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0" windowWidth="28800" windowHeight="14235" activeTab="1"/>
  </bookViews>
  <sheets>
    <sheet name="OFFERTA" sheetId="1" r:id="rId1"/>
    <sheet name="A Misura" sheetId="2" r:id="rId2"/>
    <sheet name="A Corpo" sheetId="3" r:id="rId3"/>
    <sheet name="Oneri sicurezza" sheetId="4" r:id="rId4"/>
    <sheet name="Comuni" sheetId="5" state="hidden" r:id="rId5"/>
  </sheets>
  <definedNames>
    <definedName name="codice">#REF!</definedName>
    <definedName name="Comuni">'Comuni'!$A$2:$A$118</definedName>
    <definedName name="dislocazione">'Comuni'!$F$4:$F$9</definedName>
    <definedName name="Gemeinden">'Comuni'!$B$2:$B$118</definedName>
  </definedNames>
  <calcPr fullCalcOnLoad="1"/>
</workbook>
</file>

<file path=xl/sharedStrings.xml><?xml version="1.0" encoding="utf-8"?>
<sst xmlns="http://schemas.openxmlformats.org/spreadsheetml/2006/main" count="2305" uniqueCount="1241">
  <si>
    <t>Comune</t>
  </si>
  <si>
    <t>Abtei</t>
  </si>
  <si>
    <t>Aldino</t>
  </si>
  <si>
    <t>cantiere raggiungibile da viabilitá principale</t>
  </si>
  <si>
    <t>Ahrntal</t>
  </si>
  <si>
    <t>Andriano</t>
  </si>
  <si>
    <r>
      <t xml:space="preserve">cantiere raggiungibile da viabilitá </t>
    </r>
    <r>
      <rPr>
        <sz val="11"/>
        <rFont val="Calibri"/>
        <family val="2"/>
      </rPr>
      <t>secondaria</t>
    </r>
  </si>
  <si>
    <t>Aldein</t>
  </si>
  <si>
    <t>Anterivo</t>
  </si>
  <si>
    <t>in zona disagiata (altitudine, difficoltá di accesso)</t>
  </si>
  <si>
    <t>Algund</t>
  </si>
  <si>
    <t>in centro abitato</t>
  </si>
  <si>
    <t>Altrei</t>
  </si>
  <si>
    <t>Avelengo</t>
  </si>
  <si>
    <t>fuori centro abitato</t>
  </si>
  <si>
    <t>Andrian</t>
  </si>
  <si>
    <t>Badia</t>
  </si>
  <si>
    <t>Auer</t>
  </si>
  <si>
    <t>Barbiano</t>
  </si>
  <si>
    <t>Barbian</t>
  </si>
  <si>
    <t>Bolzano</t>
  </si>
  <si>
    <t>Bozen</t>
  </si>
  <si>
    <t>Braies</t>
  </si>
  <si>
    <t>erreichbar über Hauptstraßen</t>
  </si>
  <si>
    <t>Branzoll</t>
  </si>
  <si>
    <t>Brennero</t>
  </si>
  <si>
    <t>erreichbar über Nebenstraßen</t>
  </si>
  <si>
    <t>Brenner</t>
  </si>
  <si>
    <t>Bressanone</t>
  </si>
  <si>
    <t>im Notstandsgebiet (Höhe, Schwierigkeiten beim Zugang)</t>
  </si>
  <si>
    <t>Brixen</t>
  </si>
  <si>
    <t>Bronzolo</t>
  </si>
  <si>
    <t>innerhalb der Ortschaft</t>
  </si>
  <si>
    <t>Bruneck</t>
  </si>
  <si>
    <t>Brunico</t>
  </si>
  <si>
    <t>außerhalb der Ortschaft</t>
  </si>
  <si>
    <t>Burgstall</t>
  </si>
  <si>
    <t>Caines</t>
  </si>
  <si>
    <t>Deutschnofen</t>
  </si>
  <si>
    <t>Campo di Trens</t>
  </si>
  <si>
    <t>Campo Tures</t>
  </si>
  <si>
    <t>Enneberg</t>
  </si>
  <si>
    <t>Castelbello-Ciardes</t>
  </si>
  <si>
    <t>Castelrotto</t>
  </si>
  <si>
    <t>Feldthurns</t>
  </si>
  <si>
    <t>Cermes</t>
  </si>
  <si>
    <t>Franzensfeste</t>
  </si>
  <si>
    <t>Chienes</t>
  </si>
  <si>
    <t>Freienfeld</t>
  </si>
  <si>
    <t>Chiusa</t>
  </si>
  <si>
    <t>Gais</t>
  </si>
  <si>
    <t>Cornedo all'Isarco</t>
  </si>
  <si>
    <t>Gargazon</t>
  </si>
  <si>
    <t>Glurns</t>
  </si>
  <si>
    <t>Corvara in Badia</t>
  </si>
  <si>
    <t>Gsies</t>
  </si>
  <si>
    <t>Hafling</t>
  </si>
  <si>
    <t>Dobbiaco</t>
  </si>
  <si>
    <t>Innichen</t>
  </si>
  <si>
    <t>Egna</t>
  </si>
  <si>
    <t>Jenesien</t>
  </si>
  <si>
    <t>Falzes</t>
  </si>
  <si>
    <t>Fiè allo Sciliar</t>
  </si>
  <si>
    <t>Karneid</t>
  </si>
  <si>
    <t>Fortezza</t>
  </si>
  <si>
    <t>Kastelbell-Tschars</t>
  </si>
  <si>
    <t>Funes</t>
  </si>
  <si>
    <t>Kastelruth</t>
  </si>
  <si>
    <t>Kiens</t>
  </si>
  <si>
    <t>Gargazzone</t>
  </si>
  <si>
    <t>Klausen</t>
  </si>
  <si>
    <t>Glorenza</t>
  </si>
  <si>
    <t>Kuens</t>
  </si>
  <si>
    <t>La Valle</t>
  </si>
  <si>
    <t>Laces</t>
  </si>
  <si>
    <t>Lagundo</t>
  </si>
  <si>
    <t>Laas</t>
  </si>
  <si>
    <t>Laion</t>
  </si>
  <si>
    <t>Lajen</t>
  </si>
  <si>
    <t>Laives</t>
  </si>
  <si>
    <t>Lana</t>
  </si>
  <si>
    <t>Latsch</t>
  </si>
  <si>
    <t>Lasa</t>
  </si>
  <si>
    <t>Laurein</t>
  </si>
  <si>
    <t>Lauregno</t>
  </si>
  <si>
    <t>Leifers</t>
  </si>
  <si>
    <t>Luson</t>
  </si>
  <si>
    <t>Lüsen</t>
  </si>
  <si>
    <t>Malles Venosta</t>
  </si>
  <si>
    <t>Marebbe</t>
  </si>
  <si>
    <t>Marling</t>
  </si>
  <si>
    <t>Marlengo</t>
  </si>
  <si>
    <t>Martell</t>
  </si>
  <si>
    <t>Martello</t>
  </si>
  <si>
    <t>Meran</t>
  </si>
  <si>
    <t>Meltina</t>
  </si>
  <si>
    <t>Mölten</t>
  </si>
  <si>
    <t>Merano</t>
  </si>
  <si>
    <t>Montan</t>
  </si>
  <si>
    <t>Monguelfo-Tesido</t>
  </si>
  <si>
    <t>Moos in Passeier</t>
  </si>
  <si>
    <t>Montagna</t>
  </si>
  <si>
    <t>Mühlbach</t>
  </si>
  <si>
    <t>Moso in Passiria</t>
  </si>
  <si>
    <t>Mühlwald</t>
  </si>
  <si>
    <t>Nalles</t>
  </si>
  <si>
    <t>Nals</t>
  </si>
  <si>
    <t>Naturno</t>
  </si>
  <si>
    <t>Naturns</t>
  </si>
  <si>
    <t>Naz-Sciaves</t>
  </si>
  <si>
    <t>Natz-Schabs</t>
  </si>
  <si>
    <t>Nova Levante</t>
  </si>
  <si>
    <t>Neumarkt</t>
  </si>
  <si>
    <t>Nova Ponente</t>
  </si>
  <si>
    <t>Niederdorf</t>
  </si>
  <si>
    <t>Ora</t>
  </si>
  <si>
    <t>Olang</t>
  </si>
  <si>
    <t>Ortisei</t>
  </si>
  <si>
    <t>Partschins</t>
  </si>
  <si>
    <t>Parcines</t>
  </si>
  <si>
    <t>Percha</t>
  </si>
  <si>
    <t>Perca</t>
  </si>
  <si>
    <t>Pfalzen</t>
  </si>
  <si>
    <t>Plaus</t>
  </si>
  <si>
    <t>Pfatten</t>
  </si>
  <si>
    <t>Ponte Gardena</t>
  </si>
  <si>
    <t>Pfitsch</t>
  </si>
  <si>
    <t>Postal</t>
  </si>
  <si>
    <t>Prato allo Stelvio</t>
  </si>
  <si>
    <t>Prad am Stilfserjoch</t>
  </si>
  <si>
    <t>Predoi</t>
  </si>
  <si>
    <t>Prags</t>
  </si>
  <si>
    <t>Proves</t>
  </si>
  <si>
    <t>Prettau</t>
  </si>
  <si>
    <t>Racines</t>
  </si>
  <si>
    <t>Proveis</t>
  </si>
  <si>
    <t>Rasen-Antholz</t>
  </si>
  <si>
    <t>Renon</t>
  </si>
  <si>
    <t>Ratschings</t>
  </si>
  <si>
    <t>Rifiano</t>
  </si>
  <si>
    <t>Riffian</t>
  </si>
  <si>
    <t>Rio di Pusteria</t>
  </si>
  <si>
    <t>Ritten</t>
  </si>
  <si>
    <t>Rodengo</t>
  </si>
  <si>
    <t>Rodeneck</t>
  </si>
  <si>
    <t>Salorno</t>
  </si>
  <si>
    <t>Salurn</t>
  </si>
  <si>
    <t>San Candido</t>
  </si>
  <si>
    <t>Sand in Taufers</t>
  </si>
  <si>
    <t>Sarntal</t>
  </si>
  <si>
    <t>Schenna</t>
  </si>
  <si>
    <t>Schlanders</t>
  </si>
  <si>
    <t>Schluderns</t>
  </si>
  <si>
    <t>Schnals</t>
  </si>
  <si>
    <t>Sexten</t>
  </si>
  <si>
    <t>St. Christina in Gröden</t>
  </si>
  <si>
    <t>Sarentino</t>
  </si>
  <si>
    <t>St. Leonhard in Passeier</t>
  </si>
  <si>
    <t>Scena</t>
  </si>
  <si>
    <t>St. Lorenzen</t>
  </si>
  <si>
    <t>Selva dei Molini</t>
  </si>
  <si>
    <t>St. Martin in Passeier</t>
  </si>
  <si>
    <t>St. Martin in Thurn</t>
  </si>
  <si>
    <t>Senales</t>
  </si>
  <si>
    <t>St. Pankraz</t>
  </si>
  <si>
    <t>St. Ulrich in Gröden</t>
  </si>
  <si>
    <t>Sesto</t>
  </si>
  <si>
    <t>Sterzing</t>
  </si>
  <si>
    <t>Silandro</t>
  </si>
  <si>
    <t>Stilfs</t>
  </si>
  <si>
    <t>Sluderno</t>
  </si>
  <si>
    <t>Taufers im Münstertal</t>
  </si>
  <si>
    <t>Stelvio</t>
  </si>
  <si>
    <t>Terenten</t>
  </si>
  <si>
    <t>Terento</t>
  </si>
  <si>
    <t>Terlan</t>
  </si>
  <si>
    <t>Terlano</t>
  </si>
  <si>
    <t>Tiers</t>
  </si>
  <si>
    <t>Tisens</t>
  </si>
  <si>
    <t>Tesimo</t>
  </si>
  <si>
    <t>Toblach</t>
  </si>
  <si>
    <t>Tires</t>
  </si>
  <si>
    <t>Tirolo</t>
  </si>
  <si>
    <t>Truden im Naturpark</t>
  </si>
  <si>
    <t>Tscherms</t>
  </si>
  <si>
    <t>Tubre</t>
  </si>
  <si>
    <t>Ulten</t>
  </si>
  <si>
    <t>Ultimo</t>
  </si>
  <si>
    <t>Vadena</t>
  </si>
  <si>
    <t>Vahrn</t>
  </si>
  <si>
    <t>Val di Vizze</t>
  </si>
  <si>
    <t>Villanders</t>
  </si>
  <si>
    <t>Valdaora</t>
  </si>
  <si>
    <t>Valle Aurina</t>
  </si>
  <si>
    <t>Vintl</t>
  </si>
  <si>
    <t>Valle di Casies</t>
  </si>
  <si>
    <t>Völs am Schlern</t>
  </si>
  <si>
    <t>Vandoies</t>
  </si>
  <si>
    <t>Vöran</t>
  </si>
  <si>
    <t>Varna</t>
  </si>
  <si>
    <t>Waidbruck</t>
  </si>
  <si>
    <t>Velturno</t>
  </si>
  <si>
    <t>Welsberg-Taisten</t>
  </si>
  <si>
    <t>Verano</t>
  </si>
  <si>
    <t>Welschnofen</t>
  </si>
  <si>
    <t>Villa Bassa</t>
  </si>
  <si>
    <t>Wengen</t>
  </si>
  <si>
    <t>Villandro</t>
  </si>
  <si>
    <t>Vipiteno</t>
  </si>
  <si>
    <t>Gemeinde</t>
  </si>
  <si>
    <t>Eppan a.d.W.</t>
  </si>
  <si>
    <t>Appiano</t>
  </si>
  <si>
    <t>Kaltern</t>
  </si>
  <si>
    <t>Caldaro</t>
  </si>
  <si>
    <t>Kurtatsch a.d.W.</t>
  </si>
  <si>
    <t>Cortaccia s.S.d.V.</t>
  </si>
  <si>
    <t>Kurtinig a.d.W.</t>
  </si>
  <si>
    <t>Cortina s.S.d.V.</t>
  </si>
  <si>
    <t>Corvara</t>
  </si>
  <si>
    <t>Graun</t>
  </si>
  <si>
    <t>Curon</t>
  </si>
  <si>
    <t>Villnöss</t>
  </si>
  <si>
    <t>Margreid a.d.W.</t>
  </si>
  <si>
    <t>Magrè s.S.d.V.</t>
  </si>
  <si>
    <t>Mals im Vinschgau</t>
  </si>
  <si>
    <t>Rasun-Anterselva</t>
  </si>
  <si>
    <t>S. Cristina Val Gardena</t>
  </si>
  <si>
    <t>S. Leonardo in Passiria</t>
  </si>
  <si>
    <t>S. Lorenzo di Sebato</t>
  </si>
  <si>
    <t>S. Martino in Badia</t>
  </si>
  <si>
    <t>S. Martino in Passiria</t>
  </si>
  <si>
    <t>S. Pancrazio</t>
  </si>
  <si>
    <t>San Genesio</t>
  </si>
  <si>
    <t>Wolkenstein in G.</t>
  </si>
  <si>
    <t>Selva di Val Gardena</t>
  </si>
  <si>
    <t>U. l. Frau - St. Felix</t>
  </si>
  <si>
    <t>Senale - San Felice</t>
  </si>
  <si>
    <t>Tramin a. d. W.</t>
  </si>
  <si>
    <t>Termeno s.S.d.V.</t>
  </si>
  <si>
    <t>Tirol</t>
  </si>
  <si>
    <t>Trodena nel parco naturale</t>
  </si>
  <si>
    <t>ALLEGATO C1 - a misura LISTA DELLE CATEGORIE DI LAVORAZIONE E FORNITURE OFFERTA CON PREZZI UNITARI
ANLAGE C1 - auf Aufmaß VERZEICHNIS DER ARBEITEN UND LIEFERUNGEN ANGEBOT MIT EINHEITSPREISEN</t>
  </si>
  <si>
    <t>Denominazione</t>
  </si>
  <si>
    <t>*</t>
  </si>
  <si>
    <t xml:space="preserve"> *</t>
  </si>
  <si>
    <t>Denominazione:</t>
  </si>
  <si>
    <t>Dati appalto:</t>
  </si>
  <si>
    <t>Comune:</t>
  </si>
  <si>
    <t>Dislocazione:</t>
  </si>
  <si>
    <t>Cod. programma annuale opere pubbliche:</t>
  </si>
  <si>
    <t>Dati impresa:</t>
  </si>
  <si>
    <t>Ragione o denominazione sociale:</t>
  </si>
  <si>
    <t>Codice fiscale (impresa):</t>
  </si>
  <si>
    <t>Sede impresa:</t>
  </si>
  <si>
    <t>Lavori a misura</t>
  </si>
  <si>
    <t>No.</t>
  </si>
  <si>
    <t>Pos.n.</t>
  </si>
  <si>
    <t>Unità di misura</t>
  </si>
  <si>
    <t>Quantità</t>
  </si>
  <si>
    <t>Prezzo unitario</t>
  </si>
  <si>
    <t>Prezzo totale (quantità per prezzo unitario)</t>
  </si>
  <si>
    <t>A misura</t>
  </si>
  <si>
    <t>Categorie SOA</t>
  </si>
  <si>
    <t>Riepilogo</t>
  </si>
  <si>
    <t>Cod. CPV prevalente:</t>
  </si>
  <si>
    <t>Lavori a corpo</t>
  </si>
  <si>
    <t>A corpo</t>
  </si>
  <si>
    <t>Oneri di sicurezza</t>
  </si>
  <si>
    <t>Importo lavori a corpo:</t>
  </si>
  <si>
    <t>Importo totale offerto per lavori a corpo SENZA oneri di sicurezza:</t>
  </si>
  <si>
    <t>RIEPILOGO</t>
  </si>
  <si>
    <t>Importo Lavori a MISURA</t>
  </si>
  <si>
    <t>Importo Lavori a CORPO</t>
  </si>
  <si>
    <t>Importo a base d'asta senza oneri di sicurezza</t>
  </si>
  <si>
    <t>Termine presentazione offerte:</t>
  </si>
  <si>
    <t>Anno prezziario di riferimento:</t>
  </si>
  <si>
    <t>Cod. CIG</t>
  </si>
  <si>
    <t>Importo a base d'asta (al netto degli oneri di sicurezza): A Misura</t>
  </si>
  <si>
    <t>Importo a base d'asta (al netto degli oneri di sicurezza): A Corpo</t>
  </si>
  <si>
    <t>Importo a base d'asta senza oneri di sicurezza:</t>
  </si>
  <si>
    <t>Importo totale offerto per lavori a misura SENZA oneri di sicurezza:</t>
  </si>
  <si>
    <t>Ribasso in lettere</t>
  </si>
  <si>
    <t>Importo totale offerto per lavori Lavori A Misura e/o A Corpo (incluso gli importi di progettazione) SENZA oneri di sicurezza</t>
  </si>
  <si>
    <t>Importo totale offerto per lavori Lavori A Misura e/o A Corpo (incluso gli importi di progettazione) CON oneri di sicurezza</t>
  </si>
  <si>
    <t>Importo progettazione esecutiva</t>
  </si>
  <si>
    <t>Importo progettazione definitiva</t>
  </si>
  <si>
    <t>Importo progettazione esecutiva  (solo in caso di un appalto integrato)</t>
  </si>
  <si>
    <t>Importo progettazione definitiva  (solo in caso di un appalto integrato)</t>
  </si>
  <si>
    <t>Importo progettazione definitiva (solo in caso di un appalto integrato)</t>
  </si>
  <si>
    <t>Importo progettazione esecutiva (solo in caso di un appalto integrato)</t>
  </si>
  <si>
    <t>ALLEGATO C1 - LISTA DELLE CATEGORIE DI LAVORAZIONE E FORNITURE OFFERTA CON PREZZI UNITARI
LISTA DELLE CATEGORIE DI LAVORAZIONE E FORNITURE
OFFERTA CON PREZZI UNITARI</t>
  </si>
  <si>
    <t>ALLEGATO C1 - a corpo LISTA DELLE CATEGORIE DI LAVORAZIONE E FORNITURE OFFERTA CON PREZZI UNITARI
LISTA DELLE CATEGORIE DI LAVORAZIONE E FORNITURE
OFFERTA CON PREZZI UNITARI</t>
  </si>
  <si>
    <t>Importo totale oneri di sicurezza:</t>
  </si>
  <si>
    <t>ALLEGATO C1 - Oneri sicurezza LISTA DELLE CATEGORIE DI LAVORAZIONE E FORNITURE OFFERTA CON PREZZI UNITARI
ANLAGE C1 - auf Aufmaß VERZEICHNIS DER ARBEITEN UND LIEFERUNGEN ANGEBOT MIT EINHEITSPREISEN</t>
  </si>
  <si>
    <t>Oneri sicurezza</t>
  </si>
  <si>
    <t>Ausschreibung 1 (BMST+Maler+Fliesen+Aufzug+Böden)</t>
  </si>
  <si>
    <t>02</t>
  </si>
  <si>
    <t>Opere da impresario - costruttore</t>
  </si>
  <si>
    <t>OG1</t>
  </si>
  <si>
    <t>02.01</t>
  </si>
  <si>
    <t>Sospensione e ultimazione dei lavori</t>
  </si>
  <si>
    <t>02.02</t>
  </si>
  <si>
    <t>Ordine sul cantiere</t>
  </si>
  <si>
    <t>02.03</t>
  </si>
  <si>
    <t>Computo metrico</t>
  </si>
  <si>
    <t>02.04</t>
  </si>
  <si>
    <t>Opere in economia</t>
  </si>
  <si>
    <t>02.05</t>
  </si>
  <si>
    <t>Capo cantiere</t>
  </si>
  <si>
    <t>02.06</t>
  </si>
  <si>
    <t>Registrazione ed istanze di qulsiasi tipo</t>
  </si>
  <si>
    <t>02.07</t>
  </si>
  <si>
    <t>Illuminazione del cantiere</t>
  </si>
  <si>
    <t>02.08</t>
  </si>
  <si>
    <t>Certificati di collaudo</t>
  </si>
  <si>
    <t>02.09</t>
  </si>
  <si>
    <t>Verifica dello stato di consistenza degli edifici e delle opere adiacenti alla zona di lavoro</t>
  </si>
  <si>
    <t>02.10</t>
  </si>
  <si>
    <t>Visita al cantiere preliminare</t>
  </si>
  <si>
    <t>02.11</t>
  </si>
  <si>
    <t>Manuali d’uso e di manutenzione -     Aggiornamento del progetto</t>
  </si>
  <si>
    <t>02.12</t>
  </si>
  <si>
    <t>L’esecuzione dei lavori</t>
  </si>
  <si>
    <t>02.13</t>
  </si>
  <si>
    <t>Premesse CasaClima</t>
  </si>
  <si>
    <t>02.14</t>
  </si>
  <si>
    <t>Nuovi prezzi</t>
  </si>
  <si>
    <t>Demolizioni</t>
  </si>
  <si>
    <t>02.01.01</t>
  </si>
  <si>
    <t>Demolizione completa</t>
  </si>
  <si>
    <t>02.01.01.01</t>
  </si>
  <si>
    <t>Demolizione compl. fabbr.:</t>
  </si>
  <si>
    <t>02.01.01.01.b</t>
  </si>
  <si>
    <t>struttura in muratura con blocchi di cemento o laterizio, solai in legno o travi d'acciaio e/o voltini</t>
  </si>
  <si>
    <t>m3</t>
  </si>
  <si>
    <t>A</t>
  </si>
  <si>
    <t>02.01.01.01.c</t>
  </si>
  <si>
    <t>struttura in muratura con blocchi di cemento o laterizio, solai in c.a. oppure laterocemento, tetto in legno, acciaio oppure come solai</t>
  </si>
  <si>
    <t>02.01.01.01.d</t>
  </si>
  <si>
    <t>struttura portante in c.a.</t>
  </si>
  <si>
    <t>02.01.02</t>
  </si>
  <si>
    <t>Rimozione di parco giochi</t>
  </si>
  <si>
    <t>02.01.02.01</t>
  </si>
  <si>
    <t>Operaio qual.</t>
  </si>
  <si>
    <t>h</t>
  </si>
  <si>
    <t>02.01.02.02</t>
  </si>
  <si>
    <t>Operaio com.</t>
  </si>
  <si>
    <t>02.01.04</t>
  </si>
  <si>
    <t>Diritti di discarica</t>
  </si>
  <si>
    <t>02.01.04.01</t>
  </si>
  <si>
    <t>Diritti di discarica per materiali da scavo</t>
  </si>
  <si>
    <t>02.01.04.01.h</t>
  </si>
  <si>
    <t>cat.1/C: miscuglio sabbia e ghiaia con limo e argilla</t>
  </si>
  <si>
    <t>t</t>
  </si>
  <si>
    <t>02.01.04.02</t>
  </si>
  <si>
    <t>Diritti di discarica per macerie edili</t>
  </si>
  <si>
    <t>02.01.04.02.k</t>
  </si>
  <si>
    <t>cat.2/A: macerie edili minerali</t>
  </si>
  <si>
    <t>02.01.04.02.m</t>
  </si>
  <si>
    <t>cat.2/C: asfalto</t>
  </si>
  <si>
    <t>02.01.04.02.r</t>
  </si>
  <si>
    <t>cat.4/A: calcestruzzo armato</t>
  </si>
  <si>
    <t>02.01.04.03</t>
  </si>
  <si>
    <t>Diritti di discarica per materiali sintetici e lignei</t>
  </si>
  <si>
    <t>02.01.04.03.a</t>
  </si>
  <si>
    <t>cat.5/A: macerie edili sintetiche, imballaggi</t>
  </si>
  <si>
    <t>02.01.04.03.b</t>
  </si>
  <si>
    <t>cat.5/B: legname trattato</t>
  </si>
  <si>
    <t>02.01.04.03.e</t>
  </si>
  <si>
    <t>cat.6/B: legname non trattato, travi</t>
  </si>
  <si>
    <t>Movimenti di terra</t>
  </si>
  <si>
    <t>02.02.01</t>
  </si>
  <si>
    <t>Preparazione area cantiere</t>
  </si>
  <si>
    <t>02.02.01.01</t>
  </si>
  <si>
    <t>Abbattimento di frutteti</t>
  </si>
  <si>
    <t>m2</t>
  </si>
  <si>
    <t>02.02.01.02</t>
  </si>
  <si>
    <t>Abbattimento di piante diametro 31 fino a 40 cm</t>
  </si>
  <si>
    <t>nr</t>
  </si>
  <si>
    <t>02.02.01.03</t>
  </si>
  <si>
    <t>Abbattimento di piante diametro 21 fino a 30 cm</t>
  </si>
  <si>
    <t>02.02.01.04</t>
  </si>
  <si>
    <t>Estirpazione di ceppaie, diametro: cm 21 fino a 30</t>
  </si>
  <si>
    <t>02.02.01.05</t>
  </si>
  <si>
    <t>Estirpazione di ceppaie, diametro: cm 31 fino a 40</t>
  </si>
  <si>
    <t>02.02.02</t>
  </si>
  <si>
    <t>Manto superficiale</t>
  </si>
  <si>
    <t>02.02.02.01</t>
  </si>
  <si>
    <t>Scoticamento (scavo) di zolle erbose, spessore ca. cm 10</t>
  </si>
  <si>
    <t>02.02.02.01.a</t>
  </si>
  <si>
    <t>con mezzo meccanico</t>
  </si>
  <si>
    <t>02.02.02.02</t>
  </si>
  <si>
    <t>Scavo di terra vegetale</t>
  </si>
  <si>
    <t>02.02.02.02.a</t>
  </si>
  <si>
    <t>02.02.03</t>
  </si>
  <si>
    <t>Scavi di sbancamento (a sezione aperta)</t>
  </si>
  <si>
    <t>02.02.03.01</t>
  </si>
  <si>
    <t>Scavo generale:</t>
  </si>
  <si>
    <t>02.02.03.01.a</t>
  </si>
  <si>
    <t>con mezzo mecc. con trasp. a rifiuto</t>
  </si>
  <si>
    <t>02.02.03.06</t>
  </si>
  <si>
    <t>Taglio di pavimentazioni bituminose per spessori di pavimentazione fino a 20,00 cm</t>
  </si>
  <si>
    <t>m</t>
  </si>
  <si>
    <t>02.02.03.07</t>
  </si>
  <si>
    <t>Demolizione di pavimentazione bituminosa spessore  di pavimentazione fino a 20 cm</t>
  </si>
  <si>
    <t>02.02.03.08</t>
  </si>
  <si>
    <t>Smontaggio indranti esistenti</t>
  </si>
  <si>
    <t>02.02.04</t>
  </si>
  <si>
    <t>Scavo a sezione obbligata</t>
  </si>
  <si>
    <t>02.02.04.01</t>
  </si>
  <si>
    <t>Scavo fondazione:</t>
  </si>
  <si>
    <t>02.02.04.01.c</t>
  </si>
  <si>
    <t>deposito laterale entro 5,0 m, senza caricamento su mezzo e senza trasporto</t>
  </si>
  <si>
    <t>02.02.05</t>
  </si>
  <si>
    <t>Rinterri e rilevati</t>
  </si>
  <si>
    <t>02.02.05.01</t>
  </si>
  <si>
    <t>Rinterro con materiale di scavo:</t>
  </si>
  <si>
    <t>02.02.05.01.b</t>
  </si>
  <si>
    <t>con mezzi meccanici</t>
  </si>
  <si>
    <t>Fondazioni speciali e messa in sicurezza di scavi</t>
  </si>
  <si>
    <t>02.03.01</t>
  </si>
  <si>
    <t>Installazione e sgombero del cantiere, per pareti chiodate e tirantate in spritzbeton</t>
  </si>
  <si>
    <t>a c</t>
  </si>
  <si>
    <t>02.03.02</t>
  </si>
  <si>
    <t>Fornitura e posa in opera di rivestimento in spritzbeton per il consolidamento dello scavo. Spessore spritzbeton: 12-15 cm</t>
  </si>
  <si>
    <t>02.03.03</t>
  </si>
  <si>
    <t>Armatura con rete elettrosaldata, fornitura e posa in opera senza distinzione di tipo. Acciaio: tipo B450C</t>
  </si>
  <si>
    <t>kg</t>
  </si>
  <si>
    <t>02.03.04</t>
  </si>
  <si>
    <t>Fornitura, perforazione e posa in opera di chiodi ad iniezione, comprensivi di piastra di ancoraggio, bullone, manicotti di prolungamento e la rispettiva corona di perforazione. Carico al limite di snervamento: 280 KN</t>
  </si>
  <si>
    <t>02.03.05</t>
  </si>
  <si>
    <t>Fornitura e posa in opera di rivestimento in spritzbeton per il consolidamento dello scavo. Spessore spritzbeton: 16-20 cm</t>
  </si>
  <si>
    <t>Opere in conglomerato cementizio armato e non armato, casseforme e prefabbricati</t>
  </si>
  <si>
    <t>02.04.71</t>
  </si>
  <si>
    <t>Casseformi per strutture adiacenti a terra,  sottomurazioni</t>
  </si>
  <si>
    <t>02.04.71.01</t>
  </si>
  <si>
    <t>Casseratura laterale per solette e solettoni di base:</t>
  </si>
  <si>
    <t>02.04.71.01.a</t>
  </si>
  <si>
    <t>per struttura superficiale S1</t>
  </si>
  <si>
    <t>02.04.71.02</t>
  </si>
  <si>
    <t>Casseratura laterale per fondazioni</t>
  </si>
  <si>
    <t>02.04.71.02.a</t>
  </si>
  <si>
    <t>02.04.72</t>
  </si>
  <si>
    <t>Casseforme per muri e pareti</t>
  </si>
  <si>
    <t>02.04.72.02</t>
  </si>
  <si>
    <t>Casseratura per muri e pareti diritte:</t>
  </si>
  <si>
    <t>02.04.72.02.b</t>
  </si>
  <si>
    <t>per struttura superficiale S2</t>
  </si>
  <si>
    <t>02.04.72.02.c</t>
  </si>
  <si>
    <t>per struttura superficiale S3</t>
  </si>
  <si>
    <t>02.04.73</t>
  </si>
  <si>
    <t>Casseforme per solette, mensole, scale</t>
  </si>
  <si>
    <t>02.04.73.01</t>
  </si>
  <si>
    <t>Casseratura di solette, solette a sbalzo:</t>
  </si>
  <si>
    <t>02.04.73.01.a</t>
  </si>
  <si>
    <t>02.04.73.01.b</t>
  </si>
  <si>
    <t>02.04.73.03</t>
  </si>
  <si>
    <t>Casseratura di solette per scale, pianerottoli, gradini</t>
  </si>
  <si>
    <t>02.04.73.03.a</t>
  </si>
  <si>
    <t>lfm</t>
  </si>
  <si>
    <t>02.04.73.04</t>
  </si>
  <si>
    <t>Schalung von Treppenpodeste</t>
  </si>
  <si>
    <t>02.04.73.04.a</t>
  </si>
  <si>
    <t>für Oberflächenstruktur S2</t>
  </si>
  <si>
    <t>02.04.74</t>
  </si>
  <si>
    <t>Casseforme per strutture orizzontali (travi)</t>
  </si>
  <si>
    <t>02.04.74.01</t>
  </si>
  <si>
    <t>Casseratura di travi rettilinee:</t>
  </si>
  <si>
    <t>02.04.74.01.a</t>
  </si>
  <si>
    <t>02.04.75</t>
  </si>
  <si>
    <t>Casseforme per pilastri</t>
  </si>
  <si>
    <t>02.04.75.01</t>
  </si>
  <si>
    <t>Casseratura di pilastri a sezione poligonale fino a 4 spigoli</t>
  </si>
  <si>
    <t>02.04.75.01.a</t>
  </si>
  <si>
    <t>02.04.77</t>
  </si>
  <si>
    <t>Opere di sostegno, piani di lavoro H&gt;3,00m</t>
  </si>
  <si>
    <t>02.04.77.01</t>
  </si>
  <si>
    <t>Sovraprezzo per opere di sostegno muri, pareti, solette, mensole, scale, strutture orizontali, travi e pilastri, H &gt; 3,0 m</t>
  </si>
  <si>
    <t>02.04.77.01.a</t>
  </si>
  <si>
    <t>H oltre 3,0 fino a 6,0 m</t>
  </si>
  <si>
    <t>02.04.77.01.b</t>
  </si>
  <si>
    <t>H oltre 6,0 fino a 8,0 m</t>
  </si>
  <si>
    <t>02.04.77.02</t>
  </si>
  <si>
    <t>Opere di sostegno per travi, H &gt; 3,0 m</t>
  </si>
  <si>
    <t>02.04.77.02.a</t>
  </si>
  <si>
    <t>02.04.78</t>
  </si>
  <si>
    <t>Sovrapprezzi</t>
  </si>
  <si>
    <t>02.04.78.02</t>
  </si>
  <si>
    <t>Aufpreis für Sichtbetonschalungen</t>
  </si>
  <si>
    <t>02.04.78.02.b</t>
  </si>
  <si>
    <t>Sovrapprezzo per lavori di calcestruzzo faccia a vista con tavole di legno piallate, larghe 8-14 cm</t>
  </si>
  <si>
    <t>02.04.80</t>
  </si>
  <si>
    <t>Conglomerato cementizio per manufatti armati e non armati</t>
  </si>
  <si>
    <t>02.04.80.01</t>
  </si>
  <si>
    <t>Conglomerato cementizio per sottofondi, spianamenti e riempimenti</t>
  </si>
  <si>
    <t>02.04.80.01.c</t>
  </si>
  <si>
    <t>classe C 16/20</t>
  </si>
  <si>
    <t>02.04.80.05</t>
  </si>
  <si>
    <t>Conglomerato cementizio per manufatti di qualunque ubicazione, forma e dimensione</t>
  </si>
  <si>
    <t>02.04.80.05.d</t>
  </si>
  <si>
    <t>classe C 25/30</t>
  </si>
  <si>
    <t>02.04.80.05.h</t>
  </si>
  <si>
    <t>classe C 30/37</t>
  </si>
  <si>
    <t>02.04.85</t>
  </si>
  <si>
    <t>Sovrapprezzi per conglomerato cementizio per manufatti armati e non armati della stessa classe di resistenza</t>
  </si>
  <si>
    <t>02.04.85.01</t>
  </si>
  <si>
    <t>classe di esposizione XC</t>
  </si>
  <si>
    <t>02.04.85.01.a</t>
  </si>
  <si>
    <t>XC3 con penetrazione acqua 30 mm</t>
  </si>
  <si>
    <t>02.04.85.05</t>
  </si>
  <si>
    <t>Sovrapprezzo per conglomerato cementizio con altre classi di consistenza</t>
  </si>
  <si>
    <t>02.04.85.05.a</t>
  </si>
  <si>
    <t>classe di consistenza S4, fluida</t>
  </si>
  <si>
    <t>02.04.85.06</t>
  </si>
  <si>
    <t>Sovrapprezzo per conglomerato cementizio con aggregati di altre dimensioni</t>
  </si>
  <si>
    <t>02.04.85.06.a</t>
  </si>
  <si>
    <t>diametro max. 16mm</t>
  </si>
  <si>
    <t>02.04.85.30</t>
  </si>
  <si>
    <t>Sovrapprezzo per calcestruzzo impermeabile</t>
  </si>
  <si>
    <t>02.04.85.31</t>
  </si>
  <si>
    <t>inserto impermeabilizante in acciaio inox 150 - 85/94</t>
  </si>
  <si>
    <t>pezzi</t>
  </si>
  <si>
    <t>02.04.85.32</t>
  </si>
  <si>
    <t>inserto impermeabilizante in acciaio inox 250 - 150/159</t>
  </si>
  <si>
    <t>Acciaio per c. a.</t>
  </si>
  <si>
    <t>02.05.01</t>
  </si>
  <si>
    <t>Acciaio in barre</t>
  </si>
  <si>
    <t>02.05.01.01</t>
  </si>
  <si>
    <t>02.05.01.01.a</t>
  </si>
  <si>
    <t>acciaio ad aderenza migl. B450C</t>
  </si>
  <si>
    <t>02.05.01.02</t>
  </si>
  <si>
    <t>Distanziatore a rete</t>
  </si>
  <si>
    <t>02.05.01.03</t>
  </si>
  <si>
    <t>Strutture di acciaio: avvitato/saldato S355</t>
  </si>
  <si>
    <t>02.05.01.04</t>
  </si>
  <si>
    <t>Strutture di acciaio: avvitato/saldato S235, S275</t>
  </si>
  <si>
    <t>02.05.02</t>
  </si>
  <si>
    <t>Reti elettrosaldate</t>
  </si>
  <si>
    <t>02.05.02.01</t>
  </si>
  <si>
    <t>02.05.02.01.a</t>
  </si>
  <si>
    <t>Reti elettrosaldate B450C</t>
  </si>
  <si>
    <t>02.05.03</t>
  </si>
  <si>
    <t>Elementi statici speciali</t>
  </si>
  <si>
    <t>02.05.03.01</t>
  </si>
  <si>
    <t>Fornitura e posa in opera di listello per armatura di punzonamento</t>
  </si>
  <si>
    <t>02.05.03.02</t>
  </si>
  <si>
    <t>Fornitura e posa in opera di giunzioni per armature</t>
  </si>
  <si>
    <t>02.05.04</t>
  </si>
  <si>
    <t>Elementi coibentanti portanti</t>
  </si>
  <si>
    <t>02.05.04.03</t>
  </si>
  <si>
    <t>Elementi coibentanti portanti per piastre di balcone sostenute,  lineari per la trasmissione di forze trasversali positive.</t>
  </si>
  <si>
    <t>02.05.04.03.a</t>
  </si>
  <si>
    <t>Luce fino a 4,00 m</t>
  </si>
  <si>
    <t>Murature in pietra artificiale (blocchi, laterizi)</t>
  </si>
  <si>
    <t>02.07.03</t>
  </si>
  <si>
    <t>Tramezze, rivestimenti</t>
  </si>
  <si>
    <t>02.07.03.10</t>
  </si>
  <si>
    <t>Tramezza later.alveolare spess.12cm:</t>
  </si>
  <si>
    <t>02.07.03.10.a</t>
  </si>
  <si>
    <t>con malta idr.</t>
  </si>
  <si>
    <t>Intonaci</t>
  </si>
  <si>
    <t>02.09.01</t>
  </si>
  <si>
    <t>02.09.01.01</t>
  </si>
  <si>
    <t>Rinzaffo</t>
  </si>
  <si>
    <t>02.09.01.03</t>
  </si>
  <si>
    <t>Intonaco civile 2 mani:</t>
  </si>
  <si>
    <t>02.09.01.03.c</t>
  </si>
  <si>
    <t>malta emin. idr.+calce idrata</t>
  </si>
  <si>
    <t>02.09.01.13</t>
  </si>
  <si>
    <t>Malta rasante e ponte di aderenza:</t>
  </si>
  <si>
    <t>02.09.01.13.b</t>
  </si>
  <si>
    <t>finitura a pettine, spessore 1,0 cm</t>
  </si>
  <si>
    <t>02.09.01.13.d</t>
  </si>
  <si>
    <t>rasatura con applicazione di rete d'armatura, spessore 0,5 cm</t>
  </si>
  <si>
    <t>02.09.02</t>
  </si>
  <si>
    <t>Portaintonaco, armature per intonaco</t>
  </si>
  <si>
    <t>02.09.02.06</t>
  </si>
  <si>
    <t>Armatura intonaco per "sistemi di isolamento termico"</t>
  </si>
  <si>
    <t>02.09.02.06.a</t>
  </si>
  <si>
    <t>con rete in fibra di vetro 4x4mm</t>
  </si>
  <si>
    <t>02.09.04</t>
  </si>
  <si>
    <t>Intonaco per applicazioni speciali</t>
  </si>
  <si>
    <t>02.09.04.03</t>
  </si>
  <si>
    <t>Intonaco minerale:</t>
  </si>
  <si>
    <t>02.09.04.03.c</t>
  </si>
  <si>
    <t>Rivestimento rustico, colorato, spessore 4 mm</t>
  </si>
  <si>
    <t>02.09.04.04</t>
  </si>
  <si>
    <t>Fondo universale per i "sistemi di isolamento termico"</t>
  </si>
  <si>
    <t>02.09.04.04.a</t>
  </si>
  <si>
    <t>densità ca. 1,5 kg/l, valore ph ca. 8,5</t>
  </si>
  <si>
    <t>02.09.07</t>
  </si>
  <si>
    <t>Profili</t>
  </si>
  <si>
    <t>02.09.07.01</t>
  </si>
  <si>
    <t>Paraspigolo:</t>
  </si>
  <si>
    <t>02.09.07.01.c</t>
  </si>
  <si>
    <t>lungh. 3m</t>
  </si>
  <si>
    <t>cad</t>
  </si>
  <si>
    <t>Vespai e sottofondi</t>
  </si>
  <si>
    <t>02.10.01</t>
  </si>
  <si>
    <t>Vespai</t>
  </si>
  <si>
    <t>02.10.01.01</t>
  </si>
  <si>
    <t>Ossatura di sottofondo con pietrame:</t>
  </si>
  <si>
    <t>02.10.01.01.b</t>
  </si>
  <si>
    <t>spess. 25-30cm</t>
  </si>
  <si>
    <t>02.10.02</t>
  </si>
  <si>
    <t>Massetti di sottofondo</t>
  </si>
  <si>
    <t>02.10.02.01</t>
  </si>
  <si>
    <t>Massetto su ossatura spess. 10 cm:</t>
  </si>
  <si>
    <t>02.10.02.01.a</t>
  </si>
  <si>
    <t>impasto di cem.</t>
  </si>
  <si>
    <t>02.10.02.02</t>
  </si>
  <si>
    <t>Sovrappr. voce .01 magg. spess. 1cm</t>
  </si>
  <si>
    <t>m2cm</t>
  </si>
  <si>
    <t>02.10.02.03</t>
  </si>
  <si>
    <t>Massetto livellante spess. 5-6cm:</t>
  </si>
  <si>
    <t>02.10.02.03.b</t>
  </si>
  <si>
    <t>cemento cellulare</t>
  </si>
  <si>
    <t>02.10.02.05</t>
  </si>
  <si>
    <t>Sovrappr. voce .03 b) magg. spess. 1cm</t>
  </si>
  <si>
    <t>02.10.02.09</t>
  </si>
  <si>
    <t>Massetto formaz. pendenze spess. 7cm</t>
  </si>
  <si>
    <t>02.10.02.10</t>
  </si>
  <si>
    <t>Massetto di protezione spess. min. 5cm</t>
  </si>
  <si>
    <t>02.10.03</t>
  </si>
  <si>
    <t>Massetti galleggianti</t>
  </si>
  <si>
    <t>02.10.03.01</t>
  </si>
  <si>
    <t>Massetto gallegg. pav. a malta spess. 5cm</t>
  </si>
  <si>
    <t>02.10.03.02</t>
  </si>
  <si>
    <t>Sovrappr. voce .01</t>
  </si>
  <si>
    <t>02.10.03.02.a</t>
  </si>
  <si>
    <t>magg. spess. 1cm</t>
  </si>
  <si>
    <t>02.10.03.02.b</t>
  </si>
  <si>
    <t>maturità di posa 21gg</t>
  </si>
  <si>
    <t>02.10.03.03</t>
  </si>
  <si>
    <t>Massetto radiante spess. 6,5cm</t>
  </si>
  <si>
    <t>02.10.03.04</t>
  </si>
  <si>
    <t>Sovrappr. voce .03</t>
  </si>
  <si>
    <t>02.10.03.04.a</t>
  </si>
  <si>
    <t>per ogni cm di magg. spess.</t>
  </si>
  <si>
    <t>02.10.03.04.b</t>
  </si>
  <si>
    <t>02.10.04</t>
  </si>
  <si>
    <t>Pavimenti in cemento</t>
  </si>
  <si>
    <t>02.10.04.01</t>
  </si>
  <si>
    <t>pavimento in cemento colorato, levigato per "apparenza terrazzo"</t>
  </si>
  <si>
    <t>02.10.04.05</t>
  </si>
  <si>
    <t>classe di esposizione XF XF4</t>
  </si>
  <si>
    <t>02.10.04.06</t>
  </si>
  <si>
    <t>Reti elettrosaldate Reti elettrosaldate B450C</t>
  </si>
  <si>
    <t>Impermeabilizzazioni</t>
  </si>
  <si>
    <t>02.11.02</t>
  </si>
  <si>
    <t>Impermeabilizzazione verticale di pareti</t>
  </si>
  <si>
    <t>02.11.02.01</t>
  </si>
  <si>
    <t>Manto imperm. in PVC armato:</t>
  </si>
  <si>
    <t>02.11.03</t>
  </si>
  <si>
    <t>Impermeabilizzazione di sottofondi</t>
  </si>
  <si>
    <t>02.11.03.01</t>
  </si>
  <si>
    <t>02.11.04</t>
  </si>
  <si>
    <t>Strati separatori, strati protettivi</t>
  </si>
  <si>
    <t>02.11.04.01</t>
  </si>
  <si>
    <t>Strato separatore:</t>
  </si>
  <si>
    <t>02.11.04.01.h</t>
  </si>
  <si>
    <t>polietilene 0,30mm</t>
  </si>
  <si>
    <t>02.11.05</t>
  </si>
  <si>
    <t>Giunti</t>
  </si>
  <si>
    <t>02.11.05.01</t>
  </si>
  <si>
    <t>Profilato Waterstop:</t>
  </si>
  <si>
    <t>02.11.05.01.i</t>
  </si>
  <si>
    <t>giunti ripresa, profilato alt. 167mm</t>
  </si>
  <si>
    <t>02.11.07</t>
  </si>
  <si>
    <t>Gusci di raccordo</t>
  </si>
  <si>
    <t>02.11.07.01</t>
  </si>
  <si>
    <t>Guscio di raccordo:</t>
  </si>
  <si>
    <t>02.11.07.01.a</t>
  </si>
  <si>
    <t>raccordo fondomuro-fondazione</t>
  </si>
  <si>
    <t>Isolamenti</t>
  </si>
  <si>
    <t>02.12.01</t>
  </si>
  <si>
    <t>Isolamenti termici</t>
  </si>
  <si>
    <t>02.12.01.02</t>
  </si>
  <si>
    <t>Pannelli legno/cem. pav.: riscaldamento a pavimento</t>
  </si>
  <si>
    <t>02.12.01.02.a</t>
  </si>
  <si>
    <t>spess. 20mm</t>
  </si>
  <si>
    <t>02.12.01.07</t>
  </si>
  <si>
    <t>Lana di roccia:</t>
  </si>
  <si>
    <t>02.12.01.07.b</t>
  </si>
  <si>
    <t>pannelli, 60 kg/m3, spess. 5cm</t>
  </si>
  <si>
    <t>02.12.01.07.o</t>
  </si>
  <si>
    <t>pannello in fibra minerale rivestito su un lato, 90kg/m3, 150kg/m3, spess. 10cm</t>
  </si>
  <si>
    <t>02.12.01.07.r</t>
  </si>
  <si>
    <t>pannello in fibra minerale rivestito su un lato, 90kg/m3, 150kg/m3, spess. 16cm</t>
  </si>
  <si>
    <t>02.12.01.07.t</t>
  </si>
  <si>
    <t>pannello in fibra minerale rivestito su un lato, 90kg/m3, 150kg/m3, spess. 20cm</t>
  </si>
  <si>
    <t>02.12.01.10</t>
  </si>
  <si>
    <t>Polistirolo estruso, 32 kg/m3, pav.:</t>
  </si>
  <si>
    <t>02.12.01.10.c</t>
  </si>
  <si>
    <t>spess. 5cm</t>
  </si>
  <si>
    <t>02.12.01.10.f</t>
  </si>
  <si>
    <t>spess. 16cm</t>
  </si>
  <si>
    <t>02.12.01.10.h</t>
  </si>
  <si>
    <t>spess. 20cm</t>
  </si>
  <si>
    <t>02.12.01.10.i</t>
  </si>
  <si>
    <t>pannelli termoisolanti di polistirene estruso XPS:pannelli in XPS 700, spess. 16,0 cm</t>
  </si>
  <si>
    <t>02.12.01.11</t>
  </si>
  <si>
    <t>Polistirolo estruso 28 kg/m3, pareti:</t>
  </si>
  <si>
    <t>02.12.01.11.c</t>
  </si>
  <si>
    <t>02.12.01.16</t>
  </si>
  <si>
    <t>pannelli termoisolanti di polistirene estruso XPS:</t>
  </si>
  <si>
    <t>02.12.01.16.d</t>
  </si>
  <si>
    <t>pannelli in XPS, spess. 16,0 cm</t>
  </si>
  <si>
    <t>02.12.02</t>
  </si>
  <si>
    <t>Isolamenti acustici</t>
  </si>
  <si>
    <t>02.12.02.01</t>
  </si>
  <si>
    <t>Isolam. acust. largh. 12-20cm:</t>
  </si>
  <si>
    <t>02.12.02.01.b</t>
  </si>
  <si>
    <t>trucioli gomma spess. 8mm</t>
  </si>
  <si>
    <t>02.12.02.02</t>
  </si>
  <si>
    <t>Isolam. anticalpestio, carico 5 kN/m2:</t>
  </si>
  <si>
    <t>02.12.02.02.f</t>
  </si>
  <si>
    <t>trucioli di gomma con rivestimento, spess. 10mm</t>
  </si>
  <si>
    <t>02.15</t>
  </si>
  <si>
    <t>Impermeabilizzazioni di coperture</t>
  </si>
  <si>
    <t>02.15.01</t>
  </si>
  <si>
    <t>Coperture continue</t>
  </si>
  <si>
    <t>02.15.01.07</t>
  </si>
  <si>
    <t>02.15.02</t>
  </si>
  <si>
    <t>Raccordi, bordi</t>
  </si>
  <si>
    <t>02.15.02.01</t>
  </si>
  <si>
    <t>Raccordo a parete in PVC:</t>
  </si>
  <si>
    <t>02.15.02.03</t>
  </si>
  <si>
    <t>Scossalina lamiera plastif.:</t>
  </si>
  <si>
    <t>02.15.02.03.b</t>
  </si>
  <si>
    <t>sv. 15cm</t>
  </si>
  <si>
    <t>02.15.02.04</t>
  </si>
  <si>
    <t>Scossalina a sbalzo:</t>
  </si>
  <si>
    <t>02.15.02.04.b</t>
  </si>
  <si>
    <t>02.15.02.06</t>
  </si>
  <si>
    <t>Raccordo parete - lamiera plastificata</t>
  </si>
  <si>
    <t>02.15.02.07</t>
  </si>
  <si>
    <t>Raccordo tubaz.:</t>
  </si>
  <si>
    <t>02.15.02.07.b</t>
  </si>
  <si>
    <t>oltre ø 80-150mm</t>
  </si>
  <si>
    <t>02.15.03</t>
  </si>
  <si>
    <t>Inserti di finitura</t>
  </si>
  <si>
    <t>02.15.03.01</t>
  </si>
  <si>
    <t>Bocchettone:</t>
  </si>
  <si>
    <t>02.15.03.01.f</t>
  </si>
  <si>
    <t>verticale coibent. DN 125 sopralzo</t>
  </si>
  <si>
    <t>02.15.03.01.h</t>
  </si>
  <si>
    <t>laterale coibent. DN 125 con sopralzo</t>
  </si>
  <si>
    <t>02.15.03.02</t>
  </si>
  <si>
    <t>Torretta sfiato:</t>
  </si>
  <si>
    <t>02.15.03.02.a</t>
  </si>
  <si>
    <t>DN 100</t>
  </si>
  <si>
    <t>02.15.04</t>
  </si>
  <si>
    <t>Riporti, pavimentazioni</t>
  </si>
  <si>
    <t>02.15.04.01</t>
  </si>
  <si>
    <t>Zavorra in ghiaia tonda spess. 5cm</t>
  </si>
  <si>
    <t>02.16</t>
  </si>
  <si>
    <t>Drenaggi, canalizzazioni, fognature e pavimentazioni stradali</t>
  </si>
  <si>
    <t>02.16.01</t>
  </si>
  <si>
    <t>Tubi di drenaggio</t>
  </si>
  <si>
    <t>02.16.01.03</t>
  </si>
  <si>
    <t>Condotto drenante HDPE:</t>
  </si>
  <si>
    <t>02.16.01.03.b</t>
  </si>
  <si>
    <t>DN 125mm</t>
  </si>
  <si>
    <t>02.16.02</t>
  </si>
  <si>
    <t>Strati filtranti</t>
  </si>
  <si>
    <t>02.16.02.02</t>
  </si>
  <si>
    <t>Drenaggio vert. muratura:</t>
  </si>
  <si>
    <t>02.16.02.02.b</t>
  </si>
  <si>
    <t>telo in poliet. con bollini</t>
  </si>
  <si>
    <t>02.16.04</t>
  </si>
  <si>
    <t>Fognature</t>
  </si>
  <si>
    <t>02.16.04.04</t>
  </si>
  <si>
    <t>tubazioni strutturate PVC</t>
  </si>
  <si>
    <t>02.16.04.04.a</t>
  </si>
  <si>
    <t>DN 110 mm</t>
  </si>
  <si>
    <t>02.16.04.04.b</t>
  </si>
  <si>
    <t>DN 125 mm</t>
  </si>
  <si>
    <t>02.16.04.04.c</t>
  </si>
  <si>
    <t>DN 160 mm</t>
  </si>
  <si>
    <t>02.16.05</t>
  </si>
  <si>
    <t>Tubazioni per cavi</t>
  </si>
  <si>
    <t>02.16.05.02</t>
  </si>
  <si>
    <t>Tubaz.passacavo PE-ad rotoli:</t>
  </si>
  <si>
    <t>02.16.05.02.d</t>
  </si>
  <si>
    <t>DN 90/75</t>
  </si>
  <si>
    <t>02.16.05.02.e</t>
  </si>
  <si>
    <t>DN 110/94</t>
  </si>
  <si>
    <t>02.16.05.03</t>
  </si>
  <si>
    <t>Plinto pali illumminazione</t>
  </si>
  <si>
    <t>02.16.06</t>
  </si>
  <si>
    <t>Rivestimenti protettivi</t>
  </si>
  <si>
    <t>02.16.06.03</t>
  </si>
  <si>
    <t>Magrone cls per tubazioni</t>
  </si>
  <si>
    <t>02.16.07</t>
  </si>
  <si>
    <t>Pozzetti</t>
  </si>
  <si>
    <t>02.16.07.05</t>
  </si>
  <si>
    <t>Pozzetto ispez. allacc. elettr.:</t>
  </si>
  <si>
    <t>02.16.07.05.b</t>
  </si>
  <si>
    <t>50x50x50(H)x4cm</t>
  </si>
  <si>
    <t>02.16.07.06</t>
  </si>
  <si>
    <t>Pozzo perdente acque piovane:</t>
  </si>
  <si>
    <t>02.16.07.06.b</t>
  </si>
  <si>
    <t>ø 1500mm</t>
  </si>
  <si>
    <t>02.16.08</t>
  </si>
  <si>
    <t>Chiusini, caditoie e minuteria</t>
  </si>
  <si>
    <t>02.16.08.01</t>
  </si>
  <si>
    <t>Chiusino in ghisa:</t>
  </si>
  <si>
    <t>02.16.08.01.c</t>
  </si>
  <si>
    <t>500x500mm, 75/85kg</t>
  </si>
  <si>
    <t>02.16.08.03</t>
  </si>
  <si>
    <t>Canaletto di scolo:</t>
  </si>
  <si>
    <t>02.16.08.03.c</t>
  </si>
  <si>
    <t>griglia in ghisa, 10(largh.)cm</t>
  </si>
  <si>
    <t>02.16.09</t>
  </si>
  <si>
    <t>Strade, vialetti, piazze</t>
  </si>
  <si>
    <t>02.16.09.05</t>
  </si>
  <si>
    <t>Pavimentazione vialetti e campi gioco</t>
  </si>
  <si>
    <t>02.16.09.07</t>
  </si>
  <si>
    <t>Conglomerato bituminoso a caldo per strati di collegamento (binder):</t>
  </si>
  <si>
    <t>02.16.09.07.a</t>
  </si>
  <si>
    <t>per ogni m2 e ogni cm di spessore finito</t>
  </si>
  <si>
    <t>02.16.09.08</t>
  </si>
  <si>
    <t>Conglomerato bituminoso per strati di usura:</t>
  </si>
  <si>
    <t>02.16.09.08.a</t>
  </si>
  <si>
    <t>spessore finito &lt;cm&gt;: 3</t>
  </si>
  <si>
    <t>02.16.09.09</t>
  </si>
  <si>
    <t>Pavimentaz. cubetti porfido:</t>
  </si>
  <si>
    <t>02.16.09.09.f</t>
  </si>
  <si>
    <t>pezz. 14/18cm</t>
  </si>
  <si>
    <t>02.16.09.12</t>
  </si>
  <si>
    <t>Cordone in cls:</t>
  </si>
  <si>
    <t>02.16.09.12.b</t>
  </si>
  <si>
    <t>C 35/45 resistente al gelo ed ai sali</t>
  </si>
  <si>
    <t>02.16.09.18</t>
  </si>
  <si>
    <t>Copertina coste a spacco:</t>
  </si>
  <si>
    <t>02.16.09.18.a</t>
  </si>
  <si>
    <t>porfido</t>
  </si>
  <si>
    <t>02.17</t>
  </si>
  <si>
    <t>Opere da giardiniere</t>
  </si>
  <si>
    <t>02.17.01</t>
  </si>
  <si>
    <t>Superfici erbose</t>
  </si>
  <si>
    <t>02.17.01.01</t>
  </si>
  <si>
    <t>Terra da coltivo:</t>
  </si>
  <si>
    <t>02.17.01.01.b</t>
  </si>
  <si>
    <t>stendimento meccanico</t>
  </si>
  <si>
    <t>02.17.01.02</t>
  </si>
  <si>
    <t>Tappeto erboso</t>
  </si>
  <si>
    <t>02.17.05</t>
  </si>
  <si>
    <t>Piante</t>
  </si>
  <si>
    <t>02.17.05.02</t>
  </si>
  <si>
    <t>Formazione siepi:</t>
  </si>
  <si>
    <t>02.17.05.02.a</t>
  </si>
  <si>
    <t>ligustrum a doppia fila</t>
  </si>
  <si>
    <t>02.17.06</t>
  </si>
  <si>
    <t>Protezione alberi preesistenti</t>
  </si>
  <si>
    <t>02.17.06.01</t>
  </si>
  <si>
    <t>Operaio spec.</t>
  </si>
  <si>
    <t>02.17.06.02</t>
  </si>
  <si>
    <t>02.17.06.03</t>
  </si>
  <si>
    <t>02.18</t>
  </si>
  <si>
    <t>Assistenze murarie</t>
  </si>
  <si>
    <t>02.18.01</t>
  </si>
  <si>
    <t>Operaio alt. spec. o maestro professionale</t>
  </si>
  <si>
    <t>02.18.02</t>
  </si>
  <si>
    <t>02.18.03</t>
  </si>
  <si>
    <t>02.18.04</t>
  </si>
  <si>
    <t>02.18.05</t>
  </si>
  <si>
    <t>Autocarro portata fino a 4,0 t</t>
  </si>
  <si>
    <t>02.18.06</t>
  </si>
  <si>
    <t>Autocarro portata oltre 4,0 t fino a 8,00 t</t>
  </si>
  <si>
    <t>02.18.07</t>
  </si>
  <si>
    <t>Rimorchio a pianale basso portata oltre 20 t fino a 35 t</t>
  </si>
  <si>
    <t>02.18.08</t>
  </si>
  <si>
    <t>Escavatore gommato oltre 77 kW fino a 101 kW (103 - 136 HP)</t>
  </si>
  <si>
    <t>02.18.09</t>
  </si>
  <si>
    <t>Compressore oltre 3,00 m3/min fino a 6,00 m3/min</t>
  </si>
  <si>
    <t>02.18.10</t>
  </si>
  <si>
    <t>Sovrappr. demolitore Sovrappr. ulteriore demolitore</t>
  </si>
  <si>
    <t>02.18.11</t>
  </si>
  <si>
    <t>Ponte di facciata-tubolari con mensole: 3,5kN/m2, per le prime 4 settimane (intervento base)</t>
  </si>
  <si>
    <t>02.18.12</t>
  </si>
  <si>
    <t>Ponte di facciata-tubolari con mensole: per ogni giorno naturale successivo</t>
  </si>
  <si>
    <t>Assistenze murarie per l'impianto di riscaldamento</t>
  </si>
  <si>
    <t>02.18.09.01</t>
  </si>
  <si>
    <t>Assist.mur.imp. riscald.</t>
  </si>
  <si>
    <t>%</t>
  </si>
  <si>
    <t>Assistenze murarie per l'impianto di condizionamento</t>
  </si>
  <si>
    <t>02.18.10.01</t>
  </si>
  <si>
    <t>Assist.mur.imp.climatizz.</t>
  </si>
  <si>
    <t>Assistenze murarie per impianti idrico-sanitari</t>
  </si>
  <si>
    <t>02.18.11.01</t>
  </si>
  <si>
    <t>Assist.mur.imp.idrosanitario</t>
  </si>
  <si>
    <t>Assistenze murarie per impianti elettrici</t>
  </si>
  <si>
    <t>02.18.12.01</t>
  </si>
  <si>
    <t>Assist.mur.imp.elettr.:</t>
  </si>
  <si>
    <t>02.18.12.01.b</t>
  </si>
  <si>
    <t>edilizia non civile</t>
  </si>
  <si>
    <t>02.19</t>
  </si>
  <si>
    <t>spostamento teleriscaldamento</t>
  </si>
  <si>
    <t>02.19.01</t>
  </si>
  <si>
    <t>Scavo a sezione ristretta in materiale di qualunque consistenza deposito laterale entro 5,0 m, senza caricamento su mezzo e senza trasporto</t>
  </si>
  <si>
    <t>02.19.02</t>
  </si>
  <si>
    <t>Rinterro con materiale di scavo: con mezzi meccanici</t>
  </si>
  <si>
    <t>02.19.03</t>
  </si>
  <si>
    <t>Escavatore gommato oltre 102 kW fino a 152 kW (137 - 204 HP)</t>
  </si>
  <si>
    <t>02.19.04</t>
  </si>
  <si>
    <t>02.19.05</t>
  </si>
  <si>
    <t>tubazioni strutturate PVC DN 200 mm</t>
  </si>
  <si>
    <t>02.19.06</t>
  </si>
  <si>
    <t>tubazioni strutturate PVC DN 125 mm</t>
  </si>
  <si>
    <t>02.19.07</t>
  </si>
  <si>
    <t>tubazioni strutturate PVC DN 110 mm</t>
  </si>
  <si>
    <t>02.19.08</t>
  </si>
  <si>
    <t>tubazioni strutturate PVC DN 160 mm</t>
  </si>
  <si>
    <t>02.19.09</t>
  </si>
  <si>
    <t>Tubaz.passacavo PE-ad rotoli: DN 90/75</t>
  </si>
  <si>
    <t>02.19.10</t>
  </si>
  <si>
    <t>Tubaz.passacavo PE-ad rotoli: DN 110/94</t>
  </si>
  <si>
    <t>02.19.11</t>
  </si>
  <si>
    <t>Sabbia per difesa cavi</t>
  </si>
  <si>
    <t>02.19.12</t>
  </si>
  <si>
    <t>Pozzetto ispez. allacc. elettr.: 60x60x50(H)x5cm</t>
  </si>
  <si>
    <t>02.19.13</t>
  </si>
  <si>
    <t>Chiusino in ghisa: 600x600mm, 110-120kg</t>
  </si>
  <si>
    <t>02.19.14</t>
  </si>
  <si>
    <t>Tubo in polipropilene Tubo Ø 110x10 mm</t>
  </si>
  <si>
    <t>02.19.15</t>
  </si>
  <si>
    <t>Isolamento termico in poliuretano spess. 40: ø 4"</t>
  </si>
  <si>
    <t>02.20</t>
  </si>
  <si>
    <t>infrastrutture</t>
  </si>
  <si>
    <t>02.20.01</t>
  </si>
  <si>
    <t>02.20.02</t>
  </si>
  <si>
    <t>02.20.03</t>
  </si>
  <si>
    <t>Scavo a sezione ristretta in materiale deposito laterale entro 5,0 m, senza caricamento su mezzo e senza trasporto</t>
  </si>
  <si>
    <t>02.20.04</t>
  </si>
  <si>
    <t>Sovrapprezzo per scavo eseguito a mano in materiale di qualunque consistenza e natura</t>
  </si>
  <si>
    <t>02.20.05</t>
  </si>
  <si>
    <t>Sovrapprezzo per profondità (scavi a sezione) fino a 5,50 m</t>
  </si>
  <si>
    <t>02.20.06</t>
  </si>
  <si>
    <t>02.20.07</t>
  </si>
  <si>
    <t>Pannelli d'acciaio per scavi di larghezza finoa 3,0 m per profondità fino a 5,00 m</t>
  </si>
  <si>
    <t>02.20.08</t>
  </si>
  <si>
    <t>Tubo di PVC per fognatura DN 125</t>
  </si>
  <si>
    <t>02.20.09</t>
  </si>
  <si>
    <t>Curve in PVC per fognatura - 15° DN 125</t>
  </si>
  <si>
    <t>02.20.10</t>
  </si>
  <si>
    <t>Curve in PVC per fognatura - 45° DN 125</t>
  </si>
  <si>
    <t>02.20.11</t>
  </si>
  <si>
    <t>Curve in PVC per fognatura - 87° DN 125</t>
  </si>
  <si>
    <t>02.20.12</t>
  </si>
  <si>
    <t>Braghe PVC per fognatura - 45° - 87° DN 125/110 - 125/125</t>
  </si>
  <si>
    <t>02.20.13</t>
  </si>
  <si>
    <t>Tubo di PVC per acquedotto - PN 10 DN mm 125</t>
  </si>
  <si>
    <t>02.20.14</t>
  </si>
  <si>
    <t>Tubi di polietilene per protezione cavi DN 110 mm</t>
  </si>
  <si>
    <t>02.20.15</t>
  </si>
  <si>
    <t>Rinterro di scavi a sezione ristretta per opere non sensibili a cedimenti</t>
  </si>
  <si>
    <t>02.20.16</t>
  </si>
  <si>
    <t>Costipamento del piano stradale con rullo vibrante</t>
  </si>
  <si>
    <t>02.20.17</t>
  </si>
  <si>
    <t>Conglomerato bituminoso AC32 per strato di base per ogni m2 e ogni cm di spessore finito</t>
  </si>
  <si>
    <t>02.20.18</t>
  </si>
  <si>
    <t>Sovrapprezzo per ripristino di pavimentazione a superficie</t>
  </si>
  <si>
    <t>02.20.19</t>
  </si>
  <si>
    <t>Nastro di localizzazione con rete</t>
  </si>
  <si>
    <t>02.20.20</t>
  </si>
  <si>
    <t>Cavetto segnalatore per infrastrutture dielettriche.</t>
  </si>
  <si>
    <t>02.20.21</t>
  </si>
  <si>
    <t>pozzetto per fognature in polietilene Pozzetto, DN: 1000 mm, altezza: 1400 mm</t>
  </si>
  <si>
    <t>02.20.22</t>
  </si>
  <si>
    <t>Chiusino circolare in ghisa sferoidale D400: Diametro 600mm, ca. 58kg</t>
  </si>
  <si>
    <t>02.20.23</t>
  </si>
  <si>
    <t>Conglomerato bituminoso AC10 strato d'usura per strade urbane spessore finito &lt;cm&gt;: 3</t>
  </si>
  <si>
    <t>02.20.24</t>
  </si>
  <si>
    <t>Tubo di PVC per fognatura DN 200</t>
  </si>
  <si>
    <t>02.20.25</t>
  </si>
  <si>
    <t>Curve in PVC per fognatura - 15° DN 200</t>
  </si>
  <si>
    <t>02.20.26</t>
  </si>
  <si>
    <t>Curve in PVC per fognatura - 45° DN 200</t>
  </si>
  <si>
    <t>02.20.27</t>
  </si>
  <si>
    <t>Curve in PVC per fognatura - 87° DN 200</t>
  </si>
  <si>
    <t>02.22.01</t>
  </si>
  <si>
    <t>Messa a disposizione di locali nel cantiereUnità d'ufficio per il primo mese (30 gg) o frazione</t>
  </si>
  <si>
    <t>02.22.01.a</t>
  </si>
  <si>
    <t>Messa a disposizione di locali nel cantiereUnità d'ufficio per ogni giorno successivo</t>
  </si>
  <si>
    <t>giorni</t>
  </si>
  <si>
    <t>02.22.02</t>
  </si>
  <si>
    <t>Monoblocco prefabbricato ad uso magazzino 6,0mx2,45mx2,50m (interno), per il primo mese (30 gg) o frazione</t>
  </si>
  <si>
    <t>02.22.02.a</t>
  </si>
  <si>
    <t>Monoblocco prefabbricato ad uso magazzino 6,0mx2,45mx2,50m (interno), per ogni giorno successivo</t>
  </si>
  <si>
    <t>02.22.03</t>
  </si>
  <si>
    <t>Monoblocco prefabbricato ad uso WC di cantiere WC chimico</t>
  </si>
  <si>
    <t>02.22.03.a</t>
  </si>
  <si>
    <t>Monoblocco prefabbricato ad uso WC di cantiere WC chimico; noleggio per ogni giorno successivo al 1° mese</t>
  </si>
  <si>
    <t>02.22.04</t>
  </si>
  <si>
    <t>Tabellone bilingue dimensione su richiesta della DL</t>
  </si>
  <si>
    <t>02.22.05</t>
  </si>
  <si>
    <t>Estintore portatile: 6 kg</t>
  </si>
  <si>
    <t>02.22.06</t>
  </si>
  <si>
    <t>Cassetta di medicazione</t>
  </si>
  <si>
    <t>02.22.07</t>
  </si>
  <si>
    <t>Illuminazione fissa a bassissima tensione per il primo mese (30 gg) o frazione</t>
  </si>
  <si>
    <t>02.22.07.a</t>
  </si>
  <si>
    <t>Illuminazione fissa a bassissima tensione per ogni mese successivo</t>
  </si>
  <si>
    <t>02.22.08</t>
  </si>
  <si>
    <t>Messa a disposizione di recinzione mobile altezza 2,0 m per il primo mese (30 gg) o frazione</t>
  </si>
  <si>
    <t>02.22.08.a</t>
  </si>
  <si>
    <t>Messa a disposizione di recinzione mobile altezza 2,0 m per ogni giorno naturale successivo</t>
  </si>
  <si>
    <t>02.22.09</t>
  </si>
  <si>
    <t>Messa a disposizione di barriere in polietilene tipo New Jersey per il primo mese (30 gg) o frazione</t>
  </si>
  <si>
    <t>02.22.09.a</t>
  </si>
  <si>
    <t>Messa a disposizione di barriere in polietilene tipo New Jersey per ogni mese successivo</t>
  </si>
  <si>
    <t>02.22.10</t>
  </si>
  <si>
    <t>Parapetto guardia corpo a squadra fissa</t>
  </si>
  <si>
    <t>metri</t>
  </si>
  <si>
    <t>02.22.11</t>
  </si>
  <si>
    <t>Posizionamento di tavolato in legno dello spessore di cm 5 a protezione di aperture lasciate nei sola</t>
  </si>
  <si>
    <t>mq</t>
  </si>
  <si>
    <t>02.22.12</t>
  </si>
  <si>
    <t>Predisposizione di andatoia, per il superamento di dislivelli verticali</t>
  </si>
  <si>
    <t>02.22.13</t>
  </si>
  <si>
    <t>Impianto di  terra del cantiere</t>
  </si>
  <si>
    <t>02.22.14</t>
  </si>
  <si>
    <t>Impianto di cantiere contro le scariche atmosferiche</t>
  </si>
  <si>
    <t>04</t>
  </si>
  <si>
    <t>Opere da pittore e opere di costruttore a secco</t>
  </si>
  <si>
    <t>OS7</t>
  </si>
  <si>
    <t>04.01</t>
  </si>
  <si>
    <t>Lavorazioni su supporti di agglomerati edili e di cartongesso</t>
  </si>
  <si>
    <t>04.01.02</t>
  </si>
  <si>
    <t>Pitturazione di supporti in agglomerato edile per esterni</t>
  </si>
  <si>
    <t>04.01.02.03</t>
  </si>
  <si>
    <t>Pittura a base di silicati:</t>
  </si>
  <si>
    <t>04.01.02.03.b</t>
  </si>
  <si>
    <t>tinta media</t>
  </si>
  <si>
    <t>04.01.03</t>
  </si>
  <si>
    <t>Pitturazione di supporti in agglomerato edile per interni</t>
  </si>
  <si>
    <t>04.01.03.03</t>
  </si>
  <si>
    <t>Silicati di potassio:</t>
  </si>
  <si>
    <t>04.01.03.03.c</t>
  </si>
  <si>
    <t>tinta intensa</t>
  </si>
  <si>
    <t>04.03</t>
  </si>
  <si>
    <t>Lavorazioni su supporti in metallo</t>
  </si>
  <si>
    <t>04.03.03</t>
  </si>
  <si>
    <t>Pitturazione per sollecitazioni particolari</t>
  </si>
  <si>
    <t>04.03.03.01</t>
  </si>
  <si>
    <t>Sistema di rivestimento resistente al fuoco:</t>
  </si>
  <si>
    <t>04.03.03.01.a</t>
  </si>
  <si>
    <t>R 60</t>
  </si>
  <si>
    <t>04.05</t>
  </si>
  <si>
    <t>Lavori da costruttore a secco</t>
  </si>
  <si>
    <t>04.05.01</t>
  </si>
  <si>
    <t>Controsoffitti</t>
  </si>
  <si>
    <t>04.05.01.02</t>
  </si>
  <si>
    <t>Controsoff. lastre cartongesso:</t>
  </si>
  <si>
    <t>04.05.01.02.a</t>
  </si>
  <si>
    <t>spess. 12,5mm</t>
  </si>
  <si>
    <t>04.05.01.02.c</t>
  </si>
  <si>
    <t>spess. 12,5mm, idrorepellenti</t>
  </si>
  <si>
    <t>04.05.01.02.d</t>
  </si>
  <si>
    <t>Sovrapprezzo per piccole superfici</t>
  </si>
  <si>
    <t>04.05.01.05</t>
  </si>
  <si>
    <t>Controsoffitto fonoassorbente:</t>
  </si>
  <si>
    <t>04.05.01.05.a</t>
  </si>
  <si>
    <t>Controsoffitto fonoassorbente con pannelli "Heradesign"</t>
  </si>
  <si>
    <t>04.05.01.10</t>
  </si>
  <si>
    <t>Profili di raccordo o fughe:</t>
  </si>
  <si>
    <t>04.05.01.10.a</t>
  </si>
  <si>
    <t>scuretti per fughe</t>
  </si>
  <si>
    <t>04.05.01.20</t>
  </si>
  <si>
    <t>Controsoffitto resistente al fuoco:</t>
  </si>
  <si>
    <t>04.05.01.20.a</t>
  </si>
  <si>
    <t>EI 60</t>
  </si>
  <si>
    <t>04.05.02</t>
  </si>
  <si>
    <t>Pareti divisorie</t>
  </si>
  <si>
    <t>04.05.02.02</t>
  </si>
  <si>
    <t>Parete divisoria con struttura metallica semplice</t>
  </si>
  <si>
    <t>04.05.02.02.c</t>
  </si>
  <si>
    <t>parete divisoria 125 mm</t>
  </si>
  <si>
    <t>04.05.02.03</t>
  </si>
  <si>
    <t>Sovrapprezzo per rivestimento bifacciale su pos. 04.05.02.02</t>
  </si>
  <si>
    <t>04.05.04</t>
  </si>
  <si>
    <t>Lavorazioni finali</t>
  </si>
  <si>
    <t>04.05.04.02</t>
  </si>
  <si>
    <t>Esecuzione di fori nel cartongesso</t>
  </si>
  <si>
    <t>04.05.04.02.a</t>
  </si>
  <si>
    <t>diam. 5 - 20 cm</t>
  </si>
  <si>
    <t>04.05.04.02.b</t>
  </si>
  <si>
    <t>fori rettangolari fino a 30 cm</t>
  </si>
  <si>
    <t>04.05.04.05</t>
  </si>
  <si>
    <t>Botola d'ispezione</t>
  </si>
  <si>
    <t>04.05.04.05.a</t>
  </si>
  <si>
    <t>30 x 30 cm</t>
  </si>
  <si>
    <t>04.05.04.05.b</t>
  </si>
  <si>
    <t>40 x 40 cm</t>
  </si>
  <si>
    <t>04.05.04.05.c</t>
  </si>
  <si>
    <t>60 x 60 cm</t>
  </si>
  <si>
    <t>04.20.01</t>
  </si>
  <si>
    <t>Ponte su ruote H 5m</t>
  </si>
  <si>
    <t>d</t>
  </si>
  <si>
    <t>04.20.02</t>
  </si>
  <si>
    <t>Ponte su ruote H 5-8m</t>
  </si>
  <si>
    <t>04.20.03</t>
  </si>
  <si>
    <t>Parete di protezione sul tetto/reti di sicurezza Reti di sicurezza</t>
  </si>
  <si>
    <t>04.20.04</t>
  </si>
  <si>
    <t>04.20.05</t>
  </si>
  <si>
    <t>Estintore portatile: 9 kg</t>
  </si>
  <si>
    <t>05</t>
  </si>
  <si>
    <t>Opere in piastrelle e in lastre di ceramica</t>
  </si>
  <si>
    <t>OS6</t>
  </si>
  <si>
    <t>05.01</t>
  </si>
  <si>
    <t>Pavimenti in ceramica</t>
  </si>
  <si>
    <t>05.01.02</t>
  </si>
  <si>
    <t>Pavimenti in ceramica in letto di impasto adesivo</t>
  </si>
  <si>
    <t>05.01.02.10</t>
  </si>
  <si>
    <t>Pavim. piastr., formato grande:</t>
  </si>
  <si>
    <t>05.01.02.10.b</t>
  </si>
  <si>
    <t>30x60cm</t>
  </si>
  <si>
    <t>05.02</t>
  </si>
  <si>
    <t>Rivestimenti in ceramica</t>
  </si>
  <si>
    <t>05.02.02</t>
  </si>
  <si>
    <t>Rivestimenti in ceramica in letto di impasto adesivo</t>
  </si>
  <si>
    <t>05.02.02.10</t>
  </si>
  <si>
    <t>Rivestimento in piastr., formato grande:</t>
  </si>
  <si>
    <t>05.02.02.10.a</t>
  </si>
  <si>
    <t>30x60</t>
  </si>
  <si>
    <t>05.03</t>
  </si>
  <si>
    <t>Zoccolini in ceramica</t>
  </si>
  <si>
    <t>05.03.02</t>
  </si>
  <si>
    <t>Zoccolini in ceramica in letto di impasto adesivo</t>
  </si>
  <si>
    <t>05.03.02.01</t>
  </si>
  <si>
    <t>Zoccolino in piastrelle a superficie piana, fornito e posto in opera con adesivo cementizio, su intonaco; sigillato con cemento, pulito e lavato con cura a posa ultimata; compreso spigoli e angoli</t>
  </si>
  <si>
    <t>05.03.02.01.b</t>
  </si>
  <si>
    <t>agglocemento, H = 10 cm</t>
  </si>
  <si>
    <t>05.03.02.02</t>
  </si>
  <si>
    <t>Sovraprezzo per la realizzazione di giunti elastici</t>
  </si>
  <si>
    <t>05.03.02.02.a</t>
  </si>
  <si>
    <t>Sovraprezzo fuga con mastice di elasticità</t>
  </si>
  <si>
    <t>05.04</t>
  </si>
  <si>
    <t>Pitturazioni coprenti, sigillature, profili</t>
  </si>
  <si>
    <t>05.04.01</t>
  </si>
  <si>
    <t>Pitturazioni coprenti, rivestimenti senza giunti</t>
  </si>
  <si>
    <t>05.04.01.05</t>
  </si>
  <si>
    <t>Impermeabilizzazione per interni ed esterni</t>
  </si>
  <si>
    <t>05.04.01.05.a</t>
  </si>
  <si>
    <t>Spessore 2mm</t>
  </si>
  <si>
    <t>05.04.04</t>
  </si>
  <si>
    <t>Sovrapprezzi, lavorazioni particolari</t>
  </si>
  <si>
    <t>05.04.04.05</t>
  </si>
  <si>
    <t>Tagli e fori</t>
  </si>
  <si>
    <t>05.04.04.05.a</t>
  </si>
  <si>
    <t>Per piastrelle &lt;= 30x30cm</t>
  </si>
  <si>
    <t>05.04.04.08</t>
  </si>
  <si>
    <t>Massetto per la formazione di pendenze in docce</t>
  </si>
  <si>
    <t>05.04.04.09</t>
  </si>
  <si>
    <t>Specchio</t>
  </si>
  <si>
    <t>05.05</t>
  </si>
  <si>
    <t>Elementi doccia</t>
  </si>
  <si>
    <t>05.05.02</t>
  </si>
  <si>
    <t>Elementi per pavimenti con scolo mediante canaletta</t>
  </si>
  <si>
    <t>05.05.02.01</t>
  </si>
  <si>
    <t>Elementi per pavimenti piastrellabili e impermeabili con scolo mediante canaletta</t>
  </si>
  <si>
    <t>05.05.02.01.e</t>
  </si>
  <si>
    <t>1800x900 lunghezza canaletta 800mm</t>
  </si>
  <si>
    <t>05.20.01</t>
  </si>
  <si>
    <t>05.20.02</t>
  </si>
  <si>
    <t>05.20.03</t>
  </si>
  <si>
    <t>Messa a disposizione di recinzione con rete in polietilene, altezza 1,0 m per il primo mese (30 gg) o frazione</t>
  </si>
  <si>
    <t>06</t>
  </si>
  <si>
    <t>Pavimenti caldi</t>
  </si>
  <si>
    <t>06.02</t>
  </si>
  <si>
    <t>Pavimenti in PVC, gomma, linoleum e moquette</t>
  </si>
  <si>
    <t>06.02.06</t>
  </si>
  <si>
    <t>Zerbini</t>
  </si>
  <si>
    <t>06.02.06.01</t>
  </si>
  <si>
    <t>Zerbino cocco:</t>
  </si>
  <si>
    <t>06.02.06.01.a</t>
  </si>
  <si>
    <t>Spessore fino a 23mm</t>
  </si>
  <si>
    <t>06.02.06.02</t>
  </si>
  <si>
    <t>Zerbino fibre sintetiche:</t>
  </si>
  <si>
    <t>06.02.06.02.a</t>
  </si>
  <si>
    <t>spess. min. 20mm</t>
  </si>
  <si>
    <t>06.03</t>
  </si>
  <si>
    <t>Pavimenti in legno e effetto legno</t>
  </si>
  <si>
    <t>06.03.02</t>
  </si>
  <si>
    <t>Parquet</t>
  </si>
  <si>
    <t>06.03.02.01</t>
  </si>
  <si>
    <t>Listone M/F spess.21mm:</t>
  </si>
  <si>
    <t>06.03.02.01.e</t>
  </si>
  <si>
    <t>larice</t>
  </si>
  <si>
    <t>06.03.02.02</t>
  </si>
  <si>
    <t>Verniciatura bicomponente per pavimenti in legno</t>
  </si>
  <si>
    <t>06.04</t>
  </si>
  <si>
    <t>Superfici sportive</t>
  </si>
  <si>
    <t>06.04.01</t>
  </si>
  <si>
    <t>Piani di posa per superfici sportive</t>
  </si>
  <si>
    <t>06.04.01.01</t>
  </si>
  <si>
    <t>Piano di posa pav. sportivo:</t>
  </si>
  <si>
    <t>06.04.01.01.c</t>
  </si>
  <si>
    <t>supporto H 60-70mm</t>
  </si>
  <si>
    <t>06.04.02</t>
  </si>
  <si>
    <t>Pavimenti sportivi</t>
  </si>
  <si>
    <t>06.04.02.01</t>
  </si>
  <si>
    <t>Pavimentazione in gomma naturale e sintetiche</t>
  </si>
  <si>
    <t>06.04.02.01.c</t>
  </si>
  <si>
    <t>spess. 40 mm</t>
  </si>
  <si>
    <t>06.04.02.02</t>
  </si>
  <si>
    <t>Pavimento sportivo indoor in gomma a struttura differenziata</t>
  </si>
  <si>
    <t>06.04.02.02.a</t>
  </si>
  <si>
    <t>spess. 7,5 mm</t>
  </si>
  <si>
    <t>06.04.02.03</t>
  </si>
  <si>
    <t>Pavimento sportivo indoor in gomma sintetica al 100%</t>
  </si>
  <si>
    <t>06.04.02.03.b</t>
  </si>
  <si>
    <t>spess. 3 mm</t>
  </si>
  <si>
    <t>06.06</t>
  </si>
  <si>
    <t>Zoccolini</t>
  </si>
  <si>
    <t>06.06.01</t>
  </si>
  <si>
    <t>Legno</t>
  </si>
  <si>
    <t>06.06.01.05</t>
  </si>
  <si>
    <t>Zoccolo a filo</t>
  </si>
  <si>
    <t>06.20.01</t>
  </si>
  <si>
    <t>06.20.02</t>
  </si>
  <si>
    <t>06.20.03</t>
  </si>
  <si>
    <t>16</t>
  </si>
  <si>
    <t>Impianti elevatori</t>
  </si>
  <si>
    <t>OS4</t>
  </si>
  <si>
    <t>16.01</t>
  </si>
  <si>
    <t>Ascensori</t>
  </si>
  <si>
    <t>16.01.01</t>
  </si>
  <si>
    <t>Ascensori ad azionamento elettrico</t>
  </si>
  <si>
    <t>16.01.01.03</t>
  </si>
  <si>
    <t>Ascensore 630kg (senza loc. macch.), 3 ferm. + 3 serv.</t>
  </si>
  <si>
    <t>imp</t>
  </si>
  <si>
    <t>16.01.01.04</t>
  </si>
  <si>
    <t>Sovrappr. porta al piano tagliafuoco: EI 60'</t>
  </si>
  <si>
    <t>16.01.01.05</t>
  </si>
  <si>
    <t>16.01.01.06</t>
  </si>
  <si>
    <t>16.20.01</t>
  </si>
  <si>
    <t>16.20.02</t>
  </si>
  <si>
    <t>6227137C01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</si>
</sst>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_-* #,##0.00_-;\-* #,##0.00_-;_-* &quot;-&quot;??_-;_-@_-"/>
    <numFmt numFmtId="166" formatCode="000000"/>
    <numFmt numFmtId="167" formatCode="00000000&quot;-&quot;0"/>
    <numFmt numFmtId="168" formatCode="dd/mm/yyyy;@"/>
    <numFmt numFmtId="169" formatCode="_-&quot;€&quot;\ * #,##0.00_-;\-&quot;€&quot;\ * #,##0.00_-;_-&quot;€&quot;\ * &quot;-&quot;??_-;_-@_-"/>
    <numFmt numFmtId="170" formatCode="&quot;Ja&quot;;&quot;Ja&quot;;&quot;Nein&quot;"/>
    <numFmt numFmtId="171" formatCode="&quot;Wahr&quot;;&quot;Wahr&quot;;&quot;Falsch&quot;"/>
    <numFmt numFmtId="172" formatCode="&quot;Ein&quot;;&quot;Ein&quot;;&quot;Aus&quot;"/>
    <numFmt numFmtId="173" formatCode="[$€-2]\ #,##0.00_);[Red]\([$€-2]\ #,##0.00\)"/>
    <numFmt numFmtId="174" formatCode="0.0%"/>
    <numFmt numFmtId="175" formatCode="_-* #,##0.00\ [$€-407]_-;\-* #,##0.00\ [$€-407]_-;_-* &quot;-&quot;??\ [$€-407]_-;_-@_-"/>
    <numFmt numFmtId="176" formatCode="[$-407]dddd\,\ d\.\ mmmm\ yyyy"/>
    <numFmt numFmtId="177" formatCode="0.000%"/>
    <numFmt numFmtId="178" formatCode="0.0000%"/>
    <numFmt numFmtId="179" formatCode="0.00000%"/>
    <numFmt numFmtId="180" formatCode="0.0"/>
    <numFmt numFmtId="181" formatCode="&quot;Sì&quot;;&quot;Sì&quot;;&quot;No&quot;"/>
    <numFmt numFmtId="182" formatCode="&quot;Vero&quot;;&quot;Vero&quot;;&quot;Falso&quot;"/>
    <numFmt numFmtId="183" formatCode="&quot;Attivo&quot;;&quot;Attivo&quot;;&quot;Inattivo&quot;"/>
    <numFmt numFmtId="184" formatCode="[$€-2]\ #.##000_);[Red]\([$€-2]\ #.##000\)"/>
    <numFmt numFmtId="185" formatCode="0.000000000000000"/>
    <numFmt numFmtId="186" formatCode="0.00000000000000000"/>
    <numFmt numFmtId="187" formatCode="0.00########"/>
    <numFmt numFmtId="188" formatCode="#,##0.00_ ;\-#,##0.00\ "/>
    <numFmt numFmtId="189" formatCode="0.00###"/>
    <numFmt numFmtId="190" formatCode=";;;"/>
    <numFmt numFmtId="191" formatCode="0.000"/>
    <numFmt numFmtId="192" formatCode="#,##0.00###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color indexed="1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9"/>
      <color rgb="FFFF000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1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169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30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5" fillId="31" borderId="0" applyNumberFormat="0" applyBorder="0" applyAlignment="0" applyProtection="0"/>
    <xf numFmtId="0" fontId="26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151">
    <xf numFmtId="0" fontId="0" fillId="0" borderId="0" xfId="0" applyAlignment="1">
      <alignment/>
    </xf>
    <xf numFmtId="0" fontId="4" fillId="0" borderId="0" xfId="0" applyFont="1" applyAlignment="1" applyProtection="1">
      <alignment/>
      <protection hidden="1"/>
    </xf>
    <xf numFmtId="0" fontId="4" fillId="0" borderId="0" xfId="0" applyFont="1" applyFill="1" applyBorder="1" applyAlignment="1" applyProtection="1">
      <alignment/>
      <protection hidden="1"/>
    </xf>
    <xf numFmtId="0" fontId="2" fillId="0" borderId="10" xfId="0" applyFont="1" applyBorder="1" applyAlignment="1" applyProtection="1">
      <alignment/>
      <protection hidden="1"/>
    </xf>
    <xf numFmtId="0" fontId="2" fillId="0" borderId="0" xfId="0" applyFont="1" applyBorder="1" applyAlignment="1" applyProtection="1">
      <alignment/>
      <protection hidden="1"/>
    </xf>
    <xf numFmtId="0" fontId="2" fillId="0" borderId="0" xfId="0" applyFont="1" applyFill="1" applyBorder="1" applyAlignment="1" applyProtection="1">
      <alignment/>
      <protection hidden="1"/>
    </xf>
    <xf numFmtId="0" fontId="4" fillId="0" borderId="11" xfId="0" applyFont="1" applyFill="1" applyBorder="1" applyAlignment="1" applyProtection="1">
      <alignment/>
      <protection hidden="1"/>
    </xf>
    <xf numFmtId="0" fontId="4" fillId="0" borderId="12" xfId="0" applyFont="1" applyFill="1" applyBorder="1" applyAlignment="1" applyProtection="1">
      <alignment/>
      <protection hidden="1"/>
    </xf>
    <xf numFmtId="0" fontId="0" fillId="0" borderId="0" xfId="0" applyFill="1" applyBorder="1" applyAlignment="1">
      <alignment/>
    </xf>
    <xf numFmtId="0" fontId="4" fillId="0" borderId="11" xfId="0" applyFont="1" applyFill="1" applyBorder="1" applyAlignment="1" applyProtection="1">
      <alignment vertical="center"/>
      <protection hidden="1"/>
    </xf>
    <xf numFmtId="0" fontId="4" fillId="0" borderId="12" xfId="0" applyFont="1" applyFill="1" applyBorder="1" applyAlignment="1" applyProtection="1">
      <alignment vertic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4" fillId="33" borderId="13" xfId="0" applyFont="1" applyFill="1" applyBorder="1" applyAlignment="1" applyProtection="1">
      <alignment horizontal="center" vertical="center" wrapText="1"/>
      <protection hidden="1"/>
    </xf>
    <xf numFmtId="0" fontId="4" fillId="33" borderId="11" xfId="0" applyFont="1" applyFill="1" applyBorder="1" applyAlignment="1" applyProtection="1">
      <alignment vertical="center" wrapText="1"/>
      <protection hidden="1"/>
    </xf>
    <xf numFmtId="0" fontId="4" fillId="33" borderId="13" xfId="0" applyFont="1" applyFill="1" applyBorder="1" applyAlignment="1" applyProtection="1">
      <alignment horizontal="center" vertical="center" textRotation="90" wrapText="1"/>
      <protection hidden="1"/>
    </xf>
    <xf numFmtId="0" fontId="4" fillId="33" borderId="14" xfId="0" applyFont="1" applyFill="1" applyBorder="1" applyAlignment="1" applyProtection="1">
      <alignment horizontal="center" vertical="center" textRotation="90" wrapText="1"/>
      <protection hidden="1"/>
    </xf>
    <xf numFmtId="0" fontId="4" fillId="0" borderId="0" xfId="0" applyFont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49" fontId="3" fillId="33" borderId="11" xfId="0" applyNumberFormat="1" applyFont="1" applyFill="1" applyBorder="1" applyAlignment="1" applyProtection="1">
      <alignment vertical="center" wrapText="1"/>
      <protection hidden="1"/>
    </xf>
    <xf numFmtId="49" fontId="3" fillId="33" borderId="12" xfId="0" applyNumberFormat="1" applyFont="1" applyFill="1" applyBorder="1" applyAlignment="1" applyProtection="1">
      <alignment vertical="center" wrapText="1"/>
      <protection hidden="1"/>
    </xf>
    <xf numFmtId="0" fontId="4" fillId="0" borderId="0" xfId="0" applyFont="1" applyAlignment="1" applyProtection="1">
      <alignment vertical="center"/>
      <protection hidden="1"/>
    </xf>
    <xf numFmtId="49" fontId="2" fillId="33" borderId="11" xfId="0" applyNumberFormat="1" applyFont="1" applyFill="1" applyBorder="1" applyAlignment="1" applyProtection="1">
      <alignment vertical="center" wrapText="1"/>
      <protection hidden="1"/>
    </xf>
    <xf numFmtId="49" fontId="2" fillId="33" borderId="12" xfId="0" applyNumberFormat="1" applyFont="1" applyFill="1" applyBorder="1" applyAlignment="1" applyProtection="1">
      <alignment vertical="center" wrapText="1"/>
      <protection hidden="1"/>
    </xf>
    <xf numFmtId="49" fontId="2" fillId="33" borderId="14" xfId="0" applyNumberFormat="1" applyFont="1" applyFill="1" applyBorder="1" applyAlignment="1" applyProtection="1">
      <alignment vertical="center" wrapText="1"/>
      <protection hidden="1"/>
    </xf>
    <xf numFmtId="10" fontId="3" fillId="33" borderId="13" xfId="56" applyNumberFormat="1" applyFont="1" applyFill="1" applyBorder="1" applyAlignment="1" applyProtection="1">
      <alignment horizontal="right" vertical="center" indent="1"/>
      <protection hidden="1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top"/>
    </xf>
    <xf numFmtId="0" fontId="4" fillId="0" borderId="0" xfId="0" applyFont="1" applyAlignment="1">
      <alignment vertical="top" wrapText="1"/>
    </xf>
    <xf numFmtId="0" fontId="2" fillId="0" borderId="0" xfId="0" applyFont="1" applyFill="1" applyBorder="1" applyAlignment="1" applyProtection="1">
      <alignment wrapText="1"/>
      <protection hidden="1"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34" borderId="15" xfId="0" applyFont="1" applyFill="1" applyBorder="1" applyAlignment="1">
      <alignment horizontal="center" vertical="center"/>
    </xf>
    <xf numFmtId="0" fontId="6" fillId="34" borderId="16" xfId="0" applyFont="1" applyFill="1" applyBorder="1" applyAlignment="1">
      <alignment horizontal="center" vertical="center"/>
    </xf>
    <xf numFmtId="0" fontId="0" fillId="0" borderId="16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4" fillId="0" borderId="0" xfId="0" applyFont="1" applyFill="1" applyBorder="1" applyAlignment="1" applyProtection="1">
      <alignment/>
      <protection hidden="1"/>
    </xf>
    <xf numFmtId="9" fontId="0" fillId="0" borderId="0" xfId="0" applyNumberFormat="1" applyAlignment="1" applyProtection="1">
      <alignment/>
      <protection hidden="1"/>
    </xf>
    <xf numFmtId="10" fontId="0" fillId="0" borderId="0" xfId="56" applyNumberFormat="1" applyFont="1" applyAlignment="1" applyProtection="1">
      <alignment/>
      <protection hidden="1"/>
    </xf>
    <xf numFmtId="9" fontId="0" fillId="0" borderId="0" xfId="56" applyFont="1" applyAlignment="1" applyProtection="1">
      <alignment/>
      <protection hidden="1"/>
    </xf>
    <xf numFmtId="0" fontId="4" fillId="0" borderId="13" xfId="0" applyFont="1" applyBorder="1" applyAlignment="1" applyProtection="1">
      <alignment horizontal="center" vertical="center"/>
      <protection hidden="1"/>
    </xf>
    <xf numFmtId="0" fontId="2" fillId="0" borderId="10" xfId="0" applyFont="1" applyBorder="1" applyAlignment="1" applyProtection="1">
      <alignment horizontal="center"/>
      <protection hidden="1"/>
    </xf>
    <xf numFmtId="0" fontId="4" fillId="0" borderId="12" xfId="0" applyFont="1" applyFill="1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4" fillId="0" borderId="12" xfId="0" applyFont="1" applyFill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49" fontId="8" fillId="0" borderId="12" xfId="0" applyNumberFormat="1" applyFont="1" applyFill="1" applyBorder="1" applyAlignment="1">
      <alignment vertical="center" wrapText="1"/>
    </xf>
    <xf numFmtId="49" fontId="3" fillId="0" borderId="12" xfId="0" applyNumberFormat="1" applyFont="1" applyFill="1" applyBorder="1" applyAlignment="1">
      <alignment vertical="center"/>
    </xf>
    <xf numFmtId="7" fontId="4" fillId="0" borderId="0" xfId="47" applyNumberFormat="1" applyFont="1" applyFill="1" applyBorder="1" applyAlignment="1" applyProtection="1">
      <alignment horizontal="center" vertical="center" wrapText="1"/>
      <protection locked="0"/>
    </xf>
    <xf numFmtId="7" fontId="4" fillId="0" borderId="0" xfId="47" applyNumberFormat="1" applyFont="1" applyFill="1" applyBorder="1" applyAlignment="1" applyProtection="1">
      <alignment vertical="center" wrapText="1"/>
      <protection locked="0"/>
    </xf>
    <xf numFmtId="0" fontId="3" fillId="0" borderId="0" xfId="0" applyNumberFormat="1" applyFont="1" applyFill="1" applyBorder="1" applyAlignment="1" applyProtection="1">
      <alignment/>
      <protection locked="0"/>
    </xf>
    <xf numFmtId="166" fontId="3" fillId="0" borderId="0" xfId="0" applyNumberFormat="1" applyFont="1" applyFill="1" applyBorder="1" applyAlignment="1" applyProtection="1">
      <alignment vertical="center"/>
      <protection hidden="1" locked="0"/>
    </xf>
    <xf numFmtId="0" fontId="3" fillId="0" borderId="0" xfId="0" applyFont="1" applyFill="1" applyBorder="1" applyAlignment="1" applyProtection="1">
      <alignment/>
      <protection hidden="1"/>
    </xf>
    <xf numFmtId="167" fontId="3" fillId="0" borderId="0" xfId="0" applyNumberFormat="1" applyFont="1" applyFill="1" applyBorder="1" applyAlignment="1" applyProtection="1">
      <alignment vertical="center"/>
      <protection hidden="1" locked="0"/>
    </xf>
    <xf numFmtId="166" fontId="3" fillId="0" borderId="0" xfId="0" applyNumberFormat="1" applyFont="1" applyFill="1" applyBorder="1" applyAlignment="1" applyProtection="1">
      <alignment vertical="center"/>
      <protection hidden="1"/>
    </xf>
    <xf numFmtId="0" fontId="4" fillId="0" borderId="14" xfId="0" applyFont="1" applyBorder="1" applyAlignment="1" applyProtection="1">
      <alignment/>
      <protection hidden="1"/>
    </xf>
    <xf numFmtId="0" fontId="3" fillId="0" borderId="0" xfId="0" applyFont="1" applyAlignment="1" applyProtection="1">
      <alignment horizontal="right" wrapText="1"/>
      <protection hidden="1"/>
    </xf>
    <xf numFmtId="0" fontId="0" fillId="0" borderId="14" xfId="0" applyBorder="1" applyAlignment="1" applyProtection="1">
      <alignment/>
      <protection hidden="1"/>
    </xf>
    <xf numFmtId="49" fontId="4" fillId="0" borderId="11" xfId="0" applyNumberFormat="1" applyFont="1" applyFill="1" applyBorder="1" applyAlignment="1">
      <alignment vertical="center"/>
    </xf>
    <xf numFmtId="0" fontId="4" fillId="0" borderId="0" xfId="0" applyFont="1" applyFill="1" applyBorder="1" applyAlignment="1" applyProtection="1">
      <alignment horizontal="center"/>
      <protection hidden="1"/>
    </xf>
    <xf numFmtId="0" fontId="4" fillId="0" borderId="12" xfId="0" applyFont="1" applyBorder="1" applyAlignment="1" applyProtection="1">
      <alignment/>
      <protection hidden="1"/>
    </xf>
    <xf numFmtId="2" fontId="4" fillId="0" borderId="13" xfId="0" applyNumberFormat="1" applyFont="1" applyFill="1" applyBorder="1" applyAlignment="1" applyProtection="1">
      <alignment vertical="center" wrapText="1"/>
      <protection hidden="1"/>
    </xf>
    <xf numFmtId="2" fontId="3" fillId="33" borderId="13" xfId="47" applyNumberFormat="1" applyFont="1" applyFill="1" applyBorder="1" applyAlignment="1" applyProtection="1">
      <alignment horizontal="right" vertical="center" indent="1"/>
      <protection hidden="1"/>
    </xf>
    <xf numFmtId="2" fontId="4" fillId="35" borderId="13" xfId="47" applyNumberFormat="1" applyFont="1" applyFill="1" applyBorder="1" applyAlignment="1" applyProtection="1">
      <alignment vertical="center" wrapText="1"/>
      <protection/>
    </xf>
    <xf numFmtId="0" fontId="3" fillId="35" borderId="13" xfId="0" applyNumberFormat="1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 hidden="1"/>
    </xf>
    <xf numFmtId="0" fontId="0" fillId="0" borderId="0" xfId="0" applyFill="1" applyAlignment="1">
      <alignment/>
    </xf>
    <xf numFmtId="0" fontId="4" fillId="0" borderId="0" xfId="0" applyFont="1" applyFill="1" applyBorder="1" applyAlignment="1" applyProtection="1">
      <alignment horizontal="center"/>
      <protection locked="0"/>
    </xf>
    <xf numFmtId="168" fontId="3" fillId="0" borderId="0" xfId="0" applyNumberFormat="1" applyFont="1" applyFill="1" applyBorder="1" applyAlignment="1" applyProtection="1">
      <alignment/>
      <protection hidden="1"/>
    </xf>
    <xf numFmtId="2" fontId="3" fillId="36" borderId="13" xfId="47" applyNumberFormat="1" applyFont="1" applyFill="1" applyBorder="1" applyAlignment="1" applyProtection="1">
      <alignment horizontal="right" vertical="center" indent="1"/>
      <protection hidden="1" locked="0"/>
    </xf>
    <xf numFmtId="0" fontId="4" fillId="35" borderId="13" xfId="0" applyFont="1" applyFill="1" applyBorder="1" applyAlignment="1" applyProtection="1">
      <alignment vertical="center" wrapText="1"/>
      <protection hidden="1" locked="0"/>
    </xf>
    <xf numFmtId="0" fontId="4" fillId="35" borderId="13" xfId="0" applyNumberFormat="1" applyFont="1" applyFill="1" applyBorder="1" applyAlignment="1" applyProtection="1">
      <alignment vertical="center"/>
      <protection hidden="1" locked="0"/>
    </xf>
    <xf numFmtId="0" fontId="4" fillId="35" borderId="13" xfId="0" applyFont="1" applyFill="1" applyBorder="1" applyAlignment="1" applyProtection="1">
      <alignment horizontal="center" vertical="center" wrapText="1"/>
      <protection hidden="1" locked="0"/>
    </xf>
    <xf numFmtId="0" fontId="4" fillId="35" borderId="13" xfId="0" applyFont="1" applyFill="1" applyBorder="1" applyAlignment="1" applyProtection="1">
      <alignment vertical="center"/>
      <protection hidden="1" locked="0"/>
    </xf>
    <xf numFmtId="0" fontId="4" fillId="0" borderId="11" xfId="0" applyFont="1" applyFill="1" applyBorder="1" applyAlignment="1" applyProtection="1">
      <alignment horizontal="center" vertical="center"/>
      <protection hidden="1"/>
    </xf>
    <xf numFmtId="0" fontId="4" fillId="37" borderId="13" xfId="0" applyFont="1" applyFill="1" applyBorder="1" applyAlignment="1" applyProtection="1">
      <alignment vertical="center" wrapText="1"/>
      <protection hidden="1"/>
    </xf>
    <xf numFmtId="0" fontId="4" fillId="37" borderId="13" xfId="0" applyNumberFormat="1" applyFont="1" applyFill="1" applyBorder="1" applyAlignment="1" applyProtection="1">
      <alignment vertical="center" wrapText="1"/>
      <protection hidden="1"/>
    </xf>
    <xf numFmtId="0" fontId="4" fillId="37" borderId="13" xfId="0" applyFont="1" applyFill="1" applyBorder="1" applyAlignment="1" applyProtection="1">
      <alignment horizontal="center" vertical="center" wrapText="1"/>
      <protection hidden="1"/>
    </xf>
    <xf numFmtId="0" fontId="4" fillId="37" borderId="11" xfId="0" applyFont="1" applyFill="1" applyBorder="1" applyAlignment="1" applyProtection="1">
      <alignment horizontal="center" vertical="center" wrapText="1"/>
      <protection hidden="1"/>
    </xf>
    <xf numFmtId="49" fontId="4" fillId="37" borderId="13" xfId="0" applyNumberFormat="1" applyFont="1" applyFill="1" applyBorder="1" applyAlignment="1" applyProtection="1">
      <alignment vertical="center" wrapText="1"/>
      <protection hidden="1"/>
    </xf>
    <xf numFmtId="164" fontId="4" fillId="0" borderId="13" xfId="0" applyNumberFormat="1" applyFont="1" applyFill="1" applyBorder="1" applyAlignment="1" applyProtection="1">
      <alignment horizontal="center" vertical="center" wrapText="1"/>
      <protection hidden="1"/>
    </xf>
    <xf numFmtId="188" fontId="4" fillId="37" borderId="13" xfId="47" applyNumberFormat="1" applyFont="1" applyFill="1" applyBorder="1" applyAlignment="1" applyProtection="1">
      <alignment horizontal="center" vertical="center" wrapText="1"/>
      <protection hidden="1"/>
    </xf>
    <xf numFmtId="188" fontId="4" fillId="0" borderId="0" xfId="47" applyNumberFormat="1" applyFont="1" applyAlignment="1" applyProtection="1">
      <alignment/>
      <protection hidden="1"/>
    </xf>
    <xf numFmtId="2" fontId="4" fillId="0" borderId="0" xfId="0" applyNumberFormat="1" applyFont="1" applyAlignment="1" applyProtection="1">
      <alignment/>
      <protection hidden="1"/>
    </xf>
    <xf numFmtId="2" fontId="4" fillId="37" borderId="13" xfId="0" applyNumberFormat="1" applyFont="1" applyFill="1" applyBorder="1" applyAlignment="1" applyProtection="1">
      <alignment vertical="center" wrapText="1"/>
      <protection hidden="1" locked="0"/>
    </xf>
    <xf numFmtId="190" fontId="0" fillId="0" borderId="0" xfId="0" applyNumberFormat="1" applyAlignment="1" applyProtection="1">
      <alignment/>
      <protection hidden="1"/>
    </xf>
    <xf numFmtId="2" fontId="4" fillId="37" borderId="13" xfId="0" applyNumberFormat="1" applyFont="1" applyFill="1" applyBorder="1" applyAlignment="1" applyProtection="1">
      <alignment vertical="center" wrapText="1"/>
      <protection hidden="1"/>
    </xf>
    <xf numFmtId="0" fontId="4" fillId="37" borderId="13" xfId="0" applyFont="1" applyFill="1" applyBorder="1" applyAlignment="1" applyProtection="1" quotePrefix="1">
      <alignment vertical="center" wrapText="1"/>
      <protection hidden="1"/>
    </xf>
    <xf numFmtId="0" fontId="4" fillId="0" borderId="13" xfId="0" applyFont="1" applyFill="1" applyBorder="1" applyAlignment="1" applyProtection="1">
      <alignment horizontal="center" vertical="center" wrapText="1"/>
      <protection hidden="1"/>
    </xf>
    <xf numFmtId="2" fontId="4" fillId="0" borderId="13" xfId="0" applyNumberFormat="1" applyFont="1" applyFill="1" applyBorder="1" applyAlignment="1" applyProtection="1">
      <alignment vertical="center" wrapText="1"/>
      <protection hidden="1" locked="0"/>
    </xf>
    <xf numFmtId="0" fontId="4" fillId="0" borderId="13" xfId="0" applyFont="1" applyFill="1" applyBorder="1" applyAlignment="1" applyProtection="1">
      <alignment vertical="center" wrapText="1"/>
      <protection hidden="1"/>
    </xf>
    <xf numFmtId="0" fontId="4" fillId="0" borderId="13" xfId="0" applyNumberFormat="1" applyFont="1" applyFill="1" applyBorder="1" applyAlignment="1" applyProtection="1">
      <alignment vertical="center" wrapText="1"/>
      <protection hidden="1"/>
    </xf>
    <xf numFmtId="49" fontId="4" fillId="0" borderId="13" xfId="0" applyNumberFormat="1" applyFont="1" applyFill="1" applyBorder="1" applyAlignment="1" applyProtection="1">
      <alignment vertical="center" wrapText="1"/>
      <protection hidden="1"/>
    </xf>
    <xf numFmtId="0" fontId="4" fillId="0" borderId="13" xfId="0" applyFont="1" applyFill="1" applyBorder="1" applyAlignment="1" applyProtection="1" quotePrefix="1">
      <alignment vertical="center" wrapText="1"/>
      <protection hidden="1"/>
    </xf>
    <xf numFmtId="0" fontId="4" fillId="0" borderId="11" xfId="0" applyFont="1" applyFill="1" applyBorder="1" applyAlignment="1" applyProtection="1" quotePrefix="1">
      <alignment horizontal="center" vertical="center" wrapText="1"/>
      <protection hidden="1"/>
    </xf>
    <xf numFmtId="0" fontId="4" fillId="0" borderId="11" xfId="0" applyFont="1" applyFill="1" applyBorder="1" applyAlignment="1" applyProtection="1">
      <alignment horizontal="center" vertical="center" wrapText="1"/>
      <protection hidden="1"/>
    </xf>
    <xf numFmtId="0" fontId="43" fillId="0" borderId="13" xfId="0" applyFont="1" applyFill="1" applyBorder="1" applyAlignment="1" applyProtection="1">
      <alignment horizontal="center" vertical="center" wrapText="1"/>
      <protection hidden="1"/>
    </xf>
    <xf numFmtId="0" fontId="2" fillId="33" borderId="13" xfId="0" applyFont="1" applyFill="1" applyBorder="1" applyAlignment="1" applyProtection="1">
      <alignment horizontal="center" wrapText="1"/>
      <protection hidden="1"/>
    </xf>
    <xf numFmtId="164" fontId="3" fillId="0" borderId="11" xfId="0" applyNumberFormat="1" applyFont="1" applyFill="1" applyBorder="1" applyAlignment="1" applyProtection="1">
      <alignment vertical="center"/>
      <protection hidden="1"/>
    </xf>
    <xf numFmtId="164" fontId="3" fillId="0" borderId="12" xfId="0" applyNumberFormat="1" applyFont="1" applyFill="1" applyBorder="1" applyAlignment="1" applyProtection="1">
      <alignment vertical="center"/>
      <protection hidden="1"/>
    </xf>
    <xf numFmtId="164" fontId="3" fillId="0" borderId="14" xfId="0" applyNumberFormat="1" applyFont="1" applyFill="1" applyBorder="1" applyAlignment="1" applyProtection="1">
      <alignment vertical="center"/>
      <protection hidden="1"/>
    </xf>
    <xf numFmtId="0" fontId="4" fillId="35" borderId="11" xfId="0" applyFont="1" applyFill="1" applyBorder="1" applyAlignment="1" applyProtection="1">
      <alignment horizontal="left" wrapText="1"/>
      <protection/>
    </xf>
    <xf numFmtId="0" fontId="4" fillId="35" borderId="12" xfId="0" applyFont="1" applyFill="1" applyBorder="1" applyAlignment="1" applyProtection="1">
      <alignment horizontal="left" wrapText="1"/>
      <protection/>
    </xf>
    <xf numFmtId="0" fontId="4" fillId="35" borderId="14" xfId="0" applyFont="1" applyFill="1" applyBorder="1" applyAlignment="1" applyProtection="1">
      <alignment horizontal="left" wrapText="1"/>
      <protection/>
    </xf>
    <xf numFmtId="0" fontId="4" fillId="35" borderId="11" xfId="0" applyFont="1" applyFill="1" applyBorder="1" applyAlignment="1" applyProtection="1">
      <alignment horizontal="center" wrapText="1"/>
      <protection/>
    </xf>
    <xf numFmtId="0" fontId="4" fillId="35" borderId="14" xfId="0" applyFont="1" applyFill="1" applyBorder="1" applyAlignment="1" applyProtection="1">
      <alignment horizontal="center" wrapText="1"/>
      <protection/>
    </xf>
    <xf numFmtId="0" fontId="4" fillId="0" borderId="0" xfId="0" applyFont="1" applyFill="1" applyBorder="1" applyAlignment="1" applyProtection="1">
      <alignment horizontal="left" vertical="center" wrapText="1"/>
      <protection locked="0"/>
    </xf>
    <xf numFmtId="0" fontId="4" fillId="35" borderId="11" xfId="0" applyFont="1" applyFill="1" applyBorder="1" applyAlignment="1" applyProtection="1">
      <alignment horizontal="center" vertical="center" wrapText="1"/>
      <protection/>
    </xf>
    <xf numFmtId="0" fontId="4" fillId="35" borderId="14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center" vertical="center" wrapText="1"/>
      <protection hidden="1"/>
    </xf>
    <xf numFmtId="0" fontId="4" fillId="38" borderId="11" xfId="0" applyFont="1" applyFill="1" applyBorder="1" applyAlignment="1" applyProtection="1">
      <alignment horizontal="center"/>
      <protection hidden="1" locked="0"/>
    </xf>
    <xf numFmtId="0" fontId="4" fillId="38" borderId="12" xfId="0" applyFont="1" applyFill="1" applyBorder="1" applyAlignment="1" applyProtection="1">
      <alignment horizontal="center"/>
      <protection hidden="1" locked="0"/>
    </xf>
    <xf numFmtId="0" fontId="4" fillId="38" borderId="14" xfId="0" applyFont="1" applyFill="1" applyBorder="1" applyAlignment="1" applyProtection="1">
      <alignment horizontal="center"/>
      <protection hidden="1" locked="0"/>
    </xf>
    <xf numFmtId="0" fontId="4" fillId="38" borderId="11" xfId="0" applyFont="1" applyFill="1" applyBorder="1" applyAlignment="1" applyProtection="1">
      <alignment horizontal="center"/>
      <protection locked="0"/>
    </xf>
    <xf numFmtId="0" fontId="4" fillId="38" borderId="12" xfId="0" applyFont="1" applyFill="1" applyBorder="1" applyAlignment="1" applyProtection="1">
      <alignment horizontal="center"/>
      <protection locked="0"/>
    </xf>
    <xf numFmtId="0" fontId="4" fillId="38" borderId="14" xfId="0" applyFont="1" applyFill="1" applyBorder="1" applyAlignment="1" applyProtection="1">
      <alignment horizontal="center"/>
      <protection locked="0"/>
    </xf>
    <xf numFmtId="2" fontId="4" fillId="39" borderId="13" xfId="47" applyNumberFormat="1" applyFont="1" applyFill="1" applyBorder="1" applyAlignment="1" applyProtection="1">
      <alignment vertical="center" wrapText="1"/>
      <protection hidden="1" locked="0"/>
    </xf>
    <xf numFmtId="2" fontId="4" fillId="40" borderId="13" xfId="47" applyNumberFormat="1" applyFont="1" applyFill="1" applyBorder="1" applyAlignment="1" applyProtection="1">
      <alignment vertical="center" wrapText="1"/>
      <protection hidden="1" locked="0"/>
    </xf>
    <xf numFmtId="7" fontId="7" fillId="41" borderId="13" xfId="47" applyNumberFormat="1" applyFont="1" applyFill="1" applyBorder="1" applyAlignment="1" applyProtection="1">
      <alignment horizontal="center" vertical="center" wrapText="1"/>
      <protection hidden="1" locked="0"/>
    </xf>
    <xf numFmtId="7" fontId="4" fillId="39" borderId="11" xfId="47" applyNumberFormat="1" applyFont="1" applyFill="1" applyBorder="1" applyAlignment="1" applyProtection="1">
      <alignment horizontal="center" vertical="center" wrapText="1"/>
      <protection hidden="1" locked="0"/>
    </xf>
    <xf numFmtId="7" fontId="4" fillId="39" borderId="12" xfId="47" applyNumberFormat="1" applyFont="1" applyFill="1" applyBorder="1" applyAlignment="1" applyProtection="1">
      <alignment horizontal="center" vertical="center" wrapText="1"/>
      <protection hidden="1" locked="0"/>
    </xf>
    <xf numFmtId="7" fontId="4" fillId="39" borderId="14" xfId="47" applyNumberFormat="1" applyFont="1" applyFill="1" applyBorder="1" applyAlignment="1" applyProtection="1">
      <alignment horizontal="center" vertical="center" wrapText="1"/>
      <protection hidden="1" locked="0"/>
    </xf>
    <xf numFmtId="7" fontId="4" fillId="40" borderId="11" xfId="47" applyNumberFormat="1" applyFont="1" applyFill="1" applyBorder="1" applyAlignment="1" applyProtection="1">
      <alignment horizontal="center" vertical="center" wrapText="1"/>
      <protection hidden="1" locked="0"/>
    </xf>
    <xf numFmtId="7" fontId="4" fillId="40" borderId="12" xfId="47" applyNumberFormat="1" applyFont="1" applyFill="1" applyBorder="1" applyAlignment="1" applyProtection="1">
      <alignment horizontal="center" vertical="center" wrapText="1"/>
      <protection hidden="1" locked="0"/>
    </xf>
    <xf numFmtId="7" fontId="4" fillId="40" borderId="14" xfId="47" applyNumberFormat="1" applyFont="1" applyFill="1" applyBorder="1" applyAlignment="1" applyProtection="1">
      <alignment horizontal="center" vertical="center" wrapText="1"/>
      <protection hidden="1" locked="0"/>
    </xf>
    <xf numFmtId="2" fontId="0" fillId="39" borderId="13" xfId="0" applyNumberFormat="1" applyFill="1" applyBorder="1" applyAlignment="1" applyProtection="1">
      <alignment/>
      <protection hidden="1"/>
    </xf>
    <xf numFmtId="10" fontId="4" fillId="39" borderId="13" xfId="56" applyNumberFormat="1" applyFont="1" applyFill="1" applyBorder="1" applyAlignment="1" applyProtection="1">
      <alignment vertical="center" wrapText="1"/>
      <protection hidden="1" locked="0"/>
    </xf>
    <xf numFmtId="2" fontId="4" fillId="40" borderId="13" xfId="47" applyNumberFormat="1" applyFont="1" applyFill="1" applyBorder="1" applyAlignment="1" applyProtection="1">
      <alignment vertical="center" wrapText="1"/>
      <protection hidden="1"/>
    </xf>
    <xf numFmtId="7" fontId="4" fillId="36" borderId="11" xfId="47" applyNumberFormat="1" applyFont="1" applyFill="1" applyBorder="1" applyAlignment="1" applyProtection="1">
      <alignment horizontal="center" vertical="center" wrapText="1"/>
      <protection hidden="1" locked="0"/>
    </xf>
    <xf numFmtId="7" fontId="4" fillId="36" borderId="12" xfId="47" applyNumberFormat="1" applyFont="1" applyFill="1" applyBorder="1" applyAlignment="1" applyProtection="1">
      <alignment horizontal="center" vertical="center" wrapText="1"/>
      <protection hidden="1" locked="0"/>
    </xf>
    <xf numFmtId="7" fontId="4" fillId="36" borderId="14" xfId="47" applyNumberFormat="1" applyFont="1" applyFill="1" applyBorder="1" applyAlignment="1" applyProtection="1">
      <alignment horizontal="center" vertical="center" wrapText="1"/>
      <protection hidden="1" locked="0"/>
    </xf>
    <xf numFmtId="49" fontId="3" fillId="33" borderId="11" xfId="0" applyNumberFormat="1" applyFont="1" applyFill="1" applyBorder="1" applyAlignment="1" applyProtection="1">
      <alignment vertical="center" wrapText="1"/>
      <protection hidden="1"/>
    </xf>
    <xf numFmtId="49" fontId="3" fillId="33" borderId="12" xfId="0" applyNumberFormat="1" applyFont="1" applyFill="1" applyBorder="1" applyAlignment="1" applyProtection="1">
      <alignment vertical="center" wrapText="1"/>
      <protection hidden="1"/>
    </xf>
    <xf numFmtId="49" fontId="3" fillId="33" borderId="14" xfId="0" applyNumberFormat="1" applyFont="1" applyFill="1" applyBorder="1" applyAlignment="1" applyProtection="1">
      <alignment vertical="center" wrapText="1"/>
      <protection hidden="1"/>
    </xf>
    <xf numFmtId="0" fontId="3" fillId="33" borderId="11" xfId="0" applyNumberFormat="1" applyFont="1" applyFill="1" applyBorder="1" applyAlignment="1" applyProtection="1">
      <alignment vertical="center" wrapText="1"/>
      <protection hidden="1"/>
    </xf>
    <xf numFmtId="0" fontId="3" fillId="33" borderId="12" xfId="0" applyNumberFormat="1" applyFont="1" applyFill="1" applyBorder="1" applyAlignment="1" applyProtection="1">
      <alignment vertical="center" wrapText="1"/>
      <protection hidden="1"/>
    </xf>
    <xf numFmtId="0" fontId="3" fillId="33" borderId="14" xfId="0" applyNumberFormat="1" applyFont="1" applyFill="1" applyBorder="1" applyAlignment="1" applyProtection="1">
      <alignment vertical="center" wrapText="1"/>
      <protection hidden="1"/>
    </xf>
    <xf numFmtId="0" fontId="2" fillId="33" borderId="11" xfId="0" applyFont="1" applyFill="1" applyBorder="1" applyAlignment="1" applyProtection="1">
      <alignment horizontal="center" vertical="center" wrapText="1"/>
      <protection hidden="1"/>
    </xf>
    <xf numFmtId="0" fontId="2" fillId="33" borderId="12" xfId="0" applyFont="1" applyFill="1" applyBorder="1" applyAlignment="1" applyProtection="1">
      <alignment horizontal="center" vertical="center" wrapText="1"/>
      <protection hidden="1"/>
    </xf>
    <xf numFmtId="0" fontId="2" fillId="33" borderId="14" xfId="0" applyFont="1" applyFill="1" applyBorder="1" applyAlignment="1" applyProtection="1">
      <alignment horizontal="center" vertical="center" wrapText="1"/>
      <protection hidden="1"/>
    </xf>
    <xf numFmtId="49" fontId="3" fillId="33" borderId="11" xfId="0" applyNumberFormat="1" applyFont="1" applyFill="1" applyBorder="1" applyAlignment="1" applyProtection="1">
      <alignment wrapText="1"/>
      <protection hidden="1"/>
    </xf>
    <xf numFmtId="49" fontId="3" fillId="33" borderId="12" xfId="0" applyNumberFormat="1" applyFont="1" applyFill="1" applyBorder="1" applyAlignment="1" applyProtection="1">
      <alignment wrapText="1"/>
      <protection hidden="1"/>
    </xf>
    <xf numFmtId="2" fontId="4" fillId="0" borderId="13" xfId="47" applyNumberFormat="1" applyFont="1" applyFill="1" applyBorder="1" applyAlignment="1" applyProtection="1">
      <alignment vertical="center" wrapText="1"/>
      <protection/>
    </xf>
    <xf numFmtId="14" fontId="3" fillId="35" borderId="13" xfId="0" applyNumberFormat="1" applyFont="1" applyFill="1" applyBorder="1" applyAlignment="1" applyProtection="1">
      <alignment/>
      <protection/>
    </xf>
    <xf numFmtId="166" fontId="3" fillId="0" borderId="13" xfId="0" applyNumberFormat="1" applyFont="1" applyFill="1" applyBorder="1" applyAlignment="1" applyProtection="1">
      <alignment vertical="center"/>
      <protection hidden="1"/>
    </xf>
    <xf numFmtId="167" fontId="3" fillId="0" borderId="13" xfId="0" applyNumberFormat="1" applyFont="1" applyFill="1" applyBorder="1" applyAlignment="1" applyProtection="1">
      <alignment horizontal="right" vertical="center"/>
      <protection hidden="1"/>
    </xf>
    <xf numFmtId="167" fontId="3" fillId="0" borderId="13" xfId="0" applyNumberFormat="1" applyFont="1" applyFill="1" applyBorder="1" applyAlignment="1" applyProtection="1">
      <alignment vertical="center"/>
      <protection hidden="1"/>
    </xf>
  </cellXfs>
  <cellStyles count="5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urrency 2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Komma 2" xfId="48"/>
    <cellStyle name="Migliaia 2" xfId="49"/>
    <cellStyle name="Neutral" xfId="50"/>
    <cellStyle name="Normal 2" xfId="51"/>
    <cellStyle name="Normale 2" xfId="52"/>
    <cellStyle name="Notiz" xfId="53"/>
    <cellStyle name="Percent 2" xfId="54"/>
    <cellStyle name="Percentuale 2" xfId="55"/>
    <cellStyle name="Percent" xfId="56"/>
    <cellStyle name="Prozent 2" xfId="57"/>
    <cellStyle name="Prozent 3" xfId="58"/>
    <cellStyle name="Schlecht" xfId="59"/>
    <cellStyle name="Standard 2" xfId="60"/>
    <cellStyle name="Überschrift" xfId="61"/>
    <cellStyle name="Überschrift 1" xfId="62"/>
    <cellStyle name="Überschrift 2" xfId="63"/>
    <cellStyle name="Überschrift 3" xfId="64"/>
    <cellStyle name="Überschrift 4" xfId="65"/>
    <cellStyle name="Verknüpfte Zelle" xfId="66"/>
    <cellStyle name="Currency" xfId="67"/>
    <cellStyle name="Currency [0]" xfId="68"/>
    <cellStyle name="Währung 2" xfId="69"/>
    <cellStyle name="Warnender Text" xfId="70"/>
    <cellStyle name="Zelle überprüfen" xfId="71"/>
  </cellStyles>
  <dxfs count="40"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C0C0C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C0C0C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C0C0C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6"/>
  <sheetViews>
    <sheetView zoomScalePageLayoutView="0" workbookViewId="0" topLeftCell="A1">
      <selection activeCell="H15" sqref="H15"/>
    </sheetView>
  </sheetViews>
  <sheetFormatPr defaultColWidth="9.140625" defaultRowHeight="12.75"/>
  <cols>
    <col min="1" max="1" width="5.57421875" style="0" customWidth="1"/>
    <col min="2" max="2" width="13.00390625" style="1" customWidth="1"/>
    <col min="3" max="3" width="1.7109375" style="1" bestFit="1" customWidth="1"/>
    <col min="4" max="4" width="57.7109375" style="1" customWidth="1"/>
    <col min="5" max="5" width="16.7109375" style="1" customWidth="1"/>
    <col min="6" max="6" width="15.00390625" style="1" customWidth="1"/>
    <col min="7" max="7" width="11.28125" style="1" customWidth="1"/>
    <col min="8" max="8" width="17.00390625" style="0" customWidth="1"/>
  </cols>
  <sheetData>
    <row r="1" spans="1:11" ht="15">
      <c r="A1" s="101" t="s">
        <v>290</v>
      </c>
      <c r="B1" s="101"/>
      <c r="C1" s="101"/>
      <c r="D1" s="101"/>
      <c r="E1" s="101"/>
      <c r="F1" s="101"/>
      <c r="G1" s="101"/>
      <c r="H1" s="101"/>
      <c r="I1" s="101"/>
      <c r="J1" s="101"/>
      <c r="K1" s="31"/>
    </row>
    <row r="3" spans="1:8" ht="12.75">
      <c r="A3" s="102" t="s">
        <v>245</v>
      </c>
      <c r="B3" s="103"/>
      <c r="C3" s="104"/>
      <c r="D3" s="105" t="s">
        <v>295</v>
      </c>
      <c r="E3" s="106"/>
      <c r="F3" s="106"/>
      <c r="G3" s="106"/>
      <c r="H3" s="107"/>
    </row>
    <row r="4" spans="1:7" ht="12.75">
      <c r="A4" s="1"/>
      <c r="C4" s="11"/>
      <c r="F4" s="2"/>
      <c r="G4" s="2"/>
    </row>
    <row r="5" spans="1:7" ht="15">
      <c r="A5" s="3" t="s">
        <v>246</v>
      </c>
      <c r="B5" s="3"/>
      <c r="C5" s="45"/>
      <c r="D5" s="3"/>
      <c r="E5" s="4"/>
      <c r="F5" s="5"/>
      <c r="G5" s="5"/>
    </row>
    <row r="6" spans="1:8" ht="12.75">
      <c r="A6" s="6" t="s">
        <v>247</v>
      </c>
      <c r="B6" s="7"/>
      <c r="C6" s="46"/>
      <c r="D6" s="7"/>
      <c r="E6" s="108" t="s">
        <v>82</v>
      </c>
      <c r="F6" s="109"/>
      <c r="G6" s="110"/>
      <c r="H6" s="110"/>
    </row>
    <row r="7" spans="1:8" ht="12.75">
      <c r="A7" s="39"/>
      <c r="B7" s="38"/>
      <c r="C7" s="47"/>
      <c r="D7"/>
      <c r="E7"/>
      <c r="F7" s="8"/>
      <c r="G7" s="2"/>
      <c r="H7" s="8"/>
    </row>
    <row r="8" spans="1:8" ht="12.75">
      <c r="A8" s="9" t="s">
        <v>248</v>
      </c>
      <c r="B8" s="10"/>
      <c r="C8" s="48"/>
      <c r="D8" s="10"/>
      <c r="E8" s="111" t="s">
        <v>11</v>
      </c>
      <c r="F8" s="112"/>
      <c r="G8" s="113"/>
      <c r="H8" s="113"/>
    </row>
    <row r="9" spans="1:8" ht="12.75">
      <c r="A9" s="39"/>
      <c r="B9" s="38"/>
      <c r="C9" s="47"/>
      <c r="D9"/>
      <c r="E9"/>
      <c r="F9" s="8"/>
      <c r="G9" s="2"/>
      <c r="H9" s="8"/>
    </row>
    <row r="10" spans="1:8" ht="12.75">
      <c r="A10" s="6" t="s">
        <v>277</v>
      </c>
      <c r="B10" s="7"/>
      <c r="C10" s="46"/>
      <c r="D10" s="7"/>
      <c r="E10" s="67">
        <v>1709245.91</v>
      </c>
      <c r="F10" s="8"/>
      <c r="G10" s="2"/>
      <c r="H10" s="8"/>
    </row>
    <row r="11" spans="1:8" ht="12.75">
      <c r="A11" s="6" t="s">
        <v>278</v>
      </c>
      <c r="B11" s="7"/>
      <c r="C11" s="46"/>
      <c r="D11" s="7"/>
      <c r="E11" s="67">
        <v>0</v>
      </c>
      <c r="F11" s="53"/>
      <c r="G11" s="53"/>
      <c r="H11" s="53"/>
    </row>
    <row r="12" spans="1:8" ht="12.75">
      <c r="A12" s="62" t="s">
        <v>288</v>
      </c>
      <c r="B12" s="50"/>
      <c r="C12" s="50"/>
      <c r="D12" s="50"/>
      <c r="E12" s="146"/>
      <c r="F12" s="2"/>
      <c r="G12" s="52"/>
      <c r="H12" s="52"/>
    </row>
    <row r="13" spans="1:8" ht="12.75">
      <c r="A13" s="62" t="s">
        <v>289</v>
      </c>
      <c r="B13" s="51"/>
      <c r="C13" s="51"/>
      <c r="D13" s="51"/>
      <c r="E13" s="146"/>
      <c r="F13" s="2"/>
      <c r="G13" s="2"/>
      <c r="H13" s="8"/>
    </row>
    <row r="14" spans="1:7" ht="12.75">
      <c r="A14" s="1"/>
      <c r="E14" s="11"/>
      <c r="F14" s="2"/>
      <c r="G14" s="2"/>
    </row>
    <row r="15" spans="1:8" ht="12.75">
      <c r="A15" s="6" t="s">
        <v>274</v>
      </c>
      <c r="B15" s="7"/>
      <c r="C15" s="7"/>
      <c r="D15" s="7"/>
      <c r="E15" s="147">
        <v>43157</v>
      </c>
      <c r="F15" s="54"/>
      <c r="G15" s="54"/>
      <c r="H15" s="54"/>
    </row>
    <row r="16" spans="1:8" ht="12.75">
      <c r="A16" s="1"/>
      <c r="F16" s="2"/>
      <c r="G16" s="2"/>
      <c r="H16" s="8"/>
    </row>
    <row r="17" spans="1:8" ht="12.75">
      <c r="A17" s="6" t="s">
        <v>275</v>
      </c>
      <c r="B17" s="64"/>
      <c r="C17" s="64"/>
      <c r="D17" s="59"/>
      <c r="E17" s="68">
        <v>2017</v>
      </c>
      <c r="F17" s="2"/>
      <c r="G17" s="2"/>
      <c r="H17" s="8"/>
    </row>
    <row r="18" spans="1:8" ht="12.75">
      <c r="A18" s="1"/>
      <c r="F18" s="2"/>
      <c r="G18" s="2"/>
      <c r="H18" s="8"/>
    </row>
    <row r="19" spans="1:8" ht="12.75">
      <c r="A19" s="9" t="s">
        <v>249</v>
      </c>
      <c r="B19" s="10"/>
      <c r="C19" s="10"/>
      <c r="D19" s="10"/>
      <c r="E19" s="148"/>
      <c r="F19" s="55"/>
      <c r="G19" s="55"/>
      <c r="H19" s="55"/>
    </row>
    <row r="20" spans="1:8" ht="12.75">
      <c r="A20" s="69"/>
      <c r="B20" s="69"/>
      <c r="C20" s="69"/>
      <c r="D20" s="69"/>
      <c r="E20" s="58"/>
      <c r="F20" s="55"/>
      <c r="G20" s="55"/>
      <c r="H20" s="55"/>
    </row>
    <row r="21" spans="1:8" ht="12.75">
      <c r="A21" s="9" t="s">
        <v>276</v>
      </c>
      <c r="B21" s="10"/>
      <c r="C21" s="48"/>
      <c r="D21" s="10"/>
      <c r="E21" s="149" t="s">
        <v>1240</v>
      </c>
      <c r="F21" s="55"/>
      <c r="G21" s="55"/>
      <c r="H21" s="55"/>
    </row>
    <row r="22" spans="1:8" ht="12.75">
      <c r="A22" s="1"/>
      <c r="B22" s="12"/>
      <c r="C22" s="12"/>
      <c r="D22" s="12"/>
      <c r="E22" s="12"/>
      <c r="F22" s="2"/>
      <c r="G22" s="56"/>
      <c r="H22" s="8"/>
    </row>
    <row r="23" spans="1:8" ht="12.75">
      <c r="A23" s="9" t="s">
        <v>264</v>
      </c>
      <c r="B23" s="10"/>
      <c r="C23" s="10"/>
      <c r="D23" s="10"/>
      <c r="E23" s="150"/>
      <c r="F23" s="57"/>
      <c r="G23" s="57"/>
      <c r="H23" s="57"/>
    </row>
    <row r="24" ht="12.75">
      <c r="A24" s="1"/>
    </row>
    <row r="25" spans="1:7" ht="12.75">
      <c r="A25" s="1"/>
      <c r="G25" s="2"/>
    </row>
    <row r="26" spans="1:7" ht="15">
      <c r="A26" s="4" t="s">
        <v>250</v>
      </c>
      <c r="B26" s="4"/>
      <c r="C26" s="4"/>
      <c r="D26" s="4"/>
      <c r="E26" s="4"/>
      <c r="F26" s="4"/>
      <c r="G26" s="5"/>
    </row>
    <row r="27" spans="1:9" s="38" customFormat="1" ht="15">
      <c r="A27" s="6" t="s">
        <v>251</v>
      </c>
      <c r="B27" s="6"/>
      <c r="C27" s="6"/>
      <c r="D27" s="61"/>
      <c r="E27" s="114"/>
      <c r="F27" s="115"/>
      <c r="G27" s="115"/>
      <c r="H27" s="116"/>
      <c r="I27" s="5"/>
    </row>
    <row r="28" spans="1:9" s="38" customFormat="1" ht="15">
      <c r="A28" s="40"/>
      <c r="B28" s="40"/>
      <c r="C28" s="40"/>
      <c r="D28" s="19"/>
      <c r="E28" s="63"/>
      <c r="F28" s="63"/>
      <c r="G28" s="63"/>
      <c r="H28" s="63"/>
      <c r="I28" s="5"/>
    </row>
    <row r="29" spans="1:8" s="38" customFormat="1" ht="12.75">
      <c r="A29" s="6" t="s">
        <v>252</v>
      </c>
      <c r="B29" s="6"/>
      <c r="C29" s="46"/>
      <c r="D29" s="59"/>
      <c r="E29" s="114"/>
      <c r="F29" s="115"/>
      <c r="G29" s="115"/>
      <c r="H29" s="116"/>
    </row>
    <row r="30" spans="1:7" ht="15">
      <c r="A30" s="1"/>
      <c r="B30" s="4"/>
      <c r="C30" s="4"/>
      <c r="D30" s="4"/>
      <c r="E30" s="4"/>
      <c r="F30" s="4"/>
      <c r="G30" s="5"/>
    </row>
    <row r="31" spans="1:8" ht="12.75">
      <c r="A31" s="6" t="s">
        <v>253</v>
      </c>
      <c r="B31" s="7"/>
      <c r="C31" s="7"/>
      <c r="D31" s="59"/>
      <c r="E31" s="117"/>
      <c r="F31" s="118"/>
      <c r="G31" s="118"/>
      <c r="H31" s="119"/>
    </row>
    <row r="32" spans="1:9" ht="12.75">
      <c r="A32" s="40"/>
      <c r="B32" s="40"/>
      <c r="C32" s="40"/>
      <c r="D32" s="18"/>
      <c r="E32" s="71"/>
      <c r="F32" s="71"/>
      <c r="G32" s="71"/>
      <c r="H32" s="71"/>
      <c r="I32" s="70"/>
    </row>
    <row r="33" spans="2:7" ht="12.75">
      <c r="B33" s="27"/>
      <c r="C33" s="27"/>
      <c r="D33" s="28"/>
      <c r="E33" s="29"/>
      <c r="F33" s="29"/>
      <c r="G33" s="29"/>
    </row>
    <row r="34" spans="2:7" ht="12.75">
      <c r="B34" s="27"/>
      <c r="C34" s="27"/>
      <c r="D34" s="28"/>
      <c r="E34" s="29"/>
      <c r="F34" s="29"/>
      <c r="G34" s="29"/>
    </row>
    <row r="35" spans="2:7" ht="12.75">
      <c r="B35" s="27"/>
      <c r="C35" s="27"/>
      <c r="D35" s="27"/>
      <c r="E35" s="30"/>
      <c r="F35" s="30"/>
      <c r="G35" s="30"/>
    </row>
    <row r="36" spans="1:8" ht="54.75" customHeight="1">
      <c r="A36" s="122" t="s">
        <v>270</v>
      </c>
      <c r="B36" s="122"/>
      <c r="C36" s="122"/>
      <c r="D36" s="122"/>
      <c r="E36" s="122"/>
      <c r="F36" s="122"/>
      <c r="G36" s="122"/>
      <c r="H36" s="122"/>
    </row>
    <row r="37" spans="1:8" ht="54.75" customHeight="1">
      <c r="A37" s="123" t="s">
        <v>271</v>
      </c>
      <c r="B37" s="124"/>
      <c r="C37" s="124"/>
      <c r="D37" s="125"/>
      <c r="E37" s="120">
        <f>'A Misura'!H7</f>
        <v>0</v>
      </c>
      <c r="F37" s="120"/>
      <c r="G37" s="120"/>
      <c r="H37" s="120"/>
    </row>
    <row r="38" spans="1:8" ht="54.75" customHeight="1">
      <c r="A38" s="126" t="s">
        <v>272</v>
      </c>
      <c r="B38" s="127"/>
      <c r="C38" s="127"/>
      <c r="D38" s="128"/>
      <c r="E38" s="121">
        <f>'A Corpo'!H6</f>
        <v>0</v>
      </c>
      <c r="F38" s="121"/>
      <c r="G38" s="121"/>
      <c r="H38" s="121"/>
    </row>
    <row r="39" spans="1:8" ht="54.75" customHeight="1">
      <c r="A39" s="123" t="s">
        <v>285</v>
      </c>
      <c r="B39" s="124"/>
      <c r="C39" s="124"/>
      <c r="D39" s="125"/>
      <c r="E39" s="120">
        <f>'A Corpo'!H7</f>
        <v>0</v>
      </c>
      <c r="F39" s="120"/>
      <c r="G39" s="120"/>
      <c r="H39" s="120"/>
    </row>
    <row r="40" spans="1:8" ht="54.75" customHeight="1">
      <c r="A40" s="126" t="s">
        <v>284</v>
      </c>
      <c r="B40" s="127"/>
      <c r="C40" s="127"/>
      <c r="D40" s="128"/>
      <c r="E40" s="121">
        <f>'A Corpo'!H8</f>
        <v>0</v>
      </c>
      <c r="F40" s="121"/>
      <c r="G40" s="121"/>
      <c r="H40" s="121"/>
    </row>
    <row r="41" spans="1:8" ht="54.75" customHeight="1">
      <c r="A41" s="123" t="s">
        <v>282</v>
      </c>
      <c r="B41" s="124"/>
      <c r="C41" s="124"/>
      <c r="D41" s="125"/>
      <c r="E41" s="129">
        <f>SUM(E37:E40)</f>
        <v>0</v>
      </c>
      <c r="F41" s="129"/>
      <c r="G41" s="129"/>
      <c r="H41" s="129"/>
    </row>
    <row r="42" spans="1:8" ht="54.75" customHeight="1">
      <c r="A42" s="126" t="s">
        <v>273</v>
      </c>
      <c r="B42" s="127"/>
      <c r="C42" s="127"/>
      <c r="D42" s="128"/>
      <c r="E42" s="121">
        <f>IF(AND(E10&gt;0,E11&gt;0,E12&gt;0,E13&gt;0),SUM(E10:E13),IF(AND(E11&gt;0,E12&gt;0,E13&gt;0),SUM(E11:E13),IF(AND(E10&gt;0,E11&gt;0),SUM(E10:E11),IF(E10&gt;0,E10,IF(E11&gt;0,E11,0)))))</f>
        <v>1709245.91</v>
      </c>
      <c r="F42" s="121"/>
      <c r="G42" s="121"/>
      <c r="H42" s="121"/>
    </row>
    <row r="43" spans="1:8" ht="54.75" customHeight="1">
      <c r="A43" s="123" t="str">
        <f>IF(E43&lt;0,"Ribasso d'asta in %",IF(E43&gt;0,"Rialzo in %",""))</f>
        <v>Ribasso d'asta in %</v>
      </c>
      <c r="B43" s="124"/>
      <c r="C43" s="124"/>
      <c r="D43" s="125"/>
      <c r="E43" s="130">
        <f>IF(E42=0,0,(E41/E42)-1)</f>
        <v>-1</v>
      </c>
      <c r="F43" s="130"/>
      <c r="G43" s="130"/>
      <c r="H43" s="130"/>
    </row>
    <row r="44" spans="1:8" ht="54.75" customHeight="1">
      <c r="A44" s="126" t="s">
        <v>281</v>
      </c>
      <c r="B44" s="127"/>
      <c r="C44" s="127"/>
      <c r="D44" s="128"/>
      <c r="E44" s="132"/>
      <c r="F44" s="133"/>
      <c r="G44" s="133"/>
      <c r="H44" s="134"/>
    </row>
    <row r="45" spans="1:8" ht="54.75" customHeight="1">
      <c r="A45" s="123" t="s">
        <v>267</v>
      </c>
      <c r="B45" s="124"/>
      <c r="C45" s="124"/>
      <c r="D45" s="125"/>
      <c r="E45" s="131">
        <f>+'Oneri sicurezza'!H7</f>
        <v>39930.352200000016</v>
      </c>
      <c r="F45" s="131"/>
      <c r="G45" s="131"/>
      <c r="H45" s="131"/>
    </row>
    <row r="46" spans="1:8" ht="54.75" customHeight="1">
      <c r="A46" s="123" t="s">
        <v>283</v>
      </c>
      <c r="B46" s="124"/>
      <c r="C46" s="124"/>
      <c r="D46" s="125"/>
      <c r="E46" s="121">
        <f>E41+E45</f>
        <v>39930.352200000016</v>
      </c>
      <c r="F46" s="121"/>
      <c r="G46" s="121"/>
      <c r="H46" s="121"/>
    </row>
  </sheetData>
  <sheetProtection selectLockedCells="1"/>
  <mergeCells count="31">
    <mergeCell ref="E40:H40"/>
    <mergeCell ref="E41:H41"/>
    <mergeCell ref="E42:H42"/>
    <mergeCell ref="E43:H43"/>
    <mergeCell ref="E45:H45"/>
    <mergeCell ref="E46:H46"/>
    <mergeCell ref="E44:H44"/>
    <mergeCell ref="A43:D43"/>
    <mergeCell ref="A45:D45"/>
    <mergeCell ref="A46:D46"/>
    <mergeCell ref="A37:D37"/>
    <mergeCell ref="A38:D38"/>
    <mergeCell ref="A39:D39"/>
    <mergeCell ref="A40:D40"/>
    <mergeCell ref="A41:D41"/>
    <mergeCell ref="A42:D42"/>
    <mergeCell ref="A44:D44"/>
    <mergeCell ref="E27:H27"/>
    <mergeCell ref="E29:H29"/>
    <mergeCell ref="E31:H31"/>
    <mergeCell ref="E37:H37"/>
    <mergeCell ref="E38:H38"/>
    <mergeCell ref="E39:H39"/>
    <mergeCell ref="A36:H36"/>
    <mergeCell ref="A1:J1"/>
    <mergeCell ref="A3:C3"/>
    <mergeCell ref="D3:H3"/>
    <mergeCell ref="E6:F6"/>
    <mergeCell ref="G6:H6"/>
    <mergeCell ref="E8:F8"/>
    <mergeCell ref="G8:H8"/>
  </mergeCells>
  <conditionalFormatting sqref="E31:E32 E19:E20 E15 G8 E6 E8 G6">
    <cfRule type="cellIs" priority="13" dxfId="0" operator="notEqual" stopIfTrue="1">
      <formula>""</formula>
    </cfRule>
  </conditionalFormatting>
  <conditionalFormatting sqref="E27:E28">
    <cfRule type="cellIs" priority="12" dxfId="0" operator="notEqual" stopIfTrue="1">
      <formula>""</formula>
    </cfRule>
  </conditionalFormatting>
  <conditionalFormatting sqref="E11:E13">
    <cfRule type="cellIs" priority="11" dxfId="0" operator="notEqual" stopIfTrue="1">
      <formula>""</formula>
    </cfRule>
  </conditionalFormatting>
  <conditionalFormatting sqref="E29">
    <cfRule type="cellIs" priority="9" dxfId="0" operator="notEqual" stopIfTrue="1">
      <formula>""</formula>
    </cfRule>
  </conditionalFormatting>
  <conditionalFormatting sqref="E17">
    <cfRule type="cellIs" priority="8" dxfId="0" operator="notEqual" stopIfTrue="1">
      <formula>""</formula>
    </cfRule>
  </conditionalFormatting>
  <conditionalFormatting sqref="D3">
    <cfRule type="cellIs" priority="7" dxfId="0" operator="notEqual" stopIfTrue="1">
      <formula>""</formula>
    </cfRule>
  </conditionalFormatting>
  <conditionalFormatting sqref="E10">
    <cfRule type="cellIs" priority="2" dxfId="0" operator="notEqual" stopIfTrue="1">
      <formula>""</formula>
    </cfRule>
  </conditionalFormatting>
  <conditionalFormatting sqref="E21">
    <cfRule type="cellIs" priority="1" dxfId="0" operator="notEqual" stopIfTrue="1">
      <formula>""</formula>
    </cfRule>
  </conditionalFormatting>
  <dataValidations count="4">
    <dataValidation type="list" allowBlank="1" showInputMessage="1" showErrorMessage="1" sqref="E6:F6">
      <formula1>Gemeinden</formula1>
    </dataValidation>
    <dataValidation type="list" allowBlank="1" showInputMessage="1" showErrorMessage="1" sqref="E8:F8">
      <formula1>dislocazione</formula1>
    </dataValidation>
    <dataValidation type="custom" allowBlank="1" showInputMessage="1" showErrorMessage="1" errorTitle="Attenzione!" error="Importo con solo 2 (due) posizioni decimali!!!" sqref="E11:E13">
      <formula1>MOD(E11*10^2,1)=0</formula1>
    </dataValidation>
    <dataValidation type="custom" allowBlank="1" showInputMessage="1" showErrorMessage="1" errorTitle="Achtung!" error="Betrag nur mit 2 (zwei) Dezimalstellen!!!" sqref="E10">
      <formula1>MOD(E10*10^2,1)=0</formula1>
    </dataValidation>
  </dataValidation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68"/>
  <sheetViews>
    <sheetView tabSelected="1" zoomScalePageLayoutView="0" workbookViewId="0" topLeftCell="A1">
      <selection activeCell="O21" sqref="O21"/>
    </sheetView>
  </sheetViews>
  <sheetFormatPr defaultColWidth="9.140625" defaultRowHeight="12.75"/>
  <cols>
    <col min="1" max="1" width="5.57421875" style="38" customWidth="1"/>
    <col min="2" max="2" width="13.00390625" style="1" customWidth="1"/>
    <col min="3" max="3" width="2.140625" style="11" bestFit="1" customWidth="1"/>
    <col min="4" max="4" width="57.7109375" style="1" customWidth="1"/>
    <col min="5" max="5" width="16.7109375" style="1" customWidth="1"/>
    <col min="6" max="6" width="15.00390625" style="86" customWidth="1"/>
    <col min="7" max="7" width="17.00390625" style="87" customWidth="1"/>
    <col min="8" max="8" width="17.00390625" style="38" customWidth="1"/>
    <col min="9" max="16384" width="9.140625" style="38" customWidth="1"/>
  </cols>
  <sheetData>
    <row r="1" spans="1:11" ht="15">
      <c r="A1" s="141" t="s">
        <v>241</v>
      </c>
      <c r="B1" s="142"/>
      <c r="C1" s="142"/>
      <c r="D1" s="142"/>
      <c r="E1" s="142"/>
      <c r="F1" s="142"/>
      <c r="G1" s="142"/>
      <c r="H1" s="142"/>
      <c r="I1" s="142"/>
      <c r="J1" s="143"/>
      <c r="K1" s="31"/>
    </row>
    <row r="2" spans="6:7" ht="12.75">
      <c r="F2" s="1"/>
      <c r="G2" s="1"/>
    </row>
    <row r="3" spans="1:7" ht="12.75">
      <c r="A3" s="1"/>
      <c r="F3" s="1"/>
      <c r="G3" s="1"/>
    </row>
    <row r="4" spans="1:7" ht="12.75">
      <c r="A4" s="1"/>
      <c r="F4" s="1"/>
      <c r="G4" s="1"/>
    </row>
    <row r="5" spans="1:8" ht="15">
      <c r="A5" s="22"/>
      <c r="B5" s="22"/>
      <c r="C5" s="49"/>
      <c r="D5" s="23" t="s">
        <v>263</v>
      </c>
      <c r="E5" s="24"/>
      <c r="F5" s="24"/>
      <c r="G5" s="24"/>
      <c r="H5" s="25"/>
    </row>
    <row r="6" spans="1:8" ht="12.75">
      <c r="A6" s="1"/>
      <c r="F6" s="1"/>
      <c r="G6" s="1"/>
      <c r="H6" s="1"/>
    </row>
    <row r="7" spans="1:8" ht="12.75">
      <c r="A7" s="22"/>
      <c r="B7" s="22"/>
      <c r="C7" s="49"/>
      <c r="D7" s="135" t="s">
        <v>280</v>
      </c>
      <c r="E7" s="136"/>
      <c r="F7" s="136"/>
      <c r="G7" s="137"/>
      <c r="H7" s="66">
        <f>SUM($H$17:$H$9962)</f>
        <v>0</v>
      </c>
    </row>
    <row r="8" spans="1:8" ht="12.75">
      <c r="A8" s="22"/>
      <c r="B8" s="22"/>
      <c r="C8" s="49"/>
      <c r="D8" s="135" t="s">
        <v>279</v>
      </c>
      <c r="E8" s="136"/>
      <c r="F8" s="136"/>
      <c r="G8" s="137"/>
      <c r="H8" s="66">
        <f>+OFFERTA!E10</f>
        <v>1709245.91</v>
      </c>
    </row>
    <row r="9" spans="2:8" ht="12.75">
      <c r="B9" s="22"/>
      <c r="C9" s="49"/>
      <c r="D9" s="138" t="str">
        <f>IF(H9&lt;0,"Ribasso d'asta in %",IF(H9&gt;0,"Rialzo d'asta in %",""))</f>
        <v>Ribasso d'asta in %</v>
      </c>
      <c r="E9" s="139"/>
      <c r="F9" s="139"/>
      <c r="G9" s="140"/>
      <c r="H9" s="26">
        <f>IF(H8=0,0,(H7/H8)-1)</f>
        <v>-1</v>
      </c>
    </row>
    <row r="10" spans="6:7" ht="12.75">
      <c r="F10" s="1"/>
      <c r="G10" s="1"/>
    </row>
    <row r="11" spans="6:7" ht="12.75">
      <c r="F11" s="1"/>
      <c r="G11" s="1"/>
    </row>
    <row r="12" spans="6:8" ht="12.75">
      <c r="F12" s="1"/>
      <c r="G12" s="60"/>
      <c r="H12" s="1"/>
    </row>
    <row r="13" spans="6:8" ht="12.75">
      <c r="F13" s="1"/>
      <c r="G13" s="60"/>
      <c r="H13" s="72"/>
    </row>
    <row r="14" spans="1:7" ht="12.75">
      <c r="A14" s="1"/>
      <c r="F14" s="1"/>
      <c r="G14" s="1"/>
    </row>
    <row r="15" spans="1:7" ht="15">
      <c r="A15" s="13"/>
      <c r="B15" s="3" t="s">
        <v>254</v>
      </c>
      <c r="C15" s="45"/>
      <c r="D15" s="3"/>
      <c r="E15" s="3"/>
      <c r="F15" s="3"/>
      <c r="G15" s="3"/>
    </row>
    <row r="16" spans="1:14" ht="66">
      <c r="A16" s="14" t="s">
        <v>255</v>
      </c>
      <c r="B16" s="14" t="s">
        <v>256</v>
      </c>
      <c r="C16" s="14" t="s">
        <v>244</v>
      </c>
      <c r="D16" s="15" t="s">
        <v>242</v>
      </c>
      <c r="E16" s="14" t="s">
        <v>257</v>
      </c>
      <c r="F16" s="14" t="s">
        <v>258</v>
      </c>
      <c r="G16" s="14" t="s">
        <v>259</v>
      </c>
      <c r="H16" s="14" t="s">
        <v>260</v>
      </c>
      <c r="I16" s="16" t="s">
        <v>261</v>
      </c>
      <c r="J16" s="17" t="s">
        <v>262</v>
      </c>
      <c r="N16" s="41"/>
    </row>
    <row r="17" spans="1:11" ht="12.75">
      <c r="A17" s="78">
        <f ca="1">+IF(NOT(ISBLANK(INDIRECT("e"&amp;ROW()))),MAX(INDIRECT("a$16:A"&amp;ROW()-1))+1,"")</f>
      </c>
      <c r="B17" s="91" t="s">
        <v>296</v>
      </c>
      <c r="C17" s="94"/>
      <c r="D17" s="95" t="s">
        <v>297</v>
      </c>
      <c r="E17" s="92"/>
      <c r="F17" s="93"/>
      <c r="G17" s="93"/>
      <c r="H17" s="65">
        <f>+IF(AND(F17="",G17=""),"",G17*F17)</f>
      </c>
      <c r="I17" s="84">
        <f>IF(E17&lt;&gt;"","M","")</f>
      </c>
      <c r="J17" s="96" t="s">
        <v>298</v>
      </c>
      <c r="K17" s="89"/>
    </row>
    <row r="18" spans="1:13" ht="12.75">
      <c r="A18" s="78">
        <f aca="true" ca="1" t="shared" si="0" ref="A18:A76">+IF(NOT(ISBLANK(INDIRECT("e"&amp;ROW()))),MAX(INDIRECT("a$16:A"&amp;ROW()-1))+1,"")</f>
      </c>
      <c r="B18" s="91" t="s">
        <v>299</v>
      </c>
      <c r="C18" s="97" t="s">
        <v>243</v>
      </c>
      <c r="D18" s="95" t="s">
        <v>300</v>
      </c>
      <c r="E18" s="92"/>
      <c r="F18" s="93"/>
      <c r="G18" s="93"/>
      <c r="H18" s="65"/>
      <c r="I18" s="84">
        <f aca="true" t="shared" si="1" ref="I18:I52">IF(E18&lt;&gt;"","M","")</f>
      </c>
      <c r="J18" s="96" t="s">
        <v>298</v>
      </c>
      <c r="K18" s="89"/>
      <c r="M18" s="42"/>
    </row>
    <row r="19" spans="1:13" ht="12.75">
      <c r="A19" s="78">
        <f ca="1" t="shared" si="0"/>
      </c>
      <c r="B19" s="91" t="s">
        <v>301</v>
      </c>
      <c r="C19" s="97" t="s">
        <v>243</v>
      </c>
      <c r="D19" s="95" t="s">
        <v>302</v>
      </c>
      <c r="E19" s="92"/>
      <c r="F19" s="93"/>
      <c r="G19" s="93"/>
      <c r="H19" s="65"/>
      <c r="I19" s="84">
        <f t="shared" si="1"/>
      </c>
      <c r="J19" s="96" t="s">
        <v>298</v>
      </c>
      <c r="K19" s="89"/>
      <c r="M19" s="43"/>
    </row>
    <row r="20" spans="1:13" ht="12.75">
      <c r="A20" s="78">
        <f ca="1" t="shared" si="0"/>
      </c>
      <c r="B20" s="91" t="s">
        <v>303</v>
      </c>
      <c r="C20" s="97" t="s">
        <v>243</v>
      </c>
      <c r="D20" s="95" t="s">
        <v>304</v>
      </c>
      <c r="E20" s="92"/>
      <c r="F20" s="93"/>
      <c r="G20" s="93"/>
      <c r="H20" s="65"/>
      <c r="I20" s="84">
        <f t="shared" si="1"/>
      </c>
      <c r="J20" s="96" t="s">
        <v>298</v>
      </c>
      <c r="K20" s="89"/>
      <c r="M20" s="42"/>
    </row>
    <row r="21" spans="1:11" ht="12.75">
      <c r="A21" s="78">
        <f ca="1" t="shared" si="0"/>
      </c>
      <c r="B21" s="91" t="s">
        <v>305</v>
      </c>
      <c r="C21" s="97" t="s">
        <v>243</v>
      </c>
      <c r="D21" s="95" t="s">
        <v>306</v>
      </c>
      <c r="E21" s="92"/>
      <c r="F21" s="93"/>
      <c r="G21" s="93"/>
      <c r="H21" s="65"/>
      <c r="I21" s="84">
        <f t="shared" si="1"/>
      </c>
      <c r="J21" s="96" t="s">
        <v>298</v>
      </c>
      <c r="K21" s="89"/>
    </row>
    <row r="22" spans="1:11" ht="12.75">
      <c r="A22" s="78">
        <f ca="1" t="shared" si="0"/>
      </c>
      <c r="B22" s="91" t="s">
        <v>307</v>
      </c>
      <c r="C22" s="97" t="s">
        <v>243</v>
      </c>
      <c r="D22" s="95" t="s">
        <v>308</v>
      </c>
      <c r="E22" s="92"/>
      <c r="F22" s="93"/>
      <c r="G22" s="93"/>
      <c r="H22" s="65"/>
      <c r="I22" s="84">
        <f t="shared" si="1"/>
      </c>
      <c r="J22" s="96" t="s">
        <v>298</v>
      </c>
      <c r="K22" s="89"/>
    </row>
    <row r="23" spans="1:11" ht="12.75">
      <c r="A23" s="78">
        <f ca="1" t="shared" si="0"/>
      </c>
      <c r="B23" s="91" t="s">
        <v>309</v>
      </c>
      <c r="C23" s="97" t="s">
        <v>243</v>
      </c>
      <c r="D23" s="95" t="s">
        <v>310</v>
      </c>
      <c r="E23" s="92"/>
      <c r="F23" s="93"/>
      <c r="G23" s="93"/>
      <c r="H23" s="65"/>
      <c r="I23" s="84">
        <f t="shared" si="1"/>
      </c>
      <c r="J23" s="96" t="s">
        <v>298</v>
      </c>
      <c r="K23" s="89"/>
    </row>
    <row r="24" spans="1:13" ht="12.75">
      <c r="A24" s="78">
        <f ca="1" t="shared" si="0"/>
      </c>
      <c r="B24" s="91" t="s">
        <v>311</v>
      </c>
      <c r="C24" s="97" t="s">
        <v>243</v>
      </c>
      <c r="D24" s="95" t="s">
        <v>312</v>
      </c>
      <c r="E24" s="92"/>
      <c r="F24" s="93"/>
      <c r="G24" s="93"/>
      <c r="H24" s="65"/>
      <c r="I24" s="84">
        <f t="shared" si="1"/>
      </c>
      <c r="J24" s="96" t="s">
        <v>298</v>
      </c>
      <c r="K24" s="89"/>
      <c r="M24" s="42"/>
    </row>
    <row r="25" spans="1:13" ht="12.75">
      <c r="A25" s="78">
        <f ca="1" t="shared" si="0"/>
      </c>
      <c r="B25" s="91" t="s">
        <v>313</v>
      </c>
      <c r="C25" s="97" t="s">
        <v>243</v>
      </c>
      <c r="D25" s="95" t="s">
        <v>314</v>
      </c>
      <c r="E25" s="92"/>
      <c r="F25" s="93"/>
      <c r="G25" s="93"/>
      <c r="H25" s="65"/>
      <c r="I25" s="84">
        <f t="shared" si="1"/>
      </c>
      <c r="J25" s="96" t="s">
        <v>298</v>
      </c>
      <c r="K25" s="89"/>
      <c r="M25" s="43"/>
    </row>
    <row r="26" spans="1:13" ht="24">
      <c r="A26" s="78">
        <f ca="1" t="shared" si="0"/>
      </c>
      <c r="B26" s="91" t="s">
        <v>315</v>
      </c>
      <c r="C26" s="98" t="s">
        <v>243</v>
      </c>
      <c r="D26" s="95" t="s">
        <v>316</v>
      </c>
      <c r="E26" s="92"/>
      <c r="F26" s="93"/>
      <c r="G26" s="93"/>
      <c r="H26" s="65"/>
      <c r="I26" s="84">
        <f t="shared" si="1"/>
      </c>
      <c r="J26" s="96" t="s">
        <v>298</v>
      </c>
      <c r="K26" s="89"/>
      <c r="M26" s="42"/>
    </row>
    <row r="27" spans="1:11" ht="12.75">
      <c r="A27" s="78">
        <f ca="1" t="shared" si="0"/>
      </c>
      <c r="B27" s="91" t="s">
        <v>317</v>
      </c>
      <c r="C27" s="98" t="s">
        <v>243</v>
      </c>
      <c r="D27" s="95" t="s">
        <v>318</v>
      </c>
      <c r="E27" s="92"/>
      <c r="F27" s="93"/>
      <c r="G27" s="93"/>
      <c r="H27" s="65"/>
      <c r="I27" s="84">
        <f t="shared" si="1"/>
      </c>
      <c r="J27" s="96" t="s">
        <v>298</v>
      </c>
      <c r="K27" s="89"/>
    </row>
    <row r="28" spans="1:11" ht="12.75">
      <c r="A28" s="78">
        <f ca="1" t="shared" si="0"/>
      </c>
      <c r="B28" s="91" t="s">
        <v>319</v>
      </c>
      <c r="C28" s="98" t="s">
        <v>243</v>
      </c>
      <c r="D28" s="95" t="s">
        <v>320</v>
      </c>
      <c r="E28" s="92"/>
      <c r="F28" s="93"/>
      <c r="G28" s="93"/>
      <c r="H28" s="65"/>
      <c r="I28" s="84">
        <f t="shared" si="1"/>
      </c>
      <c r="J28" s="96" t="s">
        <v>298</v>
      </c>
      <c r="K28" s="89"/>
    </row>
    <row r="29" spans="1:11" ht="12.75">
      <c r="A29" s="78">
        <f ca="1" t="shared" si="0"/>
      </c>
      <c r="B29" s="91" t="s">
        <v>321</v>
      </c>
      <c r="C29" s="98" t="s">
        <v>243</v>
      </c>
      <c r="D29" s="95" t="s">
        <v>322</v>
      </c>
      <c r="E29" s="92"/>
      <c r="F29" s="93"/>
      <c r="G29" s="93"/>
      <c r="H29" s="65"/>
      <c r="I29" s="84">
        <f t="shared" si="1"/>
      </c>
      <c r="J29" s="96" t="s">
        <v>298</v>
      </c>
      <c r="K29" s="89"/>
    </row>
    <row r="30" spans="1:13" ht="12.75">
      <c r="A30" s="78">
        <f ca="1" t="shared" si="0"/>
      </c>
      <c r="B30" s="91" t="s">
        <v>323</v>
      </c>
      <c r="C30" s="98" t="s">
        <v>243</v>
      </c>
      <c r="D30" s="95" t="s">
        <v>324</v>
      </c>
      <c r="E30" s="92"/>
      <c r="F30" s="93"/>
      <c r="G30" s="93"/>
      <c r="H30" s="65"/>
      <c r="I30" s="84">
        <f t="shared" si="1"/>
      </c>
      <c r="J30" s="96" t="s">
        <v>298</v>
      </c>
      <c r="K30" s="89"/>
      <c r="M30" s="42"/>
    </row>
    <row r="31" spans="1:13" ht="12.75">
      <c r="A31" s="78">
        <f ca="1" t="shared" si="0"/>
      </c>
      <c r="B31" s="91" t="s">
        <v>325</v>
      </c>
      <c r="C31" s="98" t="s">
        <v>243</v>
      </c>
      <c r="D31" s="95" t="s">
        <v>326</v>
      </c>
      <c r="E31" s="92"/>
      <c r="F31" s="93"/>
      <c r="G31" s="93"/>
      <c r="H31" s="65"/>
      <c r="I31" s="84">
        <f t="shared" si="1"/>
      </c>
      <c r="J31" s="96" t="s">
        <v>298</v>
      </c>
      <c r="K31" s="89"/>
      <c r="M31" s="43"/>
    </row>
    <row r="32" spans="1:13" ht="12.75">
      <c r="A32" s="78">
        <f ca="1" t="shared" si="0"/>
      </c>
      <c r="B32" s="91" t="s">
        <v>299</v>
      </c>
      <c r="C32" s="99"/>
      <c r="D32" s="95" t="s">
        <v>327</v>
      </c>
      <c r="E32" s="92"/>
      <c r="F32" s="93"/>
      <c r="G32" s="93"/>
      <c r="H32" s="65"/>
      <c r="I32" s="84">
        <f t="shared" si="1"/>
      </c>
      <c r="J32" s="96" t="s">
        <v>298</v>
      </c>
      <c r="K32" s="89"/>
      <c r="M32" s="42"/>
    </row>
    <row r="33" spans="1:11" ht="12.75">
      <c r="A33" s="78">
        <f ca="1" t="shared" si="0"/>
      </c>
      <c r="B33" s="91" t="s">
        <v>328</v>
      </c>
      <c r="C33" s="99"/>
      <c r="D33" s="95" t="s">
        <v>329</v>
      </c>
      <c r="E33" s="92"/>
      <c r="F33" s="93"/>
      <c r="G33" s="93"/>
      <c r="H33" s="65"/>
      <c r="I33" s="84">
        <f t="shared" si="1"/>
      </c>
      <c r="J33" s="96" t="s">
        <v>298</v>
      </c>
      <c r="K33" s="89"/>
    </row>
    <row r="34" spans="1:11" ht="12.75">
      <c r="A34" s="78">
        <f ca="1" t="shared" si="0"/>
      </c>
      <c r="B34" s="91" t="s">
        <v>330</v>
      </c>
      <c r="C34" s="99"/>
      <c r="D34" s="95" t="s">
        <v>331</v>
      </c>
      <c r="E34" s="92"/>
      <c r="F34" s="93"/>
      <c r="G34" s="93"/>
      <c r="H34" s="65"/>
      <c r="I34" s="84">
        <f t="shared" si="1"/>
      </c>
      <c r="J34" s="96" t="s">
        <v>298</v>
      </c>
      <c r="K34" s="89"/>
    </row>
    <row r="35" spans="1:11" ht="24">
      <c r="A35" s="78">
        <v>1</v>
      </c>
      <c r="B35" s="91" t="s">
        <v>332</v>
      </c>
      <c r="C35" s="99"/>
      <c r="D35" s="95" t="s">
        <v>333</v>
      </c>
      <c r="E35" s="92" t="s">
        <v>334</v>
      </c>
      <c r="F35" s="93">
        <v>367.73</v>
      </c>
      <c r="G35" s="93">
        <v>6.6</v>
      </c>
      <c r="H35" s="65"/>
      <c r="I35" s="84" t="s">
        <v>335</v>
      </c>
      <c r="J35" s="96" t="s">
        <v>298</v>
      </c>
      <c r="K35" s="89"/>
    </row>
    <row r="36" spans="1:13" ht="24">
      <c r="A36" s="78">
        <v>2</v>
      </c>
      <c r="B36" s="91" t="s">
        <v>336</v>
      </c>
      <c r="C36" s="99"/>
      <c r="D36" s="95" t="s">
        <v>337</v>
      </c>
      <c r="E36" s="92" t="s">
        <v>334</v>
      </c>
      <c r="F36" s="93">
        <v>2467.71</v>
      </c>
      <c r="G36" s="93">
        <v>7.44</v>
      </c>
      <c r="H36" s="65"/>
      <c r="I36" s="84" t="s">
        <v>335</v>
      </c>
      <c r="J36" s="96" t="s">
        <v>298</v>
      </c>
      <c r="K36" s="89"/>
      <c r="M36" s="42"/>
    </row>
    <row r="37" spans="1:13" ht="12.75">
      <c r="A37" s="78">
        <v>3</v>
      </c>
      <c r="B37" s="91" t="s">
        <v>338</v>
      </c>
      <c r="C37" s="99"/>
      <c r="D37" s="95" t="s">
        <v>339</v>
      </c>
      <c r="E37" s="92" t="s">
        <v>334</v>
      </c>
      <c r="F37" s="93">
        <v>246.18</v>
      </c>
      <c r="G37" s="93">
        <v>7.92</v>
      </c>
      <c r="H37" s="65"/>
      <c r="I37" s="84" t="s">
        <v>335</v>
      </c>
      <c r="J37" s="96" t="s">
        <v>298</v>
      </c>
      <c r="K37" s="89"/>
      <c r="M37" s="43"/>
    </row>
    <row r="38" spans="1:13" ht="12.75">
      <c r="A38" s="78">
        <f ca="1" t="shared" si="0"/>
      </c>
      <c r="B38" s="91" t="s">
        <v>340</v>
      </c>
      <c r="C38" s="99"/>
      <c r="D38" s="95" t="s">
        <v>341</v>
      </c>
      <c r="E38" s="92"/>
      <c r="F38" s="93"/>
      <c r="G38" s="93"/>
      <c r="H38" s="65"/>
      <c r="I38" s="84">
        <f t="shared" si="1"/>
      </c>
      <c r="J38" s="96" t="s">
        <v>298</v>
      </c>
      <c r="K38" s="89"/>
      <c r="M38" s="42"/>
    </row>
    <row r="39" spans="1:11" ht="12.75">
      <c r="A39" s="78">
        <v>4</v>
      </c>
      <c r="B39" s="91" t="s">
        <v>342</v>
      </c>
      <c r="C39" s="99"/>
      <c r="D39" s="95" t="s">
        <v>343</v>
      </c>
      <c r="E39" s="92" t="s">
        <v>344</v>
      </c>
      <c r="F39" s="93">
        <v>5</v>
      </c>
      <c r="G39" s="93">
        <v>35.45</v>
      </c>
      <c r="H39" s="65"/>
      <c r="I39" s="84" t="s">
        <v>335</v>
      </c>
      <c r="J39" s="96" t="s">
        <v>298</v>
      </c>
      <c r="K39" s="89"/>
    </row>
    <row r="40" spans="1:11" ht="12.75">
      <c r="A40" s="78">
        <v>5</v>
      </c>
      <c r="B40" s="91" t="s">
        <v>345</v>
      </c>
      <c r="C40" s="99"/>
      <c r="D40" s="95" t="s">
        <v>346</v>
      </c>
      <c r="E40" s="92" t="s">
        <v>344</v>
      </c>
      <c r="F40" s="93">
        <v>15</v>
      </c>
      <c r="G40" s="93">
        <v>31.4</v>
      </c>
      <c r="H40" s="65"/>
      <c r="I40" s="84" t="s">
        <v>335</v>
      </c>
      <c r="J40" s="96" t="s">
        <v>298</v>
      </c>
      <c r="K40" s="89"/>
    </row>
    <row r="41" spans="1:13" ht="12.75">
      <c r="A41" s="78">
        <f ca="1" t="shared" si="0"/>
      </c>
      <c r="B41" s="91" t="s">
        <v>347</v>
      </c>
      <c r="C41" s="99"/>
      <c r="D41" s="95" t="s">
        <v>348</v>
      </c>
      <c r="E41" s="92"/>
      <c r="F41" s="93"/>
      <c r="G41" s="93"/>
      <c r="H41" s="65"/>
      <c r="I41" s="84">
        <f t="shared" si="1"/>
      </c>
      <c r="J41" s="96" t="s">
        <v>298</v>
      </c>
      <c r="K41" s="89"/>
      <c r="M41" s="42"/>
    </row>
    <row r="42" spans="1:13" ht="12.75">
      <c r="A42" s="78">
        <f ca="1" t="shared" si="0"/>
      </c>
      <c r="B42" s="91" t="s">
        <v>349</v>
      </c>
      <c r="C42" s="99"/>
      <c r="D42" s="95" t="s">
        <v>350</v>
      </c>
      <c r="E42" s="92"/>
      <c r="F42" s="93"/>
      <c r="G42" s="93"/>
      <c r="H42" s="65"/>
      <c r="I42" s="84">
        <f t="shared" si="1"/>
      </c>
      <c r="J42" s="96" t="s">
        <v>298</v>
      </c>
      <c r="K42" s="89"/>
      <c r="M42" s="43"/>
    </row>
    <row r="43" spans="1:13" ht="12.75">
      <c r="A43" s="78">
        <v>6</v>
      </c>
      <c r="B43" s="91" t="s">
        <v>351</v>
      </c>
      <c r="C43" s="99"/>
      <c r="D43" s="95" t="s">
        <v>352</v>
      </c>
      <c r="E43" s="92" t="s">
        <v>353</v>
      </c>
      <c r="F43" s="93">
        <v>9010</v>
      </c>
      <c r="G43" s="93">
        <v>3.52</v>
      </c>
      <c r="H43" s="65"/>
      <c r="I43" s="84" t="s">
        <v>335</v>
      </c>
      <c r="J43" s="96" t="s">
        <v>298</v>
      </c>
      <c r="K43" s="89"/>
      <c r="M43" s="42"/>
    </row>
    <row r="44" spans="1:11" ht="12.75">
      <c r="A44" s="78">
        <f ca="1" t="shared" si="0"/>
      </c>
      <c r="B44" s="91" t="s">
        <v>354</v>
      </c>
      <c r="C44" s="99"/>
      <c r="D44" s="95" t="s">
        <v>355</v>
      </c>
      <c r="E44" s="92"/>
      <c r="F44" s="93"/>
      <c r="G44" s="93"/>
      <c r="H44" s="65"/>
      <c r="I44" s="84">
        <f t="shared" si="1"/>
      </c>
      <c r="J44" s="96" t="s">
        <v>298</v>
      </c>
      <c r="K44" s="89"/>
    </row>
    <row r="45" spans="1:11" ht="12.75">
      <c r="A45" s="78">
        <v>7</v>
      </c>
      <c r="B45" s="91" t="s">
        <v>356</v>
      </c>
      <c r="C45" s="99"/>
      <c r="D45" s="95" t="s">
        <v>357</v>
      </c>
      <c r="E45" s="92" t="s">
        <v>353</v>
      </c>
      <c r="F45" s="93">
        <v>613.87</v>
      </c>
      <c r="G45" s="93">
        <v>7.53</v>
      </c>
      <c r="H45" s="65"/>
      <c r="I45" s="84" t="s">
        <v>335</v>
      </c>
      <c r="J45" s="96" t="s">
        <v>298</v>
      </c>
      <c r="K45" s="89"/>
    </row>
    <row r="46" spans="1:11" ht="12.75">
      <c r="A46" s="78">
        <v>8</v>
      </c>
      <c r="B46" s="91" t="s">
        <v>358</v>
      </c>
      <c r="C46" s="99"/>
      <c r="D46" s="95" t="s">
        <v>359</v>
      </c>
      <c r="E46" s="92" t="s">
        <v>353</v>
      </c>
      <c r="F46" s="93">
        <v>15.6</v>
      </c>
      <c r="G46" s="93">
        <v>8.61</v>
      </c>
      <c r="H46" s="65"/>
      <c r="I46" s="84" t="s">
        <v>335</v>
      </c>
      <c r="J46" s="96" t="s">
        <v>298</v>
      </c>
      <c r="K46" s="89"/>
    </row>
    <row r="47" spans="1:13" ht="12.75">
      <c r="A47" s="78">
        <v>9</v>
      </c>
      <c r="B47" s="91" t="s">
        <v>360</v>
      </c>
      <c r="C47" s="99"/>
      <c r="D47" s="95" t="s">
        <v>361</v>
      </c>
      <c r="E47" s="92" t="s">
        <v>353</v>
      </c>
      <c r="F47" s="93">
        <v>847.9</v>
      </c>
      <c r="G47" s="93">
        <v>13.6</v>
      </c>
      <c r="H47" s="65"/>
      <c r="I47" s="84" t="s">
        <v>335</v>
      </c>
      <c r="J47" s="96" t="s">
        <v>298</v>
      </c>
      <c r="K47" s="89"/>
      <c r="M47" s="42"/>
    </row>
    <row r="48" spans="1:13" ht="12.75">
      <c r="A48" s="78">
        <f ca="1" t="shared" si="0"/>
      </c>
      <c r="B48" s="91" t="s">
        <v>362</v>
      </c>
      <c r="C48" s="99"/>
      <c r="D48" s="95" t="s">
        <v>363</v>
      </c>
      <c r="E48" s="92"/>
      <c r="F48" s="93"/>
      <c r="G48" s="93"/>
      <c r="H48" s="65"/>
      <c r="I48" s="84">
        <f t="shared" si="1"/>
      </c>
      <c r="J48" s="96" t="s">
        <v>298</v>
      </c>
      <c r="K48" s="89"/>
      <c r="M48" s="43"/>
    </row>
    <row r="49" spans="1:13" ht="12.75">
      <c r="A49" s="78">
        <v>10</v>
      </c>
      <c r="B49" s="91" t="s">
        <v>364</v>
      </c>
      <c r="C49" s="99"/>
      <c r="D49" s="95" t="s">
        <v>365</v>
      </c>
      <c r="E49" s="92" t="s">
        <v>353</v>
      </c>
      <c r="F49" s="93">
        <v>30.63</v>
      </c>
      <c r="G49" s="93">
        <v>192.48</v>
      </c>
      <c r="H49" s="65"/>
      <c r="I49" s="84" t="s">
        <v>335</v>
      </c>
      <c r="J49" s="96" t="s">
        <v>298</v>
      </c>
      <c r="K49" s="89"/>
      <c r="M49" s="42"/>
    </row>
    <row r="50" spans="1:11" ht="12.75">
      <c r="A50" s="78">
        <v>11</v>
      </c>
      <c r="B50" s="91" t="s">
        <v>366</v>
      </c>
      <c r="C50" s="99"/>
      <c r="D50" s="95" t="s">
        <v>367</v>
      </c>
      <c r="E50" s="92" t="s">
        <v>353</v>
      </c>
      <c r="F50" s="93">
        <v>9.54</v>
      </c>
      <c r="G50" s="93">
        <v>149.68</v>
      </c>
      <c r="H50" s="65"/>
      <c r="I50" s="84" t="s">
        <v>335</v>
      </c>
      <c r="J50" s="96" t="s">
        <v>298</v>
      </c>
      <c r="K50" s="89"/>
    </row>
    <row r="51" spans="1:11" ht="12.75">
      <c r="A51" s="78">
        <v>12</v>
      </c>
      <c r="B51" s="91" t="s">
        <v>368</v>
      </c>
      <c r="C51" s="99"/>
      <c r="D51" s="95" t="s">
        <v>369</v>
      </c>
      <c r="E51" s="92" t="s">
        <v>353</v>
      </c>
      <c r="F51" s="93">
        <v>10.65</v>
      </c>
      <c r="G51" s="93">
        <v>136.96</v>
      </c>
      <c r="H51" s="65"/>
      <c r="I51" s="84" t="s">
        <v>335</v>
      </c>
      <c r="J51" s="96" t="s">
        <v>298</v>
      </c>
      <c r="K51" s="89"/>
    </row>
    <row r="52" spans="1:11" ht="12.75">
      <c r="A52" s="78">
        <f ca="1" t="shared" si="0"/>
      </c>
      <c r="B52" s="91" t="s">
        <v>301</v>
      </c>
      <c r="C52" s="99"/>
      <c r="D52" s="95" t="s">
        <v>370</v>
      </c>
      <c r="E52" s="92"/>
      <c r="F52" s="93"/>
      <c r="G52" s="93"/>
      <c r="H52" s="65"/>
      <c r="I52" s="84">
        <f t="shared" si="1"/>
      </c>
      <c r="J52" s="96" t="s">
        <v>298</v>
      </c>
      <c r="K52" s="89"/>
    </row>
    <row r="53" spans="1:11" ht="12.75">
      <c r="A53" s="78">
        <f ca="1" t="shared" si="0"/>
      </c>
      <c r="B53" s="91" t="s">
        <v>371</v>
      </c>
      <c r="C53" s="99"/>
      <c r="D53" s="95" t="s">
        <v>372</v>
      </c>
      <c r="E53" s="92"/>
      <c r="F53" s="93"/>
      <c r="G53" s="93"/>
      <c r="H53" s="65"/>
      <c r="I53" s="84">
        <f aca="true" t="shared" si="2" ref="I53:I116">IF(E53&lt;&gt;"","M","")</f>
      </c>
      <c r="J53" s="96" t="s">
        <v>298</v>
      </c>
      <c r="K53" s="89"/>
    </row>
    <row r="54" spans="1:11" ht="12.75">
      <c r="A54" s="78">
        <v>13</v>
      </c>
      <c r="B54" s="91" t="s">
        <v>373</v>
      </c>
      <c r="C54" s="99"/>
      <c r="D54" s="95" t="s">
        <v>374</v>
      </c>
      <c r="E54" s="92" t="s">
        <v>375</v>
      </c>
      <c r="F54" s="93">
        <v>335</v>
      </c>
      <c r="G54" s="93">
        <v>0.33</v>
      </c>
      <c r="H54" s="65"/>
      <c r="I54" s="84" t="s">
        <v>335</v>
      </c>
      <c r="J54" s="96" t="s">
        <v>298</v>
      </c>
      <c r="K54" s="89"/>
    </row>
    <row r="55" spans="1:11" ht="12.75">
      <c r="A55" s="78">
        <v>14</v>
      </c>
      <c r="B55" s="91" t="s">
        <v>376</v>
      </c>
      <c r="C55" s="99"/>
      <c r="D55" s="95" t="s">
        <v>377</v>
      </c>
      <c r="E55" s="92" t="s">
        <v>378</v>
      </c>
      <c r="F55" s="93">
        <v>3</v>
      </c>
      <c r="G55" s="93">
        <v>102.22</v>
      </c>
      <c r="H55" s="65"/>
      <c r="I55" s="84" t="s">
        <v>335</v>
      </c>
      <c r="J55" s="96" t="s">
        <v>298</v>
      </c>
      <c r="K55" s="89"/>
    </row>
    <row r="56" spans="1:11" ht="12.75">
      <c r="A56" s="78">
        <v>15</v>
      </c>
      <c r="B56" s="91" t="s">
        <v>379</v>
      </c>
      <c r="C56" s="99"/>
      <c r="D56" s="95" t="s">
        <v>380</v>
      </c>
      <c r="E56" s="92" t="s">
        <v>378</v>
      </c>
      <c r="F56" s="93">
        <v>3</v>
      </c>
      <c r="G56" s="93">
        <v>79.75</v>
      </c>
      <c r="H56" s="65"/>
      <c r="I56" s="84" t="s">
        <v>335</v>
      </c>
      <c r="J56" s="96" t="s">
        <v>298</v>
      </c>
      <c r="K56" s="89"/>
    </row>
    <row r="57" spans="1:11" ht="12.75">
      <c r="A57" s="78">
        <v>16</v>
      </c>
      <c r="B57" s="91" t="s">
        <v>381</v>
      </c>
      <c r="C57" s="99"/>
      <c r="D57" s="95" t="s">
        <v>382</v>
      </c>
      <c r="E57" s="92" t="s">
        <v>378</v>
      </c>
      <c r="F57" s="93">
        <v>3</v>
      </c>
      <c r="G57" s="93">
        <v>57.6</v>
      </c>
      <c r="H57" s="65"/>
      <c r="I57" s="84" t="s">
        <v>335</v>
      </c>
      <c r="J57" s="96" t="s">
        <v>298</v>
      </c>
      <c r="K57" s="89"/>
    </row>
    <row r="58" spans="1:11" ht="12.75">
      <c r="A58" s="78">
        <v>17</v>
      </c>
      <c r="B58" s="91" t="s">
        <v>383</v>
      </c>
      <c r="C58" s="99"/>
      <c r="D58" s="95" t="s">
        <v>384</v>
      </c>
      <c r="E58" s="92" t="s">
        <v>378</v>
      </c>
      <c r="F58" s="93">
        <v>3</v>
      </c>
      <c r="G58" s="93">
        <v>71.93</v>
      </c>
      <c r="H58" s="65"/>
      <c r="I58" s="84" t="s">
        <v>335</v>
      </c>
      <c r="J58" s="96" t="s">
        <v>298</v>
      </c>
      <c r="K58" s="89"/>
    </row>
    <row r="59" spans="1:11" ht="12.75">
      <c r="A59" s="78">
        <f ca="1" t="shared" si="0"/>
      </c>
      <c r="B59" s="91" t="s">
        <v>385</v>
      </c>
      <c r="C59" s="99"/>
      <c r="D59" s="95" t="s">
        <v>386</v>
      </c>
      <c r="E59" s="92"/>
      <c r="F59" s="93"/>
      <c r="G59" s="93"/>
      <c r="H59" s="65"/>
      <c r="I59" s="84">
        <f t="shared" si="2"/>
      </c>
      <c r="J59" s="96" t="s">
        <v>298</v>
      </c>
      <c r="K59" s="89"/>
    </row>
    <row r="60" spans="1:11" ht="12.75">
      <c r="A60" s="78">
        <f ca="1" t="shared" si="0"/>
      </c>
      <c r="B60" s="91" t="s">
        <v>387</v>
      </c>
      <c r="C60" s="99"/>
      <c r="D60" s="95" t="s">
        <v>388</v>
      </c>
      <c r="E60" s="92"/>
      <c r="F60" s="93"/>
      <c r="G60" s="93"/>
      <c r="H60" s="65"/>
      <c r="I60" s="84">
        <f t="shared" si="2"/>
      </c>
      <c r="J60" s="96" t="s">
        <v>298</v>
      </c>
      <c r="K60" s="89"/>
    </row>
    <row r="61" spans="1:11" ht="12.75">
      <c r="A61" s="78">
        <v>18</v>
      </c>
      <c r="B61" s="91" t="s">
        <v>389</v>
      </c>
      <c r="C61" s="99"/>
      <c r="D61" s="95" t="s">
        <v>390</v>
      </c>
      <c r="E61" s="92" t="s">
        <v>375</v>
      </c>
      <c r="F61" s="93">
        <v>500</v>
      </c>
      <c r="G61" s="93">
        <v>1.13</v>
      </c>
      <c r="H61" s="65"/>
      <c r="I61" s="84" t="s">
        <v>335</v>
      </c>
      <c r="J61" s="96" t="s">
        <v>298</v>
      </c>
      <c r="K61" s="89"/>
    </row>
    <row r="62" spans="1:11" ht="12.75">
      <c r="A62" s="78">
        <f ca="1" t="shared" si="0"/>
      </c>
      <c r="B62" s="91" t="s">
        <v>391</v>
      </c>
      <c r="C62" s="99"/>
      <c r="D62" s="95" t="s">
        <v>392</v>
      </c>
      <c r="E62" s="92"/>
      <c r="F62" s="93"/>
      <c r="G62" s="93"/>
      <c r="H62" s="65"/>
      <c r="I62" s="84">
        <f t="shared" si="2"/>
      </c>
      <c r="J62" s="96" t="s">
        <v>298</v>
      </c>
      <c r="K62" s="89"/>
    </row>
    <row r="63" spans="1:11" ht="12.75">
      <c r="A63" s="78">
        <v>19</v>
      </c>
      <c r="B63" s="91" t="s">
        <v>393</v>
      </c>
      <c r="C63" s="99"/>
      <c r="D63" s="95" t="s">
        <v>390</v>
      </c>
      <c r="E63" s="92" t="s">
        <v>334</v>
      </c>
      <c r="F63" s="93">
        <v>250</v>
      </c>
      <c r="G63" s="93">
        <v>5.48</v>
      </c>
      <c r="H63" s="65"/>
      <c r="I63" s="84" t="s">
        <v>335</v>
      </c>
      <c r="J63" s="96" t="s">
        <v>298</v>
      </c>
      <c r="K63" s="89"/>
    </row>
    <row r="64" spans="1:11" ht="12.75">
      <c r="A64" s="78">
        <f ca="1" t="shared" si="0"/>
      </c>
      <c r="B64" s="91" t="s">
        <v>394</v>
      </c>
      <c r="C64" s="99"/>
      <c r="D64" s="95" t="s">
        <v>395</v>
      </c>
      <c r="E64" s="92"/>
      <c r="F64" s="93"/>
      <c r="G64" s="93"/>
      <c r="H64" s="65"/>
      <c r="I64" s="84">
        <f t="shared" si="2"/>
      </c>
      <c r="J64" s="96" t="s">
        <v>298</v>
      </c>
      <c r="K64" s="89"/>
    </row>
    <row r="65" spans="1:11" ht="12.75">
      <c r="A65" s="78">
        <f ca="1" t="shared" si="0"/>
      </c>
      <c r="B65" s="91" t="s">
        <v>396</v>
      </c>
      <c r="C65" s="99"/>
      <c r="D65" s="95" t="s">
        <v>397</v>
      </c>
      <c r="E65" s="92"/>
      <c r="F65" s="93"/>
      <c r="G65" s="93"/>
      <c r="H65" s="65"/>
      <c r="I65" s="84">
        <f t="shared" si="2"/>
      </c>
      <c r="J65" s="96" t="s">
        <v>298</v>
      </c>
      <c r="K65" s="89"/>
    </row>
    <row r="66" spans="1:11" ht="12.75">
      <c r="A66" s="78">
        <v>20</v>
      </c>
      <c r="B66" s="91" t="s">
        <v>398</v>
      </c>
      <c r="C66" s="99"/>
      <c r="D66" s="95" t="s">
        <v>399</v>
      </c>
      <c r="E66" s="92" t="s">
        <v>334</v>
      </c>
      <c r="F66" s="93">
        <v>8380</v>
      </c>
      <c r="G66" s="93">
        <v>5.55</v>
      </c>
      <c r="H66" s="65"/>
      <c r="I66" s="84" t="s">
        <v>335</v>
      </c>
      <c r="J66" s="96" t="s">
        <v>298</v>
      </c>
      <c r="K66" s="89"/>
    </row>
    <row r="67" spans="1:11" ht="24">
      <c r="A67" s="78">
        <v>21</v>
      </c>
      <c r="B67" s="91" t="s">
        <v>400</v>
      </c>
      <c r="C67" s="99"/>
      <c r="D67" s="95" t="s">
        <v>401</v>
      </c>
      <c r="E67" s="92" t="s">
        <v>402</v>
      </c>
      <c r="F67" s="93">
        <v>50</v>
      </c>
      <c r="G67" s="93">
        <v>3.7</v>
      </c>
      <c r="H67" s="65"/>
      <c r="I67" s="84" t="s">
        <v>335</v>
      </c>
      <c r="J67" s="96" t="s">
        <v>298</v>
      </c>
      <c r="K67" s="89"/>
    </row>
    <row r="68" spans="1:11" ht="24">
      <c r="A68" s="78">
        <v>22</v>
      </c>
      <c r="B68" s="91" t="s">
        <v>403</v>
      </c>
      <c r="C68" s="99"/>
      <c r="D68" s="95" t="s">
        <v>404</v>
      </c>
      <c r="E68" s="92" t="s">
        <v>375</v>
      </c>
      <c r="F68" s="93">
        <v>100</v>
      </c>
      <c r="G68" s="93">
        <v>3.31</v>
      </c>
      <c r="H68" s="65"/>
      <c r="I68" s="84" t="s">
        <v>335</v>
      </c>
      <c r="J68" s="96" t="s">
        <v>298</v>
      </c>
      <c r="K68" s="89"/>
    </row>
    <row r="69" spans="1:11" ht="12.75">
      <c r="A69" s="78">
        <v>23</v>
      </c>
      <c r="B69" s="91" t="s">
        <v>405</v>
      </c>
      <c r="C69" s="99"/>
      <c r="D69" s="95" t="s">
        <v>406</v>
      </c>
      <c r="E69" s="92" t="s">
        <v>378</v>
      </c>
      <c r="F69" s="93">
        <v>1</v>
      </c>
      <c r="G69" s="93">
        <v>190</v>
      </c>
      <c r="H69" s="65"/>
      <c r="I69" s="84" t="s">
        <v>335</v>
      </c>
      <c r="J69" s="96" t="s">
        <v>298</v>
      </c>
      <c r="K69" s="89"/>
    </row>
    <row r="70" spans="1:11" ht="12.75">
      <c r="A70" s="78">
        <f ca="1" t="shared" si="0"/>
      </c>
      <c r="B70" s="91" t="s">
        <v>407</v>
      </c>
      <c r="C70" s="99"/>
      <c r="D70" s="95" t="s">
        <v>408</v>
      </c>
      <c r="E70" s="92"/>
      <c r="F70" s="93"/>
      <c r="G70" s="93"/>
      <c r="H70" s="65"/>
      <c r="I70" s="84">
        <f t="shared" si="2"/>
      </c>
      <c r="J70" s="96" t="s">
        <v>298</v>
      </c>
      <c r="K70" s="89"/>
    </row>
    <row r="71" spans="1:11" ht="12.75">
      <c r="A71" s="78">
        <f ca="1" t="shared" si="0"/>
      </c>
      <c r="B71" s="91" t="s">
        <v>409</v>
      </c>
      <c r="C71" s="99"/>
      <c r="D71" s="95" t="s">
        <v>410</v>
      </c>
      <c r="E71" s="92"/>
      <c r="F71" s="93"/>
      <c r="G71" s="93"/>
      <c r="H71" s="65"/>
      <c r="I71" s="84">
        <f t="shared" si="2"/>
      </c>
      <c r="J71" s="96" t="s">
        <v>298</v>
      </c>
      <c r="K71" s="89"/>
    </row>
    <row r="72" spans="1:11" ht="24">
      <c r="A72" s="78">
        <v>24</v>
      </c>
      <c r="B72" s="91" t="s">
        <v>411</v>
      </c>
      <c r="C72" s="99"/>
      <c r="D72" s="95" t="s">
        <v>412</v>
      </c>
      <c r="E72" s="92" t="s">
        <v>334</v>
      </c>
      <c r="F72" s="93">
        <v>197.01</v>
      </c>
      <c r="G72" s="93">
        <v>9.92</v>
      </c>
      <c r="H72" s="65"/>
      <c r="I72" s="84" t="s">
        <v>335</v>
      </c>
      <c r="J72" s="96" t="s">
        <v>298</v>
      </c>
      <c r="K72" s="89"/>
    </row>
    <row r="73" spans="1:11" ht="12.75">
      <c r="A73" s="78">
        <f ca="1" t="shared" si="0"/>
      </c>
      <c r="B73" s="91" t="s">
        <v>413</v>
      </c>
      <c r="C73" s="99"/>
      <c r="D73" s="95" t="s">
        <v>414</v>
      </c>
      <c r="E73" s="92"/>
      <c r="F73" s="93"/>
      <c r="G73" s="93"/>
      <c r="H73" s="65"/>
      <c r="I73" s="84">
        <f t="shared" si="2"/>
      </c>
      <c r="J73" s="96" t="s">
        <v>298</v>
      </c>
      <c r="K73" s="89"/>
    </row>
    <row r="74" spans="1:11" ht="12.75">
      <c r="A74" s="78">
        <f ca="1" t="shared" si="0"/>
      </c>
      <c r="B74" s="91" t="s">
        <v>415</v>
      </c>
      <c r="C74" s="99"/>
      <c r="D74" s="95" t="s">
        <v>416</v>
      </c>
      <c r="E74" s="92"/>
      <c r="F74" s="93"/>
      <c r="G74" s="93"/>
      <c r="H74" s="65"/>
      <c r="I74" s="84">
        <f t="shared" si="2"/>
      </c>
      <c r="J74" s="96" t="s">
        <v>298</v>
      </c>
      <c r="K74" s="89"/>
    </row>
    <row r="75" spans="1:11" ht="12.75">
      <c r="A75" s="78">
        <v>25</v>
      </c>
      <c r="B75" s="91" t="s">
        <v>417</v>
      </c>
      <c r="C75" s="99"/>
      <c r="D75" s="95" t="s">
        <v>418</v>
      </c>
      <c r="E75" s="92" t="s">
        <v>334</v>
      </c>
      <c r="F75" s="93">
        <v>2380</v>
      </c>
      <c r="G75" s="93">
        <v>4.26</v>
      </c>
      <c r="H75" s="65"/>
      <c r="I75" s="84" t="s">
        <v>335</v>
      </c>
      <c r="J75" s="96" t="s">
        <v>298</v>
      </c>
      <c r="K75" s="89"/>
    </row>
    <row r="76" spans="1:11" ht="12.75">
      <c r="A76" s="78">
        <f ca="1" t="shared" si="0"/>
      </c>
      <c r="B76" s="91" t="s">
        <v>303</v>
      </c>
      <c r="C76" s="99"/>
      <c r="D76" s="95" t="s">
        <v>419</v>
      </c>
      <c r="E76" s="92"/>
      <c r="F76" s="93"/>
      <c r="G76" s="93"/>
      <c r="H76" s="65"/>
      <c r="I76" s="84">
        <f t="shared" si="2"/>
      </c>
      <c r="J76" s="96" t="s">
        <v>298</v>
      </c>
      <c r="K76" s="89"/>
    </row>
    <row r="77" spans="1:11" ht="24">
      <c r="A77" s="78">
        <v>26</v>
      </c>
      <c r="B77" s="91" t="s">
        <v>420</v>
      </c>
      <c r="C77" s="99"/>
      <c r="D77" s="95" t="s">
        <v>421</v>
      </c>
      <c r="E77" s="100" t="s">
        <v>422</v>
      </c>
      <c r="F77" s="93">
        <v>1</v>
      </c>
      <c r="G77" s="93">
        <v>5000</v>
      </c>
      <c r="H77" s="65"/>
      <c r="I77" s="84" t="s">
        <v>335</v>
      </c>
      <c r="J77" s="96" t="s">
        <v>298</v>
      </c>
      <c r="K77" s="89"/>
    </row>
    <row r="78" spans="1:11" ht="24">
      <c r="A78" s="78">
        <v>27</v>
      </c>
      <c r="B78" s="91" t="s">
        <v>423</v>
      </c>
      <c r="C78" s="99"/>
      <c r="D78" s="95" t="s">
        <v>424</v>
      </c>
      <c r="E78" s="92" t="s">
        <v>375</v>
      </c>
      <c r="F78" s="93">
        <v>199</v>
      </c>
      <c r="G78" s="93">
        <v>66.68</v>
      </c>
      <c r="H78" s="65"/>
      <c r="I78" s="84" t="s">
        <v>335</v>
      </c>
      <c r="J78" s="96" t="s">
        <v>298</v>
      </c>
      <c r="K78" s="89"/>
    </row>
    <row r="79" spans="1:11" ht="24">
      <c r="A79" s="78">
        <v>28</v>
      </c>
      <c r="B79" s="91" t="s">
        <v>425</v>
      </c>
      <c r="C79" s="99"/>
      <c r="D79" s="95" t="s">
        <v>426</v>
      </c>
      <c r="E79" s="92" t="s">
        <v>427</v>
      </c>
      <c r="F79" s="93">
        <v>1633</v>
      </c>
      <c r="G79" s="93">
        <v>1.35</v>
      </c>
      <c r="H79" s="65"/>
      <c r="I79" s="84" t="s">
        <v>335</v>
      </c>
      <c r="J79" s="96" t="s">
        <v>298</v>
      </c>
      <c r="K79" s="89"/>
    </row>
    <row r="80" spans="1:11" ht="48">
      <c r="A80" s="78">
        <v>29</v>
      </c>
      <c r="B80" s="91" t="s">
        <v>428</v>
      </c>
      <c r="C80" s="99"/>
      <c r="D80" s="95" t="s">
        <v>429</v>
      </c>
      <c r="E80" s="92" t="s">
        <v>402</v>
      </c>
      <c r="F80" s="93">
        <v>385</v>
      </c>
      <c r="G80" s="93">
        <v>43.5</v>
      </c>
      <c r="H80" s="65"/>
      <c r="I80" s="84" t="s">
        <v>335</v>
      </c>
      <c r="J80" s="96" t="s">
        <v>298</v>
      </c>
      <c r="K80" s="89"/>
    </row>
    <row r="81" spans="1:11" ht="24">
      <c r="A81" s="78">
        <v>30</v>
      </c>
      <c r="B81" s="91" t="s">
        <v>430</v>
      </c>
      <c r="C81" s="99"/>
      <c r="D81" s="95" t="s">
        <v>431</v>
      </c>
      <c r="E81" s="92" t="s">
        <v>375</v>
      </c>
      <c r="F81" s="93">
        <v>10</v>
      </c>
      <c r="G81" s="93">
        <v>89.08</v>
      </c>
      <c r="H81" s="65"/>
      <c r="I81" s="84" t="s">
        <v>335</v>
      </c>
      <c r="J81" s="96" t="s">
        <v>298</v>
      </c>
      <c r="K81" s="89"/>
    </row>
    <row r="82" spans="1:11" ht="24">
      <c r="A82" s="78">
        <f aca="true" ca="1" t="shared" si="3" ref="A82:A145">+IF(NOT(ISBLANK(INDIRECT("e"&amp;ROW()))),MAX(INDIRECT("a$16:A"&amp;ROW()-1))+1,"")</f>
      </c>
      <c r="B82" s="91" t="s">
        <v>305</v>
      </c>
      <c r="C82" s="99"/>
      <c r="D82" s="95" t="s">
        <v>432</v>
      </c>
      <c r="E82" s="92"/>
      <c r="F82" s="93"/>
      <c r="G82" s="93"/>
      <c r="H82" s="65"/>
      <c r="I82" s="84">
        <f t="shared" si="2"/>
      </c>
      <c r="J82" s="96" t="s">
        <v>298</v>
      </c>
      <c r="K82" s="89"/>
    </row>
    <row r="83" spans="1:11" ht="12.75">
      <c r="A83" s="78">
        <f ca="1" t="shared" si="3"/>
      </c>
      <c r="B83" s="91" t="s">
        <v>433</v>
      </c>
      <c r="C83" s="99"/>
      <c r="D83" s="95" t="s">
        <v>434</v>
      </c>
      <c r="E83" s="92"/>
      <c r="F83" s="93"/>
      <c r="G83" s="93"/>
      <c r="H83" s="65"/>
      <c r="I83" s="84">
        <f t="shared" si="2"/>
      </c>
      <c r="J83" s="96" t="s">
        <v>298</v>
      </c>
      <c r="K83" s="89"/>
    </row>
    <row r="84" spans="1:11" ht="12.75">
      <c r="A84" s="78">
        <f ca="1" t="shared" si="3"/>
      </c>
      <c r="B84" s="91" t="s">
        <v>435</v>
      </c>
      <c r="C84" s="99"/>
      <c r="D84" s="95" t="s">
        <v>436</v>
      </c>
      <c r="E84" s="92"/>
      <c r="F84" s="93"/>
      <c r="G84" s="93"/>
      <c r="H84" s="65"/>
      <c r="I84" s="84">
        <f t="shared" si="2"/>
      </c>
      <c r="J84" s="96" t="s">
        <v>298</v>
      </c>
      <c r="K84" s="89"/>
    </row>
    <row r="85" spans="1:11" ht="12.75">
      <c r="A85" s="78">
        <v>31</v>
      </c>
      <c r="B85" s="91" t="s">
        <v>437</v>
      </c>
      <c r="C85" s="99"/>
      <c r="D85" s="95" t="s">
        <v>438</v>
      </c>
      <c r="E85" s="92" t="s">
        <v>375</v>
      </c>
      <c r="F85" s="93">
        <v>96.17</v>
      </c>
      <c r="G85" s="93">
        <v>54.7</v>
      </c>
      <c r="H85" s="65"/>
      <c r="I85" s="84" t="s">
        <v>335</v>
      </c>
      <c r="J85" s="96" t="s">
        <v>298</v>
      </c>
      <c r="K85" s="89"/>
    </row>
    <row r="86" spans="1:11" ht="12.75">
      <c r="A86" s="78">
        <f ca="1" t="shared" si="3"/>
      </c>
      <c r="B86" s="91" t="s">
        <v>439</v>
      </c>
      <c r="C86" s="99"/>
      <c r="D86" s="95" t="s">
        <v>440</v>
      </c>
      <c r="E86" s="92"/>
      <c r="F86" s="93"/>
      <c r="G86" s="93"/>
      <c r="H86" s="65"/>
      <c r="I86" s="84">
        <f t="shared" si="2"/>
      </c>
      <c r="J86" s="96" t="s">
        <v>298</v>
      </c>
      <c r="K86" s="89"/>
    </row>
    <row r="87" spans="1:11" ht="12.75">
      <c r="A87" s="78">
        <v>32</v>
      </c>
      <c r="B87" s="91" t="s">
        <v>441</v>
      </c>
      <c r="C87" s="99"/>
      <c r="D87" s="95" t="s">
        <v>438</v>
      </c>
      <c r="E87" s="92" t="s">
        <v>375</v>
      </c>
      <c r="F87" s="93">
        <v>103.8</v>
      </c>
      <c r="G87" s="93">
        <v>38.37</v>
      </c>
      <c r="H87" s="65"/>
      <c r="I87" s="84" t="s">
        <v>335</v>
      </c>
      <c r="J87" s="96" t="s">
        <v>298</v>
      </c>
      <c r="K87" s="89"/>
    </row>
    <row r="88" spans="1:11" ht="12.75">
      <c r="A88" s="78">
        <f ca="1" t="shared" si="3"/>
      </c>
      <c r="B88" s="91" t="s">
        <v>442</v>
      </c>
      <c r="C88" s="99"/>
      <c r="D88" s="95" t="s">
        <v>443</v>
      </c>
      <c r="E88" s="92"/>
      <c r="F88" s="93"/>
      <c r="G88" s="93"/>
      <c r="H88" s="65"/>
      <c r="I88" s="84">
        <f t="shared" si="2"/>
      </c>
      <c r="J88" s="96" t="s">
        <v>298</v>
      </c>
      <c r="K88" s="89"/>
    </row>
    <row r="89" spans="1:11" ht="12.75">
      <c r="A89" s="78">
        <f ca="1" t="shared" si="3"/>
      </c>
      <c r="B89" s="91" t="s">
        <v>444</v>
      </c>
      <c r="C89" s="99"/>
      <c r="D89" s="95" t="s">
        <v>445</v>
      </c>
      <c r="E89" s="92"/>
      <c r="F89" s="93"/>
      <c r="G89" s="93"/>
      <c r="H89" s="65"/>
      <c r="I89" s="84">
        <f t="shared" si="2"/>
      </c>
      <c r="J89" s="96" t="s">
        <v>298</v>
      </c>
      <c r="K89" s="89"/>
    </row>
    <row r="90" spans="1:11" ht="12.75">
      <c r="A90" s="78">
        <v>33</v>
      </c>
      <c r="B90" s="91" t="s">
        <v>446</v>
      </c>
      <c r="C90" s="99"/>
      <c r="D90" s="95" t="s">
        <v>447</v>
      </c>
      <c r="E90" s="92" t="s">
        <v>375</v>
      </c>
      <c r="F90" s="93">
        <v>4109.67</v>
      </c>
      <c r="G90" s="93">
        <v>17.07</v>
      </c>
      <c r="H90" s="65"/>
      <c r="I90" s="84" t="s">
        <v>335</v>
      </c>
      <c r="J90" s="96" t="s">
        <v>298</v>
      </c>
      <c r="K90" s="89"/>
    </row>
    <row r="91" spans="1:11" ht="12.75">
      <c r="A91" s="78">
        <v>34</v>
      </c>
      <c r="B91" s="91" t="s">
        <v>448</v>
      </c>
      <c r="C91" s="99"/>
      <c r="D91" s="95" t="s">
        <v>449</v>
      </c>
      <c r="E91" s="92" t="s">
        <v>375</v>
      </c>
      <c r="F91" s="93">
        <v>51.63</v>
      </c>
      <c r="G91" s="93">
        <v>20.09</v>
      </c>
      <c r="H91" s="65"/>
      <c r="I91" s="84" t="s">
        <v>335</v>
      </c>
      <c r="J91" s="96" t="s">
        <v>298</v>
      </c>
      <c r="K91" s="89"/>
    </row>
    <row r="92" spans="1:11" ht="12.75">
      <c r="A92" s="78">
        <f ca="1" t="shared" si="3"/>
      </c>
      <c r="B92" s="91" t="s">
        <v>450</v>
      </c>
      <c r="C92" s="99"/>
      <c r="D92" s="95" t="s">
        <v>451</v>
      </c>
      <c r="E92" s="92"/>
      <c r="F92" s="93"/>
      <c r="G92" s="93"/>
      <c r="H92" s="65"/>
      <c r="I92" s="84">
        <f t="shared" si="2"/>
      </c>
      <c r="J92" s="96" t="s">
        <v>298</v>
      </c>
      <c r="K92" s="89"/>
    </row>
    <row r="93" spans="1:11" ht="12.75">
      <c r="A93" s="78">
        <f ca="1" t="shared" si="3"/>
      </c>
      <c r="B93" s="91" t="s">
        <v>452</v>
      </c>
      <c r="C93" s="99"/>
      <c r="D93" s="95" t="s">
        <v>453</v>
      </c>
      <c r="E93" s="92"/>
      <c r="F93" s="93"/>
      <c r="G93" s="93"/>
      <c r="H93" s="65"/>
      <c r="I93" s="84">
        <f t="shared" si="2"/>
      </c>
      <c r="J93" s="96" t="s">
        <v>298</v>
      </c>
      <c r="K93" s="89"/>
    </row>
    <row r="94" spans="1:11" ht="12.75">
      <c r="A94" s="78">
        <v>35</v>
      </c>
      <c r="B94" s="91" t="s">
        <v>454</v>
      </c>
      <c r="C94" s="99"/>
      <c r="D94" s="95" t="s">
        <v>447</v>
      </c>
      <c r="E94" s="92" t="s">
        <v>375</v>
      </c>
      <c r="F94" s="93">
        <v>814</v>
      </c>
      <c r="G94" s="93">
        <v>19.86</v>
      </c>
      <c r="H94" s="65"/>
      <c r="I94" s="84" t="s">
        <v>335</v>
      </c>
      <c r="J94" s="96" t="s">
        <v>298</v>
      </c>
      <c r="K94" s="89"/>
    </row>
    <row r="95" spans="1:11" ht="12.75">
      <c r="A95" s="78">
        <v>36</v>
      </c>
      <c r="B95" s="91" t="s">
        <v>455</v>
      </c>
      <c r="C95" s="99"/>
      <c r="D95" s="95" t="s">
        <v>449</v>
      </c>
      <c r="E95" s="92" t="s">
        <v>375</v>
      </c>
      <c r="F95" s="93">
        <v>288</v>
      </c>
      <c r="G95" s="93">
        <v>21.35</v>
      </c>
      <c r="H95" s="65"/>
      <c r="I95" s="84" t="s">
        <v>335</v>
      </c>
      <c r="J95" s="96" t="s">
        <v>298</v>
      </c>
      <c r="K95" s="89"/>
    </row>
    <row r="96" spans="1:11" ht="12.75">
      <c r="A96" s="78">
        <f ca="1" t="shared" si="3"/>
      </c>
      <c r="B96" s="91" t="s">
        <v>456</v>
      </c>
      <c r="C96" s="99"/>
      <c r="D96" s="95" t="s">
        <v>457</v>
      </c>
      <c r="E96" s="92"/>
      <c r="F96" s="93"/>
      <c r="G96" s="93"/>
      <c r="H96" s="65"/>
      <c r="I96" s="84">
        <f t="shared" si="2"/>
      </c>
      <c r="J96" s="96" t="s">
        <v>298</v>
      </c>
      <c r="K96" s="89"/>
    </row>
    <row r="97" spans="1:11" ht="12.75">
      <c r="A97" s="78">
        <v>37</v>
      </c>
      <c r="B97" s="91" t="s">
        <v>458</v>
      </c>
      <c r="C97" s="99"/>
      <c r="D97" s="95" t="s">
        <v>447</v>
      </c>
      <c r="E97" s="100" t="s">
        <v>459</v>
      </c>
      <c r="F97" s="93">
        <v>98.9</v>
      </c>
      <c r="G97" s="93">
        <v>48.83</v>
      </c>
      <c r="H97" s="65"/>
      <c r="I97" s="84" t="s">
        <v>335</v>
      </c>
      <c r="J97" s="96" t="s">
        <v>298</v>
      </c>
      <c r="K97" s="89"/>
    </row>
    <row r="98" spans="1:11" ht="12.75">
      <c r="A98" s="78">
        <f ca="1" t="shared" si="3"/>
      </c>
      <c r="B98" s="91" t="s">
        <v>460</v>
      </c>
      <c r="C98" s="99"/>
      <c r="D98" s="95" t="s">
        <v>461</v>
      </c>
      <c r="E98" s="92"/>
      <c r="F98" s="93"/>
      <c r="G98" s="93"/>
      <c r="H98" s="65"/>
      <c r="I98" s="84">
        <f t="shared" si="2"/>
      </c>
      <c r="J98" s="96" t="s">
        <v>298</v>
      </c>
      <c r="K98" s="89"/>
    </row>
    <row r="99" spans="1:11" ht="12.75">
      <c r="A99" s="78">
        <v>38</v>
      </c>
      <c r="B99" s="91" t="s">
        <v>462</v>
      </c>
      <c r="C99" s="99"/>
      <c r="D99" s="95" t="s">
        <v>463</v>
      </c>
      <c r="E99" s="92" t="s">
        <v>375</v>
      </c>
      <c r="F99" s="93">
        <v>11.45</v>
      </c>
      <c r="G99" s="93">
        <v>49.99</v>
      </c>
      <c r="H99" s="65"/>
      <c r="I99" s="84" t="s">
        <v>335</v>
      </c>
      <c r="J99" s="96" t="s">
        <v>298</v>
      </c>
      <c r="K99" s="89"/>
    </row>
    <row r="100" spans="1:11" ht="12.75">
      <c r="A100" s="78">
        <f ca="1" t="shared" si="3"/>
      </c>
      <c r="B100" s="91" t="s">
        <v>464</v>
      </c>
      <c r="C100" s="99"/>
      <c r="D100" s="95" t="s">
        <v>465</v>
      </c>
      <c r="E100" s="92"/>
      <c r="F100" s="93"/>
      <c r="G100" s="93"/>
      <c r="H100" s="65"/>
      <c r="I100" s="84">
        <f t="shared" si="2"/>
      </c>
      <c r="J100" s="96" t="s">
        <v>298</v>
      </c>
      <c r="K100" s="89"/>
    </row>
    <row r="101" spans="1:11" ht="12.75">
      <c r="A101" s="78">
        <f ca="1" t="shared" si="3"/>
      </c>
      <c r="B101" s="91" t="s">
        <v>466</v>
      </c>
      <c r="C101" s="99"/>
      <c r="D101" s="95" t="s">
        <v>467</v>
      </c>
      <c r="E101" s="92"/>
      <c r="F101" s="93"/>
      <c r="G101" s="93"/>
      <c r="H101" s="65"/>
      <c r="I101" s="84">
        <f t="shared" si="2"/>
      </c>
      <c r="J101" s="96" t="s">
        <v>298</v>
      </c>
      <c r="K101" s="89"/>
    </row>
    <row r="102" spans="1:11" ht="12.75">
      <c r="A102" s="78">
        <v>39</v>
      </c>
      <c r="B102" s="91" t="s">
        <v>468</v>
      </c>
      <c r="C102" s="99"/>
      <c r="D102" s="95" t="s">
        <v>447</v>
      </c>
      <c r="E102" s="92" t="s">
        <v>375</v>
      </c>
      <c r="F102" s="93">
        <v>40.81</v>
      </c>
      <c r="G102" s="93">
        <v>51.92</v>
      </c>
      <c r="H102" s="65"/>
      <c r="I102" s="84" t="s">
        <v>335</v>
      </c>
      <c r="J102" s="96" t="s">
        <v>298</v>
      </c>
      <c r="K102" s="89"/>
    </row>
    <row r="103" spans="1:11" ht="12.75">
      <c r="A103" s="78">
        <f ca="1" t="shared" si="3"/>
      </c>
      <c r="B103" s="91" t="s">
        <v>469</v>
      </c>
      <c r="C103" s="99"/>
      <c r="D103" s="95" t="s">
        <v>470</v>
      </c>
      <c r="E103" s="92"/>
      <c r="F103" s="93"/>
      <c r="G103" s="93"/>
      <c r="H103" s="65"/>
      <c r="I103" s="84">
        <f t="shared" si="2"/>
      </c>
      <c r="J103" s="96" t="s">
        <v>298</v>
      </c>
      <c r="K103" s="89"/>
    </row>
    <row r="104" spans="1:11" ht="12.75">
      <c r="A104" s="78">
        <f ca="1" t="shared" si="3"/>
      </c>
      <c r="B104" s="91" t="s">
        <v>471</v>
      </c>
      <c r="C104" s="99"/>
      <c r="D104" s="95" t="s">
        <v>472</v>
      </c>
      <c r="E104" s="92"/>
      <c r="F104" s="93"/>
      <c r="G104" s="93"/>
      <c r="H104" s="65"/>
      <c r="I104" s="84">
        <f t="shared" si="2"/>
      </c>
      <c r="J104" s="96" t="s">
        <v>298</v>
      </c>
      <c r="K104" s="89"/>
    </row>
    <row r="105" spans="1:11" ht="12.75">
      <c r="A105" s="78">
        <v>40</v>
      </c>
      <c r="B105" s="91" t="s">
        <v>473</v>
      </c>
      <c r="C105" s="99"/>
      <c r="D105" s="95" t="s">
        <v>447</v>
      </c>
      <c r="E105" s="92" t="s">
        <v>375</v>
      </c>
      <c r="F105" s="93">
        <v>75.76</v>
      </c>
      <c r="G105" s="93">
        <v>30.79</v>
      </c>
      <c r="H105" s="65"/>
      <c r="I105" s="84" t="s">
        <v>335</v>
      </c>
      <c r="J105" s="96" t="s">
        <v>298</v>
      </c>
      <c r="K105" s="89"/>
    </row>
    <row r="106" spans="1:11" ht="12.75">
      <c r="A106" s="78">
        <f ca="1" t="shared" si="3"/>
      </c>
      <c r="B106" s="91" t="s">
        <v>474</v>
      </c>
      <c r="C106" s="99"/>
      <c r="D106" s="95" t="s">
        <v>475</v>
      </c>
      <c r="E106" s="92"/>
      <c r="F106" s="93"/>
      <c r="G106" s="93"/>
      <c r="H106" s="65"/>
      <c r="I106" s="84">
        <f t="shared" si="2"/>
      </c>
      <c r="J106" s="96" t="s">
        <v>298</v>
      </c>
      <c r="K106" s="89"/>
    </row>
    <row r="107" spans="1:11" ht="24">
      <c r="A107" s="78">
        <f ca="1" t="shared" si="3"/>
      </c>
      <c r="B107" s="91" t="s">
        <v>476</v>
      </c>
      <c r="C107" s="99"/>
      <c r="D107" s="95" t="s">
        <v>477</v>
      </c>
      <c r="E107" s="92"/>
      <c r="F107" s="93"/>
      <c r="G107" s="93"/>
      <c r="H107" s="65"/>
      <c r="I107" s="84">
        <f t="shared" si="2"/>
      </c>
      <c r="J107" s="96" t="s">
        <v>298</v>
      </c>
      <c r="K107" s="89"/>
    </row>
    <row r="108" spans="1:11" ht="12.75">
      <c r="A108" s="78">
        <v>41</v>
      </c>
      <c r="B108" s="91" t="s">
        <v>478</v>
      </c>
      <c r="C108" s="99"/>
      <c r="D108" s="95" t="s">
        <v>479</v>
      </c>
      <c r="E108" s="92" t="s">
        <v>375</v>
      </c>
      <c r="F108" s="93">
        <v>780</v>
      </c>
      <c r="G108" s="93">
        <v>2.53</v>
      </c>
      <c r="H108" s="65"/>
      <c r="I108" s="84" t="s">
        <v>335</v>
      </c>
      <c r="J108" s="96" t="s">
        <v>298</v>
      </c>
      <c r="K108" s="89"/>
    </row>
    <row r="109" spans="1:11" ht="12.75">
      <c r="A109" s="78">
        <v>42</v>
      </c>
      <c r="B109" s="91" t="s">
        <v>480</v>
      </c>
      <c r="C109" s="99"/>
      <c r="D109" s="95" t="s">
        <v>481</v>
      </c>
      <c r="E109" s="92" t="s">
        <v>375</v>
      </c>
      <c r="F109" s="93">
        <v>320</v>
      </c>
      <c r="G109" s="93">
        <v>3.97</v>
      </c>
      <c r="H109" s="65"/>
      <c r="I109" s="84" t="s">
        <v>335</v>
      </c>
      <c r="J109" s="96" t="s">
        <v>298</v>
      </c>
      <c r="K109" s="89"/>
    </row>
    <row r="110" spans="1:11" ht="12.75">
      <c r="A110" s="78">
        <f ca="1" t="shared" si="3"/>
      </c>
      <c r="B110" s="91" t="s">
        <v>482</v>
      </c>
      <c r="C110" s="99"/>
      <c r="D110" s="95" t="s">
        <v>483</v>
      </c>
      <c r="E110" s="92"/>
      <c r="F110" s="93"/>
      <c r="G110" s="93"/>
      <c r="H110" s="65"/>
      <c r="I110" s="84">
        <f t="shared" si="2"/>
      </c>
      <c r="J110" s="96" t="s">
        <v>298</v>
      </c>
      <c r="K110" s="89"/>
    </row>
    <row r="111" spans="1:11" ht="12.75">
      <c r="A111" s="78">
        <v>43</v>
      </c>
      <c r="B111" s="91" t="s">
        <v>484</v>
      </c>
      <c r="C111" s="99"/>
      <c r="D111" s="95" t="s">
        <v>479</v>
      </c>
      <c r="E111" s="92" t="s">
        <v>375</v>
      </c>
      <c r="F111" s="93">
        <v>18.55</v>
      </c>
      <c r="G111" s="93">
        <v>2.68</v>
      </c>
      <c r="H111" s="65"/>
      <c r="I111" s="84" t="s">
        <v>335</v>
      </c>
      <c r="J111" s="96" t="s">
        <v>298</v>
      </c>
      <c r="K111" s="89"/>
    </row>
    <row r="112" spans="1:11" ht="12.75">
      <c r="A112" s="78">
        <f ca="1" t="shared" si="3"/>
      </c>
      <c r="B112" s="91" t="s">
        <v>485</v>
      </c>
      <c r="C112" s="99"/>
      <c r="D112" s="95" t="s">
        <v>486</v>
      </c>
      <c r="E112" s="92"/>
      <c r="F112" s="93"/>
      <c r="G112" s="93"/>
      <c r="H112" s="65"/>
      <c r="I112" s="84">
        <f t="shared" si="2"/>
      </c>
      <c r="J112" s="96" t="s">
        <v>298</v>
      </c>
      <c r="K112" s="89"/>
    </row>
    <row r="113" spans="1:11" ht="12.75">
      <c r="A113" s="78">
        <f ca="1" t="shared" si="3"/>
      </c>
      <c r="B113" s="91" t="s">
        <v>487</v>
      </c>
      <c r="C113" s="99"/>
      <c r="D113" s="95" t="s">
        <v>488</v>
      </c>
      <c r="E113" s="92"/>
      <c r="F113" s="93"/>
      <c r="G113" s="93"/>
      <c r="H113" s="65"/>
      <c r="I113" s="84">
        <f t="shared" si="2"/>
      </c>
      <c r="J113" s="96" t="s">
        <v>298</v>
      </c>
      <c r="K113" s="89"/>
    </row>
    <row r="114" spans="1:11" ht="24">
      <c r="A114" s="78">
        <v>44</v>
      </c>
      <c r="B114" s="91" t="s">
        <v>489</v>
      </c>
      <c r="C114" s="99"/>
      <c r="D114" s="95" t="s">
        <v>490</v>
      </c>
      <c r="E114" s="92" t="s">
        <v>375</v>
      </c>
      <c r="F114" s="93">
        <v>1566.9</v>
      </c>
      <c r="G114" s="93">
        <v>38.5</v>
      </c>
      <c r="H114" s="65"/>
      <c r="I114" s="84" t="s">
        <v>335</v>
      </c>
      <c r="J114" s="96" t="s">
        <v>298</v>
      </c>
      <c r="K114" s="89"/>
    </row>
    <row r="115" spans="1:11" ht="12.75">
      <c r="A115" s="78">
        <f ca="1" t="shared" si="3"/>
      </c>
      <c r="B115" s="91" t="s">
        <v>491</v>
      </c>
      <c r="C115" s="99"/>
      <c r="D115" s="95" t="s">
        <v>492</v>
      </c>
      <c r="E115" s="92"/>
      <c r="F115" s="93"/>
      <c r="G115" s="93"/>
      <c r="H115" s="65"/>
      <c r="I115" s="84">
        <f t="shared" si="2"/>
      </c>
      <c r="J115" s="96" t="s">
        <v>298</v>
      </c>
      <c r="K115" s="89"/>
    </row>
    <row r="116" spans="1:11" ht="12.75">
      <c r="A116" s="78">
        <f ca="1" t="shared" si="3"/>
      </c>
      <c r="B116" s="91" t="s">
        <v>493</v>
      </c>
      <c r="C116" s="99"/>
      <c r="D116" s="95" t="s">
        <v>494</v>
      </c>
      <c r="E116" s="92"/>
      <c r="F116" s="93"/>
      <c r="G116" s="93"/>
      <c r="H116" s="65"/>
      <c r="I116" s="84">
        <f t="shared" si="2"/>
      </c>
      <c r="J116" s="96" t="s">
        <v>298</v>
      </c>
      <c r="K116" s="89"/>
    </row>
    <row r="117" spans="1:11" ht="12.75">
      <c r="A117" s="78">
        <v>45</v>
      </c>
      <c r="B117" s="91" t="s">
        <v>495</v>
      </c>
      <c r="C117" s="99"/>
      <c r="D117" s="95" t="s">
        <v>496</v>
      </c>
      <c r="E117" s="92" t="s">
        <v>334</v>
      </c>
      <c r="F117" s="93">
        <v>145.38</v>
      </c>
      <c r="G117" s="93">
        <v>144.41</v>
      </c>
      <c r="H117" s="65"/>
      <c r="I117" s="84" t="s">
        <v>335</v>
      </c>
      <c r="J117" s="96" t="s">
        <v>298</v>
      </c>
      <c r="K117" s="89"/>
    </row>
    <row r="118" spans="1:11" ht="24">
      <c r="A118" s="78">
        <f ca="1" t="shared" si="3"/>
      </c>
      <c r="B118" s="91" t="s">
        <v>497</v>
      </c>
      <c r="C118" s="99"/>
      <c r="D118" s="95" t="s">
        <v>498</v>
      </c>
      <c r="E118" s="92"/>
      <c r="F118" s="93"/>
      <c r="G118" s="93"/>
      <c r="H118" s="65"/>
      <c r="I118" s="84">
        <f aca="true" t="shared" si="4" ref="I118:I178">IF(E118&lt;&gt;"","M","")</f>
      </c>
      <c r="J118" s="96" t="s">
        <v>298</v>
      </c>
      <c r="K118" s="89"/>
    </row>
    <row r="119" spans="1:11" ht="12.75">
      <c r="A119" s="78">
        <v>46</v>
      </c>
      <c r="B119" s="91" t="s">
        <v>499</v>
      </c>
      <c r="C119" s="99"/>
      <c r="D119" s="95" t="s">
        <v>500</v>
      </c>
      <c r="E119" s="92" t="s">
        <v>334</v>
      </c>
      <c r="F119" s="93">
        <v>822.47</v>
      </c>
      <c r="G119" s="93">
        <v>132.65</v>
      </c>
      <c r="H119" s="65"/>
      <c r="I119" s="84" t="s">
        <v>335</v>
      </c>
      <c r="J119" s="96" t="s">
        <v>298</v>
      </c>
      <c r="K119" s="89"/>
    </row>
    <row r="120" spans="1:11" ht="12.75">
      <c r="A120" s="78">
        <v>47</v>
      </c>
      <c r="B120" s="91" t="s">
        <v>501</v>
      </c>
      <c r="C120" s="99"/>
      <c r="D120" s="95" t="s">
        <v>502</v>
      </c>
      <c r="E120" s="92" t="s">
        <v>334</v>
      </c>
      <c r="F120" s="93">
        <v>407.5</v>
      </c>
      <c r="G120" s="93">
        <v>135.16</v>
      </c>
      <c r="H120" s="65"/>
      <c r="I120" s="84" t="s">
        <v>335</v>
      </c>
      <c r="J120" s="96" t="s">
        <v>298</v>
      </c>
      <c r="K120" s="89"/>
    </row>
    <row r="121" spans="1:11" ht="24">
      <c r="A121" s="78">
        <f ca="1" t="shared" si="3"/>
      </c>
      <c r="B121" s="91" t="s">
        <v>503</v>
      </c>
      <c r="C121" s="99"/>
      <c r="D121" s="95" t="s">
        <v>504</v>
      </c>
      <c r="E121" s="92"/>
      <c r="F121" s="93"/>
      <c r="G121" s="93"/>
      <c r="H121" s="65"/>
      <c r="I121" s="84">
        <f t="shared" si="4"/>
      </c>
      <c r="J121" s="96" t="s">
        <v>298</v>
      </c>
      <c r="K121" s="89"/>
    </row>
    <row r="122" spans="1:11" ht="12.75">
      <c r="A122" s="78">
        <f ca="1" t="shared" si="3"/>
      </c>
      <c r="B122" s="91" t="s">
        <v>505</v>
      </c>
      <c r="C122" s="99"/>
      <c r="D122" s="95" t="s">
        <v>506</v>
      </c>
      <c r="E122" s="92"/>
      <c r="F122" s="93"/>
      <c r="G122" s="93"/>
      <c r="H122" s="65"/>
      <c r="I122" s="84">
        <f t="shared" si="4"/>
      </c>
      <c r="J122" s="96" t="s">
        <v>298</v>
      </c>
      <c r="K122" s="89"/>
    </row>
    <row r="123" spans="1:11" ht="12.75">
      <c r="A123" s="78">
        <v>48</v>
      </c>
      <c r="B123" s="91" t="s">
        <v>507</v>
      </c>
      <c r="C123" s="99"/>
      <c r="D123" s="95" t="s">
        <v>508</v>
      </c>
      <c r="E123" s="92" t="s">
        <v>334</v>
      </c>
      <c r="F123" s="93">
        <v>10</v>
      </c>
      <c r="G123" s="93">
        <v>2.01</v>
      </c>
      <c r="H123" s="65"/>
      <c r="I123" s="84" t="s">
        <v>335</v>
      </c>
      <c r="J123" s="96" t="s">
        <v>298</v>
      </c>
      <c r="K123" s="89"/>
    </row>
    <row r="124" spans="1:11" ht="24">
      <c r="A124" s="78">
        <f ca="1" t="shared" si="3"/>
      </c>
      <c r="B124" s="91" t="s">
        <v>509</v>
      </c>
      <c r="C124" s="99"/>
      <c r="D124" s="95" t="s">
        <v>510</v>
      </c>
      <c r="E124" s="92"/>
      <c r="F124" s="93"/>
      <c r="G124" s="93"/>
      <c r="H124" s="65"/>
      <c r="I124" s="84">
        <f t="shared" si="4"/>
      </c>
      <c r="J124" s="96" t="s">
        <v>298</v>
      </c>
      <c r="K124" s="89"/>
    </row>
    <row r="125" spans="1:11" ht="12.75">
      <c r="A125" s="78">
        <v>49</v>
      </c>
      <c r="B125" s="91" t="s">
        <v>511</v>
      </c>
      <c r="C125" s="99"/>
      <c r="D125" s="95" t="s">
        <v>512</v>
      </c>
      <c r="E125" s="92" t="s">
        <v>334</v>
      </c>
      <c r="F125" s="93">
        <v>1229.97</v>
      </c>
      <c r="G125" s="93">
        <v>2.98</v>
      </c>
      <c r="H125" s="65"/>
      <c r="I125" s="84" t="s">
        <v>335</v>
      </c>
      <c r="J125" s="96" t="s">
        <v>298</v>
      </c>
      <c r="K125" s="89"/>
    </row>
    <row r="126" spans="1:11" ht="24">
      <c r="A126" s="78">
        <f ca="1" t="shared" si="3"/>
      </c>
      <c r="B126" s="91" t="s">
        <v>513</v>
      </c>
      <c r="C126" s="99"/>
      <c r="D126" s="95" t="s">
        <v>514</v>
      </c>
      <c r="E126" s="92"/>
      <c r="F126" s="93"/>
      <c r="G126" s="93"/>
      <c r="H126" s="65"/>
      <c r="I126" s="84">
        <f t="shared" si="4"/>
      </c>
      <c r="J126" s="96" t="s">
        <v>298</v>
      </c>
      <c r="K126" s="89"/>
    </row>
    <row r="127" spans="1:11" ht="12.75">
      <c r="A127" s="78">
        <v>50</v>
      </c>
      <c r="B127" s="91" t="s">
        <v>515</v>
      </c>
      <c r="C127" s="99"/>
      <c r="D127" s="95" t="s">
        <v>516</v>
      </c>
      <c r="E127" s="92" t="s">
        <v>334</v>
      </c>
      <c r="F127" s="93">
        <v>10</v>
      </c>
      <c r="G127" s="93">
        <v>1.39</v>
      </c>
      <c r="H127" s="65"/>
      <c r="I127" s="84" t="s">
        <v>335</v>
      </c>
      <c r="J127" s="96" t="s">
        <v>298</v>
      </c>
      <c r="K127" s="89"/>
    </row>
    <row r="128" spans="1:11" ht="12.75">
      <c r="A128" s="78">
        <v>51</v>
      </c>
      <c r="B128" s="91" t="s">
        <v>517</v>
      </c>
      <c r="C128" s="99"/>
      <c r="D128" s="95" t="s">
        <v>518</v>
      </c>
      <c r="E128" s="92" t="s">
        <v>334</v>
      </c>
      <c r="F128" s="93">
        <v>10</v>
      </c>
      <c r="G128" s="93">
        <v>52.55</v>
      </c>
      <c r="H128" s="65"/>
      <c r="I128" s="84" t="s">
        <v>335</v>
      </c>
      <c r="J128" s="96" t="s">
        <v>298</v>
      </c>
      <c r="K128" s="89"/>
    </row>
    <row r="129" spans="1:11" ht="12.75">
      <c r="A129" s="78">
        <v>52</v>
      </c>
      <c r="B129" s="91" t="s">
        <v>519</v>
      </c>
      <c r="C129" s="98" t="s">
        <v>243</v>
      </c>
      <c r="D129" s="95" t="s">
        <v>520</v>
      </c>
      <c r="E129" s="100" t="s">
        <v>521</v>
      </c>
      <c r="F129" s="93">
        <v>2</v>
      </c>
      <c r="G129" s="93">
        <v>102.3</v>
      </c>
      <c r="H129" s="65"/>
      <c r="I129" s="84" t="s">
        <v>335</v>
      </c>
      <c r="J129" s="96" t="s">
        <v>298</v>
      </c>
      <c r="K129" s="89"/>
    </row>
    <row r="130" spans="1:11" ht="12.75">
      <c r="A130" s="78">
        <v>53</v>
      </c>
      <c r="B130" s="91" t="s">
        <v>522</v>
      </c>
      <c r="C130" s="98" t="s">
        <v>243</v>
      </c>
      <c r="D130" s="95" t="s">
        <v>523</v>
      </c>
      <c r="E130" s="100" t="s">
        <v>521</v>
      </c>
      <c r="F130" s="93">
        <v>1</v>
      </c>
      <c r="G130" s="93">
        <v>153</v>
      </c>
      <c r="H130" s="65"/>
      <c r="I130" s="84" t="s">
        <v>335</v>
      </c>
      <c r="J130" s="96" t="s">
        <v>298</v>
      </c>
      <c r="K130" s="89"/>
    </row>
    <row r="131" spans="1:11" ht="12.75">
      <c r="A131" s="78">
        <f ca="1" t="shared" si="3"/>
      </c>
      <c r="B131" s="91" t="s">
        <v>307</v>
      </c>
      <c r="C131" s="99"/>
      <c r="D131" s="95" t="s">
        <v>524</v>
      </c>
      <c r="E131" s="92"/>
      <c r="F131" s="93"/>
      <c r="G131" s="93"/>
      <c r="H131" s="65"/>
      <c r="I131" s="84">
        <f t="shared" si="4"/>
      </c>
      <c r="J131" s="96" t="s">
        <v>298</v>
      </c>
      <c r="K131" s="89"/>
    </row>
    <row r="132" spans="1:11" ht="12.75">
      <c r="A132" s="78">
        <f ca="1" t="shared" si="3"/>
      </c>
      <c r="B132" s="91" t="s">
        <v>525</v>
      </c>
      <c r="C132" s="99"/>
      <c r="D132" s="95" t="s">
        <v>526</v>
      </c>
      <c r="E132" s="92"/>
      <c r="F132" s="93"/>
      <c r="G132" s="93"/>
      <c r="H132" s="65"/>
      <c r="I132" s="84">
        <f t="shared" si="4"/>
      </c>
      <c r="J132" s="96" t="s">
        <v>298</v>
      </c>
      <c r="K132" s="89"/>
    </row>
    <row r="133" spans="1:11" ht="12.75">
      <c r="A133" s="78">
        <f ca="1" t="shared" si="3"/>
      </c>
      <c r="B133" s="91" t="s">
        <v>527</v>
      </c>
      <c r="C133" s="99"/>
      <c r="D133" s="95" t="s">
        <v>526</v>
      </c>
      <c r="E133" s="92"/>
      <c r="F133" s="93"/>
      <c r="G133" s="93"/>
      <c r="H133" s="65"/>
      <c r="I133" s="84">
        <f t="shared" si="4"/>
      </c>
      <c r="J133" s="96" t="s">
        <v>298</v>
      </c>
      <c r="K133" s="89"/>
    </row>
    <row r="134" spans="1:11" ht="12.75">
      <c r="A134" s="78">
        <v>54</v>
      </c>
      <c r="B134" s="91" t="s">
        <v>528</v>
      </c>
      <c r="C134" s="99"/>
      <c r="D134" s="95" t="s">
        <v>529</v>
      </c>
      <c r="E134" s="92" t="s">
        <v>427</v>
      </c>
      <c r="F134" s="93">
        <v>95375</v>
      </c>
      <c r="G134" s="93">
        <v>1.04</v>
      </c>
      <c r="H134" s="65"/>
      <c r="I134" s="84" t="s">
        <v>335</v>
      </c>
      <c r="J134" s="96" t="s">
        <v>298</v>
      </c>
      <c r="K134" s="89"/>
    </row>
    <row r="135" spans="1:11" ht="12.75">
      <c r="A135" s="78">
        <v>55</v>
      </c>
      <c r="B135" s="91" t="s">
        <v>530</v>
      </c>
      <c r="C135" s="99"/>
      <c r="D135" s="95" t="s">
        <v>531</v>
      </c>
      <c r="E135" s="92" t="s">
        <v>427</v>
      </c>
      <c r="F135" s="93">
        <v>1680</v>
      </c>
      <c r="G135" s="93">
        <v>3.35</v>
      </c>
      <c r="H135" s="65"/>
      <c r="I135" s="84" t="s">
        <v>335</v>
      </c>
      <c r="J135" s="96" t="s">
        <v>298</v>
      </c>
      <c r="K135" s="89"/>
    </row>
    <row r="136" spans="1:11" ht="12.75">
      <c r="A136" s="78">
        <v>56</v>
      </c>
      <c r="B136" s="91" t="s">
        <v>532</v>
      </c>
      <c r="C136" s="99"/>
      <c r="D136" s="95" t="s">
        <v>533</v>
      </c>
      <c r="E136" s="92" t="s">
        <v>427</v>
      </c>
      <c r="F136" s="93">
        <v>1304.7</v>
      </c>
      <c r="G136" s="93">
        <v>3.36</v>
      </c>
      <c r="H136" s="65"/>
      <c r="I136" s="84" t="s">
        <v>335</v>
      </c>
      <c r="J136" s="96" t="s">
        <v>298</v>
      </c>
      <c r="K136" s="89"/>
    </row>
    <row r="137" spans="1:11" ht="12.75">
      <c r="A137" s="78">
        <v>57</v>
      </c>
      <c r="B137" s="91" t="s">
        <v>534</v>
      </c>
      <c r="C137" s="99"/>
      <c r="D137" s="95" t="s">
        <v>535</v>
      </c>
      <c r="E137" s="92" t="s">
        <v>427</v>
      </c>
      <c r="F137" s="93">
        <v>10</v>
      </c>
      <c r="G137" s="93">
        <v>3.25</v>
      </c>
      <c r="H137" s="65"/>
      <c r="I137" s="84" t="s">
        <v>335</v>
      </c>
      <c r="J137" s="96" t="s">
        <v>298</v>
      </c>
      <c r="K137" s="89"/>
    </row>
    <row r="138" spans="1:11" ht="12.75">
      <c r="A138" s="78">
        <f ca="1" t="shared" si="3"/>
      </c>
      <c r="B138" s="91" t="s">
        <v>536</v>
      </c>
      <c r="C138" s="99"/>
      <c r="D138" s="95" t="s">
        <v>537</v>
      </c>
      <c r="E138" s="92"/>
      <c r="F138" s="93"/>
      <c r="G138" s="93"/>
      <c r="H138" s="65"/>
      <c r="I138" s="84">
        <f t="shared" si="4"/>
      </c>
      <c r="J138" s="96" t="s">
        <v>298</v>
      </c>
      <c r="K138" s="89"/>
    </row>
    <row r="139" spans="1:11" ht="12.75">
      <c r="A139" s="78">
        <f ca="1" t="shared" si="3"/>
      </c>
      <c r="B139" s="91" t="s">
        <v>538</v>
      </c>
      <c r="C139" s="99"/>
      <c r="D139" s="95" t="s">
        <v>537</v>
      </c>
      <c r="E139" s="92"/>
      <c r="F139" s="93"/>
      <c r="G139" s="93"/>
      <c r="H139" s="65"/>
      <c r="I139" s="84">
        <f t="shared" si="4"/>
      </c>
      <c r="J139" s="96" t="s">
        <v>298</v>
      </c>
      <c r="K139" s="89"/>
    </row>
    <row r="140" spans="1:11" ht="12.75">
      <c r="A140" s="78">
        <v>58</v>
      </c>
      <c r="B140" s="91" t="s">
        <v>539</v>
      </c>
      <c r="C140" s="99"/>
      <c r="D140" s="95" t="s">
        <v>540</v>
      </c>
      <c r="E140" s="92" t="s">
        <v>427</v>
      </c>
      <c r="F140" s="93">
        <v>34674</v>
      </c>
      <c r="G140" s="93">
        <v>0.99</v>
      </c>
      <c r="H140" s="65"/>
      <c r="I140" s="84" t="s">
        <v>335</v>
      </c>
      <c r="J140" s="96" t="s">
        <v>298</v>
      </c>
      <c r="K140" s="89"/>
    </row>
    <row r="141" spans="1:11" ht="12.75">
      <c r="A141" s="78">
        <f ca="1" t="shared" si="3"/>
      </c>
      <c r="B141" s="91" t="s">
        <v>541</v>
      </c>
      <c r="C141" s="99"/>
      <c r="D141" s="95" t="s">
        <v>542</v>
      </c>
      <c r="E141" s="92"/>
      <c r="F141" s="93"/>
      <c r="G141" s="93"/>
      <c r="H141" s="65"/>
      <c r="I141" s="84">
        <f t="shared" si="4"/>
      </c>
      <c r="J141" s="96" t="s">
        <v>298</v>
      </c>
      <c r="K141" s="89"/>
    </row>
    <row r="142" spans="1:11" ht="12.75">
      <c r="A142" s="78">
        <v>59</v>
      </c>
      <c r="B142" s="91" t="s">
        <v>543</v>
      </c>
      <c r="C142" s="99"/>
      <c r="D142" s="95" t="s">
        <v>544</v>
      </c>
      <c r="E142" s="92" t="s">
        <v>427</v>
      </c>
      <c r="F142" s="93">
        <v>200</v>
      </c>
      <c r="G142" s="93">
        <v>9.7</v>
      </c>
      <c r="H142" s="65"/>
      <c r="I142" s="84" t="s">
        <v>335</v>
      </c>
      <c r="J142" s="96" t="s">
        <v>298</v>
      </c>
      <c r="K142" s="89"/>
    </row>
    <row r="143" spans="1:11" ht="12.75">
      <c r="A143" s="78">
        <v>60</v>
      </c>
      <c r="B143" s="91" t="s">
        <v>545</v>
      </c>
      <c r="C143" s="99"/>
      <c r="D143" s="95" t="s">
        <v>546</v>
      </c>
      <c r="E143" s="92" t="s">
        <v>402</v>
      </c>
      <c r="F143" s="93">
        <v>35</v>
      </c>
      <c r="G143" s="93">
        <v>14.1</v>
      </c>
      <c r="H143" s="65"/>
      <c r="I143" s="84" t="s">
        <v>335</v>
      </c>
      <c r="J143" s="96" t="s">
        <v>298</v>
      </c>
      <c r="K143" s="89"/>
    </row>
    <row r="144" spans="1:11" ht="12.75">
      <c r="A144" s="78">
        <f ca="1" t="shared" si="3"/>
      </c>
      <c r="B144" s="91" t="s">
        <v>547</v>
      </c>
      <c r="C144" s="99"/>
      <c r="D144" s="95" t="s">
        <v>548</v>
      </c>
      <c r="E144" s="92"/>
      <c r="F144" s="93"/>
      <c r="G144" s="93"/>
      <c r="H144" s="65"/>
      <c r="I144" s="84">
        <f t="shared" si="4"/>
      </c>
      <c r="J144" s="96" t="s">
        <v>298</v>
      </c>
      <c r="K144" s="89"/>
    </row>
    <row r="145" spans="1:11" ht="24">
      <c r="A145" s="78">
        <f ca="1" t="shared" si="3"/>
      </c>
      <c r="B145" s="91" t="s">
        <v>549</v>
      </c>
      <c r="C145" s="99"/>
      <c r="D145" s="95" t="s">
        <v>550</v>
      </c>
      <c r="E145" s="92"/>
      <c r="F145" s="93"/>
      <c r="G145" s="93"/>
      <c r="H145" s="65"/>
      <c r="I145" s="84">
        <f t="shared" si="4"/>
      </c>
      <c r="J145" s="96" t="s">
        <v>298</v>
      </c>
      <c r="K145" s="89"/>
    </row>
    <row r="146" spans="1:11" ht="12.75">
      <c r="A146" s="78">
        <v>61</v>
      </c>
      <c r="B146" s="91" t="s">
        <v>551</v>
      </c>
      <c r="C146" s="99"/>
      <c r="D146" s="95" t="s">
        <v>552</v>
      </c>
      <c r="E146" s="92" t="s">
        <v>402</v>
      </c>
      <c r="F146" s="93">
        <v>17</v>
      </c>
      <c r="G146" s="93">
        <v>81.84</v>
      </c>
      <c r="H146" s="65"/>
      <c r="I146" s="84" t="s">
        <v>335</v>
      </c>
      <c r="J146" s="96" t="s">
        <v>298</v>
      </c>
      <c r="K146" s="89"/>
    </row>
    <row r="147" spans="1:11" ht="12.75">
      <c r="A147" s="78">
        <f aca="true" ca="1" t="shared" si="5" ref="A147:A199">+IF(NOT(ISBLANK(INDIRECT("e"&amp;ROW()))),MAX(INDIRECT("a$16:A"&amp;ROW()-1))+1,"")</f>
      </c>
      <c r="B147" s="91" t="s">
        <v>311</v>
      </c>
      <c r="C147" s="99"/>
      <c r="D147" s="95" t="s">
        <v>553</v>
      </c>
      <c r="E147" s="92"/>
      <c r="F147" s="93"/>
      <c r="G147" s="93"/>
      <c r="H147" s="65"/>
      <c r="I147" s="84">
        <f t="shared" si="4"/>
      </c>
      <c r="J147" s="96" t="s">
        <v>298</v>
      </c>
      <c r="K147" s="89"/>
    </row>
    <row r="148" spans="1:11" ht="12.75">
      <c r="A148" s="78">
        <f ca="1" t="shared" si="5"/>
      </c>
      <c r="B148" s="91" t="s">
        <v>554</v>
      </c>
      <c r="C148" s="99"/>
      <c r="D148" s="95" t="s">
        <v>555</v>
      </c>
      <c r="E148" s="92"/>
      <c r="F148" s="93"/>
      <c r="G148" s="93"/>
      <c r="H148" s="65"/>
      <c r="I148" s="84">
        <f t="shared" si="4"/>
      </c>
      <c r="J148" s="96" t="s">
        <v>298</v>
      </c>
      <c r="K148" s="89"/>
    </row>
    <row r="149" spans="1:11" ht="12.75">
      <c r="A149" s="78">
        <f ca="1" t="shared" si="5"/>
      </c>
      <c r="B149" s="91" t="s">
        <v>556</v>
      </c>
      <c r="C149" s="99"/>
      <c r="D149" s="95" t="s">
        <v>557</v>
      </c>
      <c r="E149" s="92"/>
      <c r="F149" s="93"/>
      <c r="G149" s="93"/>
      <c r="H149" s="65"/>
      <c r="I149" s="84">
        <f t="shared" si="4"/>
      </c>
      <c r="J149" s="96" t="s">
        <v>298</v>
      </c>
      <c r="K149" s="89"/>
    </row>
    <row r="150" spans="1:11" ht="12.75">
      <c r="A150" s="78">
        <v>62</v>
      </c>
      <c r="B150" s="91" t="s">
        <v>558</v>
      </c>
      <c r="C150" s="99"/>
      <c r="D150" s="95" t="s">
        <v>559</v>
      </c>
      <c r="E150" s="92" t="s">
        <v>375</v>
      </c>
      <c r="F150" s="93">
        <v>24.78</v>
      </c>
      <c r="G150" s="93">
        <v>37.77</v>
      </c>
      <c r="H150" s="65"/>
      <c r="I150" s="84" t="s">
        <v>335</v>
      </c>
      <c r="J150" s="96" t="s">
        <v>298</v>
      </c>
      <c r="K150" s="89"/>
    </row>
    <row r="151" spans="1:11" ht="12.75">
      <c r="A151" s="78">
        <f ca="1" t="shared" si="5"/>
      </c>
      <c r="B151" s="91" t="s">
        <v>315</v>
      </c>
      <c r="C151" s="99"/>
      <c r="D151" s="95" t="s">
        <v>560</v>
      </c>
      <c r="E151" s="92"/>
      <c r="F151" s="93"/>
      <c r="G151" s="93"/>
      <c r="H151" s="65"/>
      <c r="I151" s="84">
        <f t="shared" si="4"/>
      </c>
      <c r="J151" s="96" t="s">
        <v>298</v>
      </c>
      <c r="K151" s="89"/>
    </row>
    <row r="152" spans="1:11" ht="12.75">
      <c r="A152" s="78">
        <f ca="1" t="shared" si="5"/>
      </c>
      <c r="B152" s="91" t="s">
        <v>561</v>
      </c>
      <c r="C152" s="99"/>
      <c r="D152" s="95" t="s">
        <v>560</v>
      </c>
      <c r="E152" s="92"/>
      <c r="F152" s="93"/>
      <c r="G152" s="93"/>
      <c r="H152" s="65"/>
      <c r="I152" s="84">
        <f t="shared" si="4"/>
      </c>
      <c r="J152" s="96" t="s">
        <v>298</v>
      </c>
      <c r="K152" s="89"/>
    </row>
    <row r="153" spans="1:11" ht="12.75">
      <c r="A153" s="78">
        <v>63</v>
      </c>
      <c r="B153" s="91" t="s">
        <v>562</v>
      </c>
      <c r="C153" s="99"/>
      <c r="D153" s="95" t="s">
        <v>563</v>
      </c>
      <c r="E153" s="92" t="s">
        <v>375</v>
      </c>
      <c r="F153" s="93">
        <v>611.42</v>
      </c>
      <c r="G153" s="93">
        <v>4.25</v>
      </c>
      <c r="H153" s="65"/>
      <c r="I153" s="84" t="s">
        <v>335</v>
      </c>
      <c r="J153" s="96" t="s">
        <v>298</v>
      </c>
      <c r="K153" s="89"/>
    </row>
    <row r="154" spans="1:11" ht="12.75">
      <c r="A154" s="78">
        <f ca="1" t="shared" si="5"/>
      </c>
      <c r="B154" s="91" t="s">
        <v>564</v>
      </c>
      <c r="C154" s="99"/>
      <c r="D154" s="95" t="s">
        <v>565</v>
      </c>
      <c r="E154" s="92"/>
      <c r="F154" s="93"/>
      <c r="G154" s="93"/>
      <c r="H154" s="65"/>
      <c r="I154" s="84">
        <f t="shared" si="4"/>
      </c>
      <c r="J154" s="96" t="s">
        <v>298</v>
      </c>
      <c r="K154" s="89"/>
    </row>
    <row r="155" spans="1:11" ht="12.75">
      <c r="A155" s="78">
        <v>64</v>
      </c>
      <c r="B155" s="91" t="s">
        <v>566</v>
      </c>
      <c r="C155" s="99"/>
      <c r="D155" s="95" t="s">
        <v>567</v>
      </c>
      <c r="E155" s="92" t="s">
        <v>375</v>
      </c>
      <c r="F155" s="93">
        <v>150</v>
      </c>
      <c r="G155" s="93">
        <v>18.1</v>
      </c>
      <c r="H155" s="65"/>
      <c r="I155" s="84" t="s">
        <v>335</v>
      </c>
      <c r="J155" s="96" t="s">
        <v>298</v>
      </c>
      <c r="K155" s="89"/>
    </row>
    <row r="156" spans="1:11" ht="12.75">
      <c r="A156" s="78">
        <f ca="1" t="shared" si="5"/>
      </c>
      <c r="B156" s="91" t="s">
        <v>568</v>
      </c>
      <c r="C156" s="99"/>
      <c r="D156" s="95" t="s">
        <v>569</v>
      </c>
      <c r="E156" s="92"/>
      <c r="F156" s="93"/>
      <c r="G156" s="93"/>
      <c r="H156" s="65"/>
      <c r="I156" s="84">
        <f t="shared" si="4"/>
      </c>
      <c r="J156" s="96" t="s">
        <v>298</v>
      </c>
      <c r="K156" s="89"/>
    </row>
    <row r="157" spans="1:11" ht="12.75">
      <c r="A157" s="78">
        <v>65</v>
      </c>
      <c r="B157" s="91" t="s">
        <v>570</v>
      </c>
      <c r="C157" s="99"/>
      <c r="D157" s="95" t="s">
        <v>571</v>
      </c>
      <c r="E157" s="92" t="s">
        <v>375</v>
      </c>
      <c r="F157" s="93">
        <v>617.55</v>
      </c>
      <c r="G157" s="93">
        <v>4.65</v>
      </c>
      <c r="H157" s="65"/>
      <c r="I157" s="84" t="s">
        <v>335</v>
      </c>
      <c r="J157" s="96" t="s">
        <v>298</v>
      </c>
      <c r="K157" s="89"/>
    </row>
    <row r="158" spans="1:11" ht="12.75">
      <c r="A158" s="78">
        <v>66</v>
      </c>
      <c r="B158" s="91" t="s">
        <v>572</v>
      </c>
      <c r="C158" s="99"/>
      <c r="D158" s="95" t="s">
        <v>573</v>
      </c>
      <c r="E158" s="92" t="s">
        <v>375</v>
      </c>
      <c r="F158" s="93">
        <v>617.55</v>
      </c>
      <c r="G158" s="93">
        <v>11</v>
      </c>
      <c r="H158" s="65"/>
      <c r="I158" s="84" t="s">
        <v>335</v>
      </c>
      <c r="J158" s="96" t="s">
        <v>298</v>
      </c>
      <c r="K158" s="89"/>
    </row>
    <row r="159" spans="1:11" ht="12.75">
      <c r="A159" s="78">
        <f ca="1" t="shared" si="5"/>
      </c>
      <c r="B159" s="91" t="s">
        <v>574</v>
      </c>
      <c r="C159" s="99"/>
      <c r="D159" s="95" t="s">
        <v>575</v>
      </c>
      <c r="E159" s="92"/>
      <c r="F159" s="93"/>
      <c r="G159" s="93"/>
      <c r="H159" s="65"/>
      <c r="I159" s="84">
        <f t="shared" si="4"/>
      </c>
      <c r="J159" s="96" t="s">
        <v>298</v>
      </c>
      <c r="K159" s="89"/>
    </row>
    <row r="160" spans="1:11" ht="12.75">
      <c r="A160" s="78">
        <f ca="1" t="shared" si="5"/>
      </c>
      <c r="B160" s="91" t="s">
        <v>576</v>
      </c>
      <c r="C160" s="99"/>
      <c r="D160" s="95" t="s">
        <v>577</v>
      </c>
      <c r="E160" s="92"/>
      <c r="F160" s="93"/>
      <c r="G160" s="93"/>
      <c r="H160" s="65"/>
      <c r="I160" s="84">
        <f t="shared" si="4"/>
      </c>
      <c r="J160" s="96" t="s">
        <v>298</v>
      </c>
      <c r="K160" s="89"/>
    </row>
    <row r="161" spans="1:11" ht="12.75">
      <c r="A161" s="78">
        <v>67</v>
      </c>
      <c r="B161" s="91" t="s">
        <v>578</v>
      </c>
      <c r="C161" s="99"/>
      <c r="D161" s="95" t="s">
        <v>579</v>
      </c>
      <c r="E161" s="92" t="s">
        <v>375</v>
      </c>
      <c r="F161" s="93">
        <v>617.55</v>
      </c>
      <c r="G161" s="93">
        <v>13.11</v>
      </c>
      <c r="H161" s="65"/>
      <c r="I161" s="84" t="s">
        <v>335</v>
      </c>
      <c r="J161" s="96" t="s">
        <v>298</v>
      </c>
      <c r="K161" s="89"/>
    </row>
    <row r="162" spans="1:11" ht="12.75">
      <c r="A162" s="78">
        <f ca="1" t="shared" si="5"/>
      </c>
      <c r="B162" s="91" t="s">
        <v>580</v>
      </c>
      <c r="C162" s="99"/>
      <c r="D162" s="95" t="s">
        <v>581</v>
      </c>
      <c r="E162" s="92"/>
      <c r="F162" s="93"/>
      <c r="G162" s="93"/>
      <c r="H162" s="65"/>
      <c r="I162" s="84">
        <f t="shared" si="4"/>
      </c>
      <c r="J162" s="96" t="s">
        <v>298</v>
      </c>
      <c r="K162" s="89"/>
    </row>
    <row r="163" spans="1:11" ht="12.75">
      <c r="A163" s="78">
        <f ca="1" t="shared" si="5"/>
      </c>
      <c r="B163" s="91" t="s">
        <v>582</v>
      </c>
      <c r="C163" s="99"/>
      <c r="D163" s="95" t="s">
        <v>583</v>
      </c>
      <c r="E163" s="92"/>
      <c r="F163" s="93"/>
      <c r="G163" s="93"/>
      <c r="H163" s="65"/>
      <c r="I163" s="84">
        <f t="shared" si="4"/>
      </c>
      <c r="J163" s="96" t="s">
        <v>298</v>
      </c>
      <c r="K163" s="89"/>
    </row>
    <row r="164" spans="1:11" ht="12.75">
      <c r="A164" s="78">
        <v>68</v>
      </c>
      <c r="B164" s="91" t="s">
        <v>584</v>
      </c>
      <c r="C164" s="99"/>
      <c r="D164" s="95" t="s">
        <v>585</v>
      </c>
      <c r="E164" s="92" t="s">
        <v>375</v>
      </c>
      <c r="F164" s="93">
        <v>682.55</v>
      </c>
      <c r="G164" s="93">
        <v>51.3</v>
      </c>
      <c r="H164" s="65"/>
      <c r="I164" s="84" t="s">
        <v>335</v>
      </c>
      <c r="J164" s="96" t="s">
        <v>298</v>
      </c>
      <c r="K164" s="89"/>
    </row>
    <row r="165" spans="1:11" ht="12.75">
      <c r="A165" s="78">
        <f ca="1" t="shared" si="5"/>
      </c>
      <c r="B165" s="91" t="s">
        <v>586</v>
      </c>
      <c r="C165" s="99"/>
      <c r="D165" s="95" t="s">
        <v>587</v>
      </c>
      <c r="E165" s="92"/>
      <c r="F165" s="93"/>
      <c r="G165" s="93"/>
      <c r="H165" s="65"/>
      <c r="I165" s="84">
        <f t="shared" si="4"/>
      </c>
      <c r="J165" s="96" t="s">
        <v>298</v>
      </c>
      <c r="K165" s="89"/>
    </row>
    <row r="166" spans="1:11" ht="12.75">
      <c r="A166" s="78">
        <v>69</v>
      </c>
      <c r="B166" s="91" t="s">
        <v>588</v>
      </c>
      <c r="C166" s="99"/>
      <c r="D166" s="95" t="s">
        <v>589</v>
      </c>
      <c r="E166" s="92" t="s">
        <v>375</v>
      </c>
      <c r="F166" s="93">
        <v>617.55</v>
      </c>
      <c r="G166" s="93">
        <v>3.13</v>
      </c>
      <c r="H166" s="65"/>
      <c r="I166" s="84" t="s">
        <v>335</v>
      </c>
      <c r="J166" s="96" t="s">
        <v>298</v>
      </c>
      <c r="K166" s="89"/>
    </row>
    <row r="167" spans="1:11" ht="12.75">
      <c r="A167" s="78">
        <f ca="1" t="shared" si="5"/>
      </c>
      <c r="B167" s="91" t="s">
        <v>590</v>
      </c>
      <c r="C167" s="99"/>
      <c r="D167" s="95" t="s">
        <v>591</v>
      </c>
      <c r="E167" s="92"/>
      <c r="F167" s="93"/>
      <c r="G167" s="93"/>
      <c r="H167" s="65"/>
      <c r="I167" s="84">
        <f t="shared" si="4"/>
      </c>
      <c r="J167" s="96" t="s">
        <v>298</v>
      </c>
      <c r="K167" s="89"/>
    </row>
    <row r="168" spans="1:11" ht="12.75">
      <c r="A168" s="78">
        <f ca="1" t="shared" si="5"/>
      </c>
      <c r="B168" s="91" t="s">
        <v>592</v>
      </c>
      <c r="C168" s="99"/>
      <c r="D168" s="95" t="s">
        <v>593</v>
      </c>
      <c r="E168" s="92"/>
      <c r="F168" s="93"/>
      <c r="G168" s="93"/>
      <c r="H168" s="65"/>
      <c r="I168" s="84">
        <f t="shared" si="4"/>
      </c>
      <c r="J168" s="96" t="s">
        <v>298</v>
      </c>
      <c r="K168" s="89"/>
    </row>
    <row r="169" spans="1:11" ht="12.75">
      <c r="A169" s="78">
        <v>70</v>
      </c>
      <c r="B169" s="91" t="s">
        <v>594</v>
      </c>
      <c r="C169" s="99"/>
      <c r="D169" s="95" t="s">
        <v>595</v>
      </c>
      <c r="E169" s="100" t="s">
        <v>596</v>
      </c>
      <c r="F169" s="93">
        <v>100</v>
      </c>
      <c r="G169" s="93">
        <v>7.58</v>
      </c>
      <c r="H169" s="65"/>
      <c r="I169" s="84" t="s">
        <v>335</v>
      </c>
      <c r="J169" s="96" t="s">
        <v>298</v>
      </c>
      <c r="K169" s="89"/>
    </row>
    <row r="170" spans="1:11" ht="12.75">
      <c r="A170" s="78">
        <f ca="1" t="shared" si="5"/>
      </c>
      <c r="B170" s="91" t="s">
        <v>317</v>
      </c>
      <c r="C170" s="99"/>
      <c r="D170" s="95" t="s">
        <v>597</v>
      </c>
      <c r="E170" s="92"/>
      <c r="F170" s="93"/>
      <c r="G170" s="93"/>
      <c r="H170" s="65"/>
      <c r="I170" s="84">
        <f t="shared" si="4"/>
      </c>
      <c r="J170" s="96" t="s">
        <v>298</v>
      </c>
      <c r="K170" s="89"/>
    </row>
    <row r="171" spans="1:11" ht="12.75">
      <c r="A171" s="78">
        <f ca="1" t="shared" si="5"/>
      </c>
      <c r="B171" s="91" t="s">
        <v>598</v>
      </c>
      <c r="C171" s="99"/>
      <c r="D171" s="95" t="s">
        <v>599</v>
      </c>
      <c r="E171" s="92"/>
      <c r="F171" s="93"/>
      <c r="G171" s="93"/>
      <c r="H171" s="65"/>
      <c r="I171" s="84">
        <f t="shared" si="4"/>
      </c>
      <c r="J171" s="96" t="s">
        <v>298</v>
      </c>
      <c r="K171" s="89"/>
    </row>
    <row r="172" spans="1:11" ht="12.75">
      <c r="A172" s="78">
        <f ca="1" t="shared" si="5"/>
      </c>
      <c r="B172" s="91" t="s">
        <v>600</v>
      </c>
      <c r="C172" s="99"/>
      <c r="D172" s="95" t="s">
        <v>601</v>
      </c>
      <c r="E172" s="92"/>
      <c r="F172" s="93"/>
      <c r="G172" s="93"/>
      <c r="H172" s="65"/>
      <c r="I172" s="84">
        <f t="shared" si="4"/>
      </c>
      <c r="J172" s="96" t="s">
        <v>298</v>
      </c>
      <c r="K172" s="89"/>
    </row>
    <row r="173" spans="1:11" ht="12.75">
      <c r="A173" s="78">
        <v>71</v>
      </c>
      <c r="B173" s="91" t="s">
        <v>602</v>
      </c>
      <c r="C173" s="99"/>
      <c r="D173" s="95" t="s">
        <v>603</v>
      </c>
      <c r="E173" s="92" t="s">
        <v>375</v>
      </c>
      <c r="F173" s="93">
        <v>5</v>
      </c>
      <c r="G173" s="93">
        <v>9.9</v>
      </c>
      <c r="H173" s="65"/>
      <c r="I173" s="84" t="s">
        <v>335</v>
      </c>
      <c r="J173" s="96" t="s">
        <v>298</v>
      </c>
      <c r="K173" s="89"/>
    </row>
    <row r="174" spans="1:11" ht="12.75">
      <c r="A174" s="78">
        <f ca="1" t="shared" si="5"/>
      </c>
      <c r="B174" s="91" t="s">
        <v>604</v>
      </c>
      <c r="C174" s="99"/>
      <c r="D174" s="95" t="s">
        <v>605</v>
      </c>
      <c r="E174" s="92"/>
      <c r="F174" s="93"/>
      <c r="G174" s="93"/>
      <c r="H174" s="65"/>
      <c r="I174" s="84">
        <f t="shared" si="4"/>
      </c>
      <c r="J174" s="96" t="s">
        <v>298</v>
      </c>
      <c r="K174" s="89"/>
    </row>
    <row r="175" spans="1:11" ht="12.75">
      <c r="A175" s="78">
        <f ca="1" t="shared" si="5"/>
      </c>
      <c r="B175" s="91" t="s">
        <v>606</v>
      </c>
      <c r="C175" s="99"/>
      <c r="D175" s="95" t="s">
        <v>607</v>
      </c>
      <c r="E175" s="92"/>
      <c r="F175" s="93"/>
      <c r="G175" s="93"/>
      <c r="H175" s="65"/>
      <c r="I175" s="84">
        <f t="shared" si="4"/>
      </c>
      <c r="J175" s="96" t="s">
        <v>298</v>
      </c>
      <c r="K175" s="89"/>
    </row>
    <row r="176" spans="1:11" ht="12.75">
      <c r="A176" s="78">
        <v>72</v>
      </c>
      <c r="B176" s="91" t="s">
        <v>608</v>
      </c>
      <c r="C176" s="99"/>
      <c r="D176" s="95" t="s">
        <v>609</v>
      </c>
      <c r="E176" s="92" t="s">
        <v>375</v>
      </c>
      <c r="F176" s="93">
        <v>850</v>
      </c>
      <c r="G176" s="93">
        <v>12.78</v>
      </c>
      <c r="H176" s="65"/>
      <c r="I176" s="84" t="s">
        <v>335</v>
      </c>
      <c r="J176" s="96" t="s">
        <v>298</v>
      </c>
      <c r="K176" s="89"/>
    </row>
    <row r="177" spans="1:11" ht="12.75">
      <c r="A177" s="78">
        <v>73</v>
      </c>
      <c r="B177" s="91" t="s">
        <v>610</v>
      </c>
      <c r="C177" s="99"/>
      <c r="D177" s="95" t="s">
        <v>611</v>
      </c>
      <c r="E177" s="100" t="s">
        <v>612</v>
      </c>
      <c r="F177" s="93">
        <v>100</v>
      </c>
      <c r="G177" s="93">
        <v>1.14</v>
      </c>
      <c r="H177" s="65"/>
      <c r="I177" s="84" t="s">
        <v>335</v>
      </c>
      <c r="J177" s="96" t="s">
        <v>298</v>
      </c>
      <c r="K177" s="89"/>
    </row>
    <row r="178" spans="1:11" ht="12.75">
      <c r="A178" s="78">
        <f ca="1" t="shared" si="5"/>
      </c>
      <c r="B178" s="91" t="s">
        <v>613</v>
      </c>
      <c r="C178" s="99"/>
      <c r="D178" s="95" t="s">
        <v>614</v>
      </c>
      <c r="E178" s="92"/>
      <c r="F178" s="93"/>
      <c r="G178" s="93"/>
      <c r="H178" s="65"/>
      <c r="I178" s="84">
        <f t="shared" si="4"/>
      </c>
      <c r="J178" s="96" t="s">
        <v>298</v>
      </c>
      <c r="K178" s="89"/>
    </row>
    <row r="179" spans="1:11" ht="12.75">
      <c r="A179" s="78">
        <v>74</v>
      </c>
      <c r="B179" s="91" t="s">
        <v>615</v>
      </c>
      <c r="C179" s="99"/>
      <c r="D179" s="95" t="s">
        <v>616</v>
      </c>
      <c r="E179" s="92" t="s">
        <v>375</v>
      </c>
      <c r="F179" s="93">
        <v>1353.5</v>
      </c>
      <c r="G179" s="93">
        <v>5.87</v>
      </c>
      <c r="H179" s="65"/>
      <c r="I179" s="84" t="s">
        <v>335</v>
      </c>
      <c r="J179" s="96" t="s">
        <v>298</v>
      </c>
      <c r="K179" s="89"/>
    </row>
    <row r="180" spans="1:11" ht="12.75">
      <c r="A180" s="78">
        <v>75</v>
      </c>
      <c r="B180" s="91" t="s">
        <v>617</v>
      </c>
      <c r="C180" s="99"/>
      <c r="D180" s="95" t="s">
        <v>618</v>
      </c>
      <c r="E180" s="100" t="s">
        <v>612</v>
      </c>
      <c r="F180" s="93">
        <v>5114</v>
      </c>
      <c r="G180" s="93">
        <v>0.67</v>
      </c>
      <c r="H180" s="65"/>
      <c r="I180" s="84" t="s">
        <v>335</v>
      </c>
      <c r="J180" s="96" t="s">
        <v>298</v>
      </c>
      <c r="K180" s="89"/>
    </row>
    <row r="181" spans="1:11" ht="12.75">
      <c r="A181" s="78">
        <v>76</v>
      </c>
      <c r="B181" s="91" t="s">
        <v>619</v>
      </c>
      <c r="C181" s="99"/>
      <c r="D181" s="95" t="s">
        <v>620</v>
      </c>
      <c r="E181" s="92" t="s">
        <v>375</v>
      </c>
      <c r="F181" s="93">
        <v>400</v>
      </c>
      <c r="G181" s="93">
        <v>16.5</v>
      </c>
      <c r="H181" s="65"/>
      <c r="I181" s="84" t="s">
        <v>335</v>
      </c>
      <c r="J181" s="96" t="s">
        <v>298</v>
      </c>
      <c r="K181" s="89"/>
    </row>
    <row r="182" spans="1:11" ht="12.75">
      <c r="A182" s="78">
        <v>77</v>
      </c>
      <c r="B182" s="91" t="s">
        <v>621</v>
      </c>
      <c r="C182" s="99"/>
      <c r="D182" s="95" t="s">
        <v>622</v>
      </c>
      <c r="E182" s="92" t="s">
        <v>375</v>
      </c>
      <c r="F182" s="93">
        <v>400</v>
      </c>
      <c r="G182" s="93">
        <v>15.5</v>
      </c>
      <c r="H182" s="65"/>
      <c r="I182" s="84" t="s">
        <v>335</v>
      </c>
      <c r="J182" s="96" t="s">
        <v>298</v>
      </c>
      <c r="K182" s="89"/>
    </row>
    <row r="183" spans="1:11" ht="12.75">
      <c r="A183" s="78">
        <f ca="1" t="shared" si="5"/>
      </c>
      <c r="B183" s="91" t="s">
        <v>623</v>
      </c>
      <c r="C183" s="99"/>
      <c r="D183" s="95" t="s">
        <v>624</v>
      </c>
      <c r="E183" s="92"/>
      <c r="F183" s="93"/>
      <c r="G183" s="93"/>
      <c r="H183" s="65"/>
      <c r="I183" s="84">
        <f>IF(E183&lt;&gt;"","M","")</f>
      </c>
      <c r="J183" s="96" t="s">
        <v>298</v>
      </c>
      <c r="K183" s="89"/>
    </row>
    <row r="184" spans="1:11" ht="12.75">
      <c r="A184" s="78">
        <v>78</v>
      </c>
      <c r="B184" s="91" t="s">
        <v>625</v>
      </c>
      <c r="C184" s="99"/>
      <c r="D184" s="95" t="s">
        <v>626</v>
      </c>
      <c r="E184" s="92" t="s">
        <v>375</v>
      </c>
      <c r="F184" s="93">
        <v>66.38</v>
      </c>
      <c r="G184" s="93">
        <v>16.14</v>
      </c>
      <c r="H184" s="65"/>
      <c r="I184" s="84" t="s">
        <v>335</v>
      </c>
      <c r="J184" s="96" t="s">
        <v>298</v>
      </c>
      <c r="K184" s="89"/>
    </row>
    <row r="185" spans="1:11" ht="12.75">
      <c r="A185" s="78">
        <f ca="1" t="shared" si="5"/>
      </c>
      <c r="B185" s="91" t="s">
        <v>627</v>
      </c>
      <c r="C185" s="99"/>
      <c r="D185" s="95" t="s">
        <v>628</v>
      </c>
      <c r="E185" s="92"/>
      <c r="F185" s="93"/>
      <c r="G185" s="93"/>
      <c r="H185" s="65"/>
      <c r="I185" s="84">
        <f>IF(E185&lt;&gt;"","M","")</f>
      </c>
      <c r="J185" s="96" t="s">
        <v>298</v>
      </c>
      <c r="K185" s="89"/>
    </row>
    <row r="186" spans="1:11" ht="12.75">
      <c r="A186" s="78">
        <v>79</v>
      </c>
      <c r="B186" s="91" t="s">
        <v>629</v>
      </c>
      <c r="C186" s="99"/>
      <c r="D186" s="95" t="s">
        <v>630</v>
      </c>
      <c r="E186" s="100" t="s">
        <v>612</v>
      </c>
      <c r="F186" s="93">
        <v>165.95</v>
      </c>
      <c r="G186" s="93">
        <v>1.13</v>
      </c>
      <c r="H186" s="65"/>
      <c r="I186" s="84" t="s">
        <v>335</v>
      </c>
      <c r="J186" s="96" t="s">
        <v>298</v>
      </c>
      <c r="K186" s="89"/>
    </row>
    <row r="187" spans="1:11" ht="12.75">
      <c r="A187" s="78">
        <v>80</v>
      </c>
      <c r="B187" s="91" t="s">
        <v>631</v>
      </c>
      <c r="C187" s="99"/>
      <c r="D187" s="95" t="s">
        <v>632</v>
      </c>
      <c r="E187" s="100" t="s">
        <v>612</v>
      </c>
      <c r="F187" s="93">
        <v>497.85</v>
      </c>
      <c r="G187" s="93">
        <v>0.66</v>
      </c>
      <c r="H187" s="65"/>
      <c r="I187" s="84" t="s">
        <v>335</v>
      </c>
      <c r="J187" s="96" t="s">
        <v>298</v>
      </c>
      <c r="K187" s="89"/>
    </row>
    <row r="188" spans="1:11" ht="12.75">
      <c r="A188" s="78">
        <v>81</v>
      </c>
      <c r="B188" s="91" t="s">
        <v>633</v>
      </c>
      <c r="C188" s="99"/>
      <c r="D188" s="95" t="s">
        <v>634</v>
      </c>
      <c r="E188" s="92" t="s">
        <v>375</v>
      </c>
      <c r="F188" s="93">
        <v>870</v>
      </c>
      <c r="G188" s="93">
        <v>17.84</v>
      </c>
      <c r="H188" s="65"/>
      <c r="I188" s="84" t="s">
        <v>335</v>
      </c>
      <c r="J188" s="96" t="s">
        <v>298</v>
      </c>
      <c r="K188" s="89"/>
    </row>
    <row r="189" spans="1:11" ht="12.75">
      <c r="A189" s="78">
        <f ca="1" t="shared" si="5"/>
      </c>
      <c r="B189" s="91" t="s">
        <v>635</v>
      </c>
      <c r="C189" s="99"/>
      <c r="D189" s="95" t="s">
        <v>636</v>
      </c>
      <c r="E189" s="92"/>
      <c r="F189" s="93"/>
      <c r="G189" s="93"/>
      <c r="H189" s="65"/>
      <c r="I189" s="84">
        <f>IF(E189&lt;&gt;"","M","")</f>
      </c>
      <c r="J189" s="96" t="s">
        <v>298</v>
      </c>
      <c r="K189" s="89"/>
    </row>
    <row r="190" spans="1:11" ht="12.75">
      <c r="A190" s="78">
        <v>82</v>
      </c>
      <c r="B190" s="91" t="s">
        <v>637</v>
      </c>
      <c r="C190" s="99"/>
      <c r="D190" s="95" t="s">
        <v>638</v>
      </c>
      <c r="E190" s="100" t="s">
        <v>612</v>
      </c>
      <c r="F190" s="93">
        <v>870</v>
      </c>
      <c r="G190" s="93">
        <v>1.13</v>
      </c>
      <c r="H190" s="65"/>
      <c r="I190" s="84" t="s">
        <v>335</v>
      </c>
      <c r="J190" s="96" t="s">
        <v>298</v>
      </c>
      <c r="K190" s="89"/>
    </row>
    <row r="191" spans="1:11" ht="12.75">
      <c r="A191" s="78">
        <v>83</v>
      </c>
      <c r="B191" s="91" t="s">
        <v>639</v>
      </c>
      <c r="C191" s="99"/>
      <c r="D191" s="95" t="s">
        <v>632</v>
      </c>
      <c r="E191" s="100" t="s">
        <v>612</v>
      </c>
      <c r="F191" s="93">
        <v>6525</v>
      </c>
      <c r="G191" s="93">
        <v>0.66</v>
      </c>
      <c r="H191" s="65"/>
      <c r="I191" s="84" t="s">
        <v>335</v>
      </c>
      <c r="J191" s="96" t="s">
        <v>298</v>
      </c>
      <c r="K191" s="89"/>
    </row>
    <row r="192" spans="1:11" ht="12.75">
      <c r="A192" s="78">
        <f ca="1" t="shared" si="5"/>
      </c>
      <c r="B192" s="91" t="s">
        <v>640</v>
      </c>
      <c r="C192" s="99"/>
      <c r="D192" s="95" t="s">
        <v>641</v>
      </c>
      <c r="E192" s="92"/>
      <c r="F192" s="93"/>
      <c r="G192" s="93"/>
      <c r="H192" s="65"/>
      <c r="I192" s="84">
        <f>IF(E192&lt;&gt;"","M","")</f>
      </c>
      <c r="J192" s="96" t="s">
        <v>298</v>
      </c>
      <c r="K192" s="89"/>
    </row>
    <row r="193" spans="1:11" ht="12.75">
      <c r="A193" s="78">
        <v>84</v>
      </c>
      <c r="B193" s="91" t="s">
        <v>642</v>
      </c>
      <c r="C193" s="98" t="s">
        <v>243</v>
      </c>
      <c r="D193" s="95" t="s">
        <v>643</v>
      </c>
      <c r="E193" s="92" t="s">
        <v>375</v>
      </c>
      <c r="F193" s="93">
        <v>982.45</v>
      </c>
      <c r="G193" s="93">
        <v>130.24</v>
      </c>
      <c r="H193" s="65"/>
      <c r="I193" s="84" t="s">
        <v>335</v>
      </c>
      <c r="J193" s="96" t="s">
        <v>298</v>
      </c>
      <c r="K193" s="89"/>
    </row>
    <row r="194" spans="1:11" ht="12.75">
      <c r="A194" s="78">
        <v>85</v>
      </c>
      <c r="B194" s="91" t="s">
        <v>644</v>
      </c>
      <c r="C194" s="99"/>
      <c r="D194" s="95" t="s">
        <v>645</v>
      </c>
      <c r="E194" s="92" t="s">
        <v>334</v>
      </c>
      <c r="F194" s="93">
        <v>26</v>
      </c>
      <c r="G194" s="93">
        <v>11.45</v>
      </c>
      <c r="H194" s="65"/>
      <c r="I194" s="84" t="s">
        <v>335</v>
      </c>
      <c r="J194" s="96" t="s">
        <v>298</v>
      </c>
      <c r="K194" s="89"/>
    </row>
    <row r="195" spans="1:11" ht="12.75">
      <c r="A195" s="78">
        <v>86</v>
      </c>
      <c r="B195" s="91" t="s">
        <v>646</v>
      </c>
      <c r="C195" s="99"/>
      <c r="D195" s="95" t="s">
        <v>647</v>
      </c>
      <c r="E195" s="92" t="s">
        <v>427</v>
      </c>
      <c r="F195" s="93">
        <v>2604.6</v>
      </c>
      <c r="G195" s="93">
        <v>0.99</v>
      </c>
      <c r="H195" s="65"/>
      <c r="I195" s="84" t="s">
        <v>335</v>
      </c>
      <c r="J195" s="96" t="s">
        <v>298</v>
      </c>
      <c r="K195" s="89"/>
    </row>
    <row r="196" spans="1:11" ht="12.75">
      <c r="A196" s="78">
        <f ca="1" t="shared" si="5"/>
      </c>
      <c r="B196" s="91" t="s">
        <v>319</v>
      </c>
      <c r="C196" s="99"/>
      <c r="D196" s="95" t="s">
        <v>648</v>
      </c>
      <c r="E196" s="92"/>
      <c r="F196" s="93"/>
      <c r="G196" s="93"/>
      <c r="H196" s="65"/>
      <c r="I196" s="84">
        <f>IF(E196&lt;&gt;"","M","")</f>
      </c>
      <c r="J196" s="96" t="s">
        <v>298</v>
      </c>
      <c r="K196" s="89"/>
    </row>
    <row r="197" spans="1:11" ht="12.75">
      <c r="A197" s="78">
        <f ca="1" t="shared" si="5"/>
      </c>
      <c r="B197" s="91" t="s">
        <v>649</v>
      </c>
      <c r="C197" s="99"/>
      <c r="D197" s="95" t="s">
        <v>650</v>
      </c>
      <c r="E197" s="92"/>
      <c r="F197" s="93"/>
      <c r="G197" s="93"/>
      <c r="H197" s="65"/>
      <c r="I197" s="84">
        <f>IF(E197&lt;&gt;"","M","")</f>
      </c>
      <c r="J197" s="96" t="s">
        <v>298</v>
      </c>
      <c r="K197" s="89"/>
    </row>
    <row r="198" spans="1:11" ht="12.75">
      <c r="A198" s="78">
        <v>87</v>
      </c>
      <c r="B198" s="91" t="s">
        <v>651</v>
      </c>
      <c r="C198" s="99"/>
      <c r="D198" s="95" t="s">
        <v>652</v>
      </c>
      <c r="E198" s="92" t="s">
        <v>375</v>
      </c>
      <c r="F198" s="93">
        <v>588.6</v>
      </c>
      <c r="G198" s="93">
        <v>23.65</v>
      </c>
      <c r="H198" s="65"/>
      <c r="I198" s="84" t="s">
        <v>335</v>
      </c>
      <c r="J198" s="96" t="s">
        <v>298</v>
      </c>
      <c r="K198" s="89"/>
    </row>
    <row r="199" spans="1:11" ht="12.75">
      <c r="A199" s="78">
        <f ca="1" t="shared" si="5"/>
      </c>
      <c r="B199" s="91" t="s">
        <v>653</v>
      </c>
      <c r="C199" s="99"/>
      <c r="D199" s="95" t="s">
        <v>654</v>
      </c>
      <c r="E199" s="92"/>
      <c r="F199" s="93"/>
      <c r="G199" s="93"/>
      <c r="H199" s="65"/>
      <c r="I199" s="84">
        <f>IF(E199&lt;&gt;"","M","")</f>
      </c>
      <c r="J199" s="96" t="s">
        <v>298</v>
      </c>
      <c r="K199" s="89"/>
    </row>
    <row r="200" spans="1:11" ht="12.75">
      <c r="A200" s="78">
        <v>88</v>
      </c>
      <c r="B200" s="91" t="s">
        <v>655</v>
      </c>
      <c r="C200" s="99"/>
      <c r="D200" s="95" t="s">
        <v>652</v>
      </c>
      <c r="E200" s="92" t="s">
        <v>375</v>
      </c>
      <c r="F200" s="93">
        <v>980</v>
      </c>
      <c r="G200" s="93">
        <v>23.65</v>
      </c>
      <c r="H200" s="65"/>
      <c r="I200" s="84" t="s">
        <v>335</v>
      </c>
      <c r="J200" s="96" t="s">
        <v>298</v>
      </c>
      <c r="K200" s="89"/>
    </row>
    <row r="201" spans="1:10" ht="12.75">
      <c r="A201" s="78"/>
      <c r="B201" s="91" t="s">
        <v>656</v>
      </c>
      <c r="C201" s="99"/>
      <c r="D201" s="95" t="s">
        <v>657</v>
      </c>
      <c r="E201" s="92"/>
      <c r="F201" s="93"/>
      <c r="G201" s="93"/>
      <c r="H201" s="65"/>
      <c r="I201" s="84"/>
      <c r="J201" s="96" t="s">
        <v>298</v>
      </c>
    </row>
    <row r="202" spans="1:10" ht="12.75">
      <c r="A202" s="78"/>
      <c r="B202" s="91" t="s">
        <v>658</v>
      </c>
      <c r="C202" s="99"/>
      <c r="D202" s="95" t="s">
        <v>659</v>
      </c>
      <c r="E202" s="92"/>
      <c r="F202" s="93"/>
      <c r="G202" s="93"/>
      <c r="H202" s="65"/>
      <c r="I202" s="84"/>
      <c r="J202" s="96" t="s">
        <v>298</v>
      </c>
    </row>
    <row r="203" spans="1:10" ht="12.75">
      <c r="A203" s="78">
        <v>89</v>
      </c>
      <c r="B203" s="91" t="s">
        <v>660</v>
      </c>
      <c r="C203" s="99"/>
      <c r="D203" s="95" t="s">
        <v>661</v>
      </c>
      <c r="E203" s="92" t="s">
        <v>375</v>
      </c>
      <c r="F203" s="93">
        <v>2675</v>
      </c>
      <c r="G203" s="93">
        <v>1.68</v>
      </c>
      <c r="H203" s="65"/>
      <c r="I203" s="84" t="s">
        <v>335</v>
      </c>
      <c r="J203" s="96" t="s">
        <v>298</v>
      </c>
    </row>
    <row r="204" spans="1:10" ht="12.75">
      <c r="A204" s="78"/>
      <c r="B204" s="91" t="s">
        <v>662</v>
      </c>
      <c r="C204" s="99"/>
      <c r="D204" s="95" t="s">
        <v>663</v>
      </c>
      <c r="E204" s="92"/>
      <c r="F204" s="93"/>
      <c r="G204" s="93"/>
      <c r="H204" s="65"/>
      <c r="I204" s="84"/>
      <c r="J204" s="96" t="s">
        <v>298</v>
      </c>
    </row>
    <row r="205" spans="1:10" ht="12.75">
      <c r="A205" s="78"/>
      <c r="B205" s="91" t="s">
        <v>664</v>
      </c>
      <c r="C205" s="99"/>
      <c r="D205" s="95" t="s">
        <v>665</v>
      </c>
      <c r="E205" s="92"/>
      <c r="F205" s="93"/>
      <c r="G205" s="93"/>
      <c r="H205" s="65"/>
      <c r="I205" s="84"/>
      <c r="J205" s="96" t="s">
        <v>298</v>
      </c>
    </row>
    <row r="206" spans="1:10" ht="12.75">
      <c r="A206" s="78">
        <v>90</v>
      </c>
      <c r="B206" s="91" t="s">
        <v>666</v>
      </c>
      <c r="C206" s="99"/>
      <c r="D206" s="95" t="s">
        <v>667</v>
      </c>
      <c r="E206" s="92" t="s">
        <v>402</v>
      </c>
      <c r="F206" s="93">
        <v>148</v>
      </c>
      <c r="G206" s="93">
        <v>19.8</v>
      </c>
      <c r="H206" s="65"/>
      <c r="I206" s="84" t="s">
        <v>335</v>
      </c>
      <c r="J206" s="96" t="s">
        <v>298</v>
      </c>
    </row>
    <row r="207" spans="1:10" ht="12.75">
      <c r="A207" s="78"/>
      <c r="B207" s="91" t="s">
        <v>668</v>
      </c>
      <c r="C207" s="99"/>
      <c r="D207" s="95" t="s">
        <v>669</v>
      </c>
      <c r="E207" s="92"/>
      <c r="F207" s="93"/>
      <c r="G207" s="93"/>
      <c r="H207" s="65"/>
      <c r="I207" s="84"/>
      <c r="J207" s="96" t="s">
        <v>298</v>
      </c>
    </row>
    <row r="208" spans="1:10" ht="12.75">
      <c r="A208" s="78"/>
      <c r="B208" s="91" t="s">
        <v>670</v>
      </c>
      <c r="C208" s="99"/>
      <c r="D208" s="95" t="s">
        <v>671</v>
      </c>
      <c r="E208" s="92"/>
      <c r="F208" s="93"/>
      <c r="G208" s="93"/>
      <c r="H208" s="65"/>
      <c r="I208" s="84"/>
      <c r="J208" s="96" t="s">
        <v>298</v>
      </c>
    </row>
    <row r="209" spans="1:10" ht="12.75">
      <c r="A209" s="78">
        <v>91</v>
      </c>
      <c r="B209" s="91" t="s">
        <v>672</v>
      </c>
      <c r="C209" s="99"/>
      <c r="D209" s="95" t="s">
        <v>673</v>
      </c>
      <c r="E209" s="92" t="s">
        <v>402</v>
      </c>
      <c r="F209" s="93">
        <v>50</v>
      </c>
      <c r="G209" s="93">
        <v>11.28</v>
      </c>
      <c r="H209" s="65"/>
      <c r="I209" s="84" t="s">
        <v>335</v>
      </c>
      <c r="J209" s="96" t="s">
        <v>298</v>
      </c>
    </row>
    <row r="210" spans="1:10" ht="12.75">
      <c r="A210" s="78"/>
      <c r="B210" s="91" t="s">
        <v>321</v>
      </c>
      <c r="C210" s="99"/>
      <c r="D210" s="95" t="s">
        <v>674</v>
      </c>
      <c r="E210" s="92"/>
      <c r="F210" s="93"/>
      <c r="G210" s="93"/>
      <c r="H210" s="65"/>
      <c r="I210" s="84"/>
      <c r="J210" s="96" t="s">
        <v>298</v>
      </c>
    </row>
    <row r="211" spans="1:10" ht="12.75">
      <c r="A211" s="78"/>
      <c r="B211" s="91" t="s">
        <v>675</v>
      </c>
      <c r="C211" s="99"/>
      <c r="D211" s="95" t="s">
        <v>676</v>
      </c>
      <c r="E211" s="92"/>
      <c r="F211" s="93"/>
      <c r="G211" s="93"/>
      <c r="H211" s="65"/>
      <c r="I211" s="84"/>
      <c r="J211" s="96" t="s">
        <v>298</v>
      </c>
    </row>
    <row r="212" spans="1:10" ht="12.75">
      <c r="A212" s="78"/>
      <c r="B212" s="91" t="s">
        <v>677</v>
      </c>
      <c r="C212" s="99"/>
      <c r="D212" s="95" t="s">
        <v>678</v>
      </c>
      <c r="E212" s="92"/>
      <c r="F212" s="93"/>
      <c r="G212" s="93"/>
      <c r="H212" s="65"/>
      <c r="I212" s="84"/>
      <c r="J212" s="96" t="s">
        <v>298</v>
      </c>
    </row>
    <row r="213" spans="1:10" ht="12.75">
      <c r="A213" s="78">
        <v>92</v>
      </c>
      <c r="B213" s="91" t="s">
        <v>679</v>
      </c>
      <c r="C213" s="99"/>
      <c r="D213" s="95" t="s">
        <v>680</v>
      </c>
      <c r="E213" s="92" t="s">
        <v>375</v>
      </c>
      <c r="F213" s="93">
        <v>870</v>
      </c>
      <c r="G213" s="93">
        <v>11.9</v>
      </c>
      <c r="H213" s="65"/>
      <c r="I213" s="84" t="s">
        <v>335</v>
      </c>
      <c r="J213" s="96" t="s">
        <v>298</v>
      </c>
    </row>
    <row r="214" spans="1:10" ht="12.75">
      <c r="A214" s="78"/>
      <c r="B214" s="91" t="s">
        <v>681</v>
      </c>
      <c r="C214" s="99"/>
      <c r="D214" s="95" t="s">
        <v>682</v>
      </c>
      <c r="E214" s="92"/>
      <c r="F214" s="93"/>
      <c r="G214" s="93"/>
      <c r="H214" s="65"/>
      <c r="I214" s="84"/>
      <c r="J214" s="96" t="s">
        <v>298</v>
      </c>
    </row>
    <row r="215" spans="1:10" ht="12.75">
      <c r="A215" s="78">
        <v>93</v>
      </c>
      <c r="B215" s="91" t="s">
        <v>683</v>
      </c>
      <c r="C215" s="99"/>
      <c r="D215" s="95" t="s">
        <v>684</v>
      </c>
      <c r="E215" s="92" t="s">
        <v>375</v>
      </c>
      <c r="F215" s="93">
        <v>46.55</v>
      </c>
      <c r="G215" s="93">
        <v>10.76</v>
      </c>
      <c r="H215" s="65"/>
      <c r="I215" s="84" t="s">
        <v>335</v>
      </c>
      <c r="J215" s="96" t="s">
        <v>298</v>
      </c>
    </row>
    <row r="216" spans="1:10" ht="24">
      <c r="A216" s="78">
        <v>94</v>
      </c>
      <c r="B216" s="91" t="s">
        <v>685</v>
      </c>
      <c r="C216" s="99"/>
      <c r="D216" s="95" t="s">
        <v>686</v>
      </c>
      <c r="E216" s="92" t="s">
        <v>375</v>
      </c>
      <c r="F216" s="93">
        <v>10</v>
      </c>
      <c r="G216" s="93">
        <v>53.42</v>
      </c>
      <c r="H216" s="65"/>
      <c r="I216" s="84" t="s">
        <v>335</v>
      </c>
      <c r="J216" s="96" t="s">
        <v>298</v>
      </c>
    </row>
    <row r="217" spans="1:10" ht="24">
      <c r="A217" s="78">
        <v>95</v>
      </c>
      <c r="B217" s="91" t="s">
        <v>687</v>
      </c>
      <c r="C217" s="99"/>
      <c r="D217" s="95" t="s">
        <v>688</v>
      </c>
      <c r="E217" s="92" t="s">
        <v>375</v>
      </c>
      <c r="F217" s="93">
        <v>526</v>
      </c>
      <c r="G217" s="93">
        <v>71.66</v>
      </c>
      <c r="H217" s="65"/>
      <c r="I217" s="84" t="s">
        <v>335</v>
      </c>
      <c r="J217" s="96" t="s">
        <v>298</v>
      </c>
    </row>
    <row r="218" spans="1:10" ht="24">
      <c r="A218" s="78">
        <v>96</v>
      </c>
      <c r="B218" s="91" t="s">
        <v>689</v>
      </c>
      <c r="C218" s="99"/>
      <c r="D218" s="95" t="s">
        <v>690</v>
      </c>
      <c r="E218" s="92" t="s">
        <v>375</v>
      </c>
      <c r="F218" s="93">
        <v>59</v>
      </c>
      <c r="G218" s="93">
        <v>83.64</v>
      </c>
      <c r="H218" s="65"/>
      <c r="I218" s="84" t="s">
        <v>335</v>
      </c>
      <c r="J218" s="96" t="s">
        <v>298</v>
      </c>
    </row>
    <row r="219" spans="1:10" ht="12.75">
      <c r="A219" s="78"/>
      <c r="B219" s="91" t="s">
        <v>691</v>
      </c>
      <c r="C219" s="99"/>
      <c r="D219" s="95" t="s">
        <v>692</v>
      </c>
      <c r="E219" s="92"/>
      <c r="F219" s="93"/>
      <c r="G219" s="93"/>
      <c r="H219" s="65"/>
      <c r="I219" s="84"/>
      <c r="J219" s="96" t="s">
        <v>298</v>
      </c>
    </row>
    <row r="220" spans="1:10" ht="12.75">
      <c r="A220" s="78">
        <v>97</v>
      </c>
      <c r="B220" s="91" t="s">
        <v>693</v>
      </c>
      <c r="C220" s="99"/>
      <c r="D220" s="95" t="s">
        <v>694</v>
      </c>
      <c r="E220" s="92" t="s">
        <v>375</v>
      </c>
      <c r="F220" s="93">
        <v>78</v>
      </c>
      <c r="G220" s="93">
        <v>10.75</v>
      </c>
      <c r="H220" s="65"/>
      <c r="I220" s="84" t="s">
        <v>335</v>
      </c>
      <c r="J220" s="96" t="s">
        <v>298</v>
      </c>
    </row>
    <row r="221" spans="1:10" ht="12.75">
      <c r="A221" s="78">
        <v>98</v>
      </c>
      <c r="B221" s="91" t="s">
        <v>695</v>
      </c>
      <c r="C221" s="99"/>
      <c r="D221" s="95" t="s">
        <v>696</v>
      </c>
      <c r="E221" s="92" t="s">
        <v>375</v>
      </c>
      <c r="F221" s="93">
        <v>150</v>
      </c>
      <c r="G221" s="93">
        <v>26.81</v>
      </c>
      <c r="H221" s="65"/>
      <c r="I221" s="84" t="s">
        <v>335</v>
      </c>
      <c r="J221" s="96" t="s">
        <v>298</v>
      </c>
    </row>
    <row r="222" spans="1:10" ht="12.75">
      <c r="A222" s="78">
        <v>99</v>
      </c>
      <c r="B222" s="91" t="s">
        <v>697</v>
      </c>
      <c r="C222" s="99"/>
      <c r="D222" s="95" t="s">
        <v>698</v>
      </c>
      <c r="E222" s="92" t="s">
        <v>375</v>
      </c>
      <c r="F222" s="93">
        <v>250</v>
      </c>
      <c r="G222" s="93">
        <v>32.48</v>
      </c>
      <c r="H222" s="65"/>
      <c r="I222" s="84" t="s">
        <v>335</v>
      </c>
      <c r="J222" s="96" t="s">
        <v>298</v>
      </c>
    </row>
    <row r="223" spans="1:10" ht="24">
      <c r="A223" s="78">
        <v>100</v>
      </c>
      <c r="B223" s="91" t="s">
        <v>699</v>
      </c>
      <c r="C223" s="99" t="s">
        <v>243</v>
      </c>
      <c r="D223" s="95" t="s">
        <v>700</v>
      </c>
      <c r="E223" s="92" t="s">
        <v>375</v>
      </c>
      <c r="F223" s="93">
        <v>1020</v>
      </c>
      <c r="G223" s="93">
        <v>48</v>
      </c>
      <c r="H223" s="65"/>
      <c r="I223" s="84" t="s">
        <v>335</v>
      </c>
      <c r="J223" s="96" t="s">
        <v>298</v>
      </c>
    </row>
    <row r="224" spans="1:10" ht="12.75">
      <c r="A224" s="78"/>
      <c r="B224" s="91" t="s">
        <v>701</v>
      </c>
      <c r="C224" s="99"/>
      <c r="D224" s="95" t="s">
        <v>702</v>
      </c>
      <c r="E224" s="92"/>
      <c r="F224" s="93"/>
      <c r="G224" s="93"/>
      <c r="H224" s="65"/>
      <c r="I224" s="84"/>
      <c r="J224" s="96" t="s">
        <v>298</v>
      </c>
    </row>
    <row r="225" spans="1:10" ht="12.75">
      <c r="A225" s="78">
        <v>101</v>
      </c>
      <c r="B225" s="91" t="s">
        <v>703</v>
      </c>
      <c r="C225" s="99"/>
      <c r="D225" s="95" t="s">
        <v>694</v>
      </c>
      <c r="E225" s="92" t="s">
        <v>375</v>
      </c>
      <c r="F225" s="93">
        <v>10</v>
      </c>
      <c r="G225" s="93">
        <v>16.44</v>
      </c>
      <c r="H225" s="65"/>
      <c r="I225" s="84" t="s">
        <v>335</v>
      </c>
      <c r="J225" s="96" t="s">
        <v>298</v>
      </c>
    </row>
    <row r="226" spans="1:10" ht="12.75">
      <c r="A226" s="78"/>
      <c r="B226" s="91" t="s">
        <v>704</v>
      </c>
      <c r="C226" s="99"/>
      <c r="D226" s="95" t="s">
        <v>705</v>
      </c>
      <c r="E226" s="92"/>
      <c r="F226" s="93"/>
      <c r="G226" s="93"/>
      <c r="H226" s="65"/>
      <c r="I226" s="84"/>
      <c r="J226" s="96" t="s">
        <v>298</v>
      </c>
    </row>
    <row r="227" spans="1:10" ht="12.75">
      <c r="A227" s="78">
        <v>102</v>
      </c>
      <c r="B227" s="91" t="s">
        <v>706</v>
      </c>
      <c r="C227" s="99"/>
      <c r="D227" s="95" t="s">
        <v>707</v>
      </c>
      <c r="E227" s="92" t="s">
        <v>375</v>
      </c>
      <c r="F227" s="93">
        <v>630.92</v>
      </c>
      <c r="G227" s="93">
        <v>28.81</v>
      </c>
      <c r="H227" s="65"/>
      <c r="I227" s="84" t="s">
        <v>335</v>
      </c>
      <c r="J227" s="96" t="s">
        <v>298</v>
      </c>
    </row>
    <row r="228" spans="1:10" ht="12.75">
      <c r="A228" s="78"/>
      <c r="B228" s="91" t="s">
        <v>708</v>
      </c>
      <c r="C228" s="99"/>
      <c r="D228" s="95" t="s">
        <v>709</v>
      </c>
      <c r="E228" s="92"/>
      <c r="F228" s="93"/>
      <c r="G228" s="93"/>
      <c r="H228" s="65"/>
      <c r="I228" s="84"/>
      <c r="J228" s="96" t="s">
        <v>298</v>
      </c>
    </row>
    <row r="229" spans="1:10" ht="12.75">
      <c r="A229" s="78"/>
      <c r="B229" s="91" t="s">
        <v>710</v>
      </c>
      <c r="C229" s="99"/>
      <c r="D229" s="95" t="s">
        <v>711</v>
      </c>
      <c r="E229" s="92"/>
      <c r="F229" s="93"/>
      <c r="G229" s="93"/>
      <c r="H229" s="65"/>
      <c r="I229" s="84"/>
      <c r="J229" s="96" t="s">
        <v>298</v>
      </c>
    </row>
    <row r="230" spans="1:10" ht="12.75">
      <c r="A230" s="78">
        <v>103</v>
      </c>
      <c r="B230" s="91" t="s">
        <v>712</v>
      </c>
      <c r="C230" s="99"/>
      <c r="D230" s="95" t="s">
        <v>713</v>
      </c>
      <c r="E230" s="92" t="s">
        <v>402</v>
      </c>
      <c r="F230" s="93">
        <v>20</v>
      </c>
      <c r="G230" s="93">
        <v>3.13</v>
      </c>
      <c r="H230" s="65"/>
      <c r="I230" s="84" t="s">
        <v>335</v>
      </c>
      <c r="J230" s="96" t="s">
        <v>298</v>
      </c>
    </row>
    <row r="231" spans="1:10" ht="12.75">
      <c r="A231" s="78"/>
      <c r="B231" s="91" t="s">
        <v>714</v>
      </c>
      <c r="C231" s="99"/>
      <c r="D231" s="95" t="s">
        <v>715</v>
      </c>
      <c r="E231" s="92"/>
      <c r="F231" s="93"/>
      <c r="G231" s="93"/>
      <c r="H231" s="65"/>
      <c r="I231" s="84"/>
      <c r="J231" s="96" t="s">
        <v>298</v>
      </c>
    </row>
    <row r="232" spans="1:10" ht="12.75">
      <c r="A232" s="78">
        <v>104</v>
      </c>
      <c r="B232" s="91" t="s">
        <v>716</v>
      </c>
      <c r="C232" s="99"/>
      <c r="D232" s="95" t="s">
        <v>717</v>
      </c>
      <c r="E232" s="92" t="s">
        <v>375</v>
      </c>
      <c r="F232" s="93">
        <v>1385</v>
      </c>
      <c r="G232" s="93">
        <v>8.71</v>
      </c>
      <c r="H232" s="65"/>
      <c r="I232" s="84" t="s">
        <v>335</v>
      </c>
      <c r="J232" s="96" t="s">
        <v>298</v>
      </c>
    </row>
    <row r="233" spans="1:10" ht="12.75">
      <c r="A233" s="78"/>
      <c r="B233" s="91" t="s">
        <v>718</v>
      </c>
      <c r="C233" s="99"/>
      <c r="D233" s="95" t="s">
        <v>719</v>
      </c>
      <c r="E233" s="92"/>
      <c r="F233" s="93"/>
      <c r="G233" s="93"/>
      <c r="H233" s="65"/>
      <c r="I233" s="84"/>
      <c r="J233" s="96" t="s">
        <v>298</v>
      </c>
    </row>
    <row r="234" spans="1:10" ht="12.75">
      <c r="A234" s="78"/>
      <c r="B234" s="91" t="s">
        <v>720</v>
      </c>
      <c r="C234" s="99"/>
      <c r="D234" s="95" t="s">
        <v>721</v>
      </c>
      <c r="E234" s="92"/>
      <c r="F234" s="93"/>
      <c r="G234" s="93"/>
      <c r="H234" s="65"/>
      <c r="I234" s="84"/>
      <c r="J234" s="96" t="s">
        <v>298</v>
      </c>
    </row>
    <row r="235" spans="1:10" ht="12.75">
      <c r="A235" s="78">
        <v>105</v>
      </c>
      <c r="B235" s="91" t="s">
        <v>722</v>
      </c>
      <c r="C235" s="99"/>
      <c r="D235" s="95" t="s">
        <v>652</v>
      </c>
      <c r="E235" s="92" t="s">
        <v>375</v>
      </c>
      <c r="F235" s="93">
        <v>465</v>
      </c>
      <c r="G235" s="93">
        <v>23.65</v>
      </c>
      <c r="H235" s="65"/>
      <c r="I235" s="84" t="s">
        <v>335</v>
      </c>
      <c r="J235" s="96" t="s">
        <v>298</v>
      </c>
    </row>
    <row r="236" spans="1:10" ht="12.75">
      <c r="A236" s="78"/>
      <c r="B236" s="91" t="s">
        <v>723</v>
      </c>
      <c r="C236" s="99"/>
      <c r="D236" s="95" t="s">
        <v>724</v>
      </c>
      <c r="E236" s="92"/>
      <c r="F236" s="93"/>
      <c r="G236" s="93"/>
      <c r="H236" s="65"/>
      <c r="I236" s="84"/>
      <c r="J236" s="96" t="s">
        <v>298</v>
      </c>
    </row>
    <row r="237" spans="1:10" ht="12.75">
      <c r="A237" s="78">
        <v>106</v>
      </c>
      <c r="B237" s="91" t="s">
        <v>725</v>
      </c>
      <c r="C237" s="99"/>
      <c r="D237" s="95" t="s">
        <v>726</v>
      </c>
      <c r="E237" s="92" t="s">
        <v>375</v>
      </c>
      <c r="F237" s="93">
        <v>76.56</v>
      </c>
      <c r="G237" s="93">
        <v>34.24</v>
      </c>
      <c r="H237" s="65"/>
      <c r="I237" s="84" t="s">
        <v>335</v>
      </c>
      <c r="J237" s="96" t="s">
        <v>298</v>
      </c>
    </row>
    <row r="238" spans="1:10" ht="12.75">
      <c r="A238" s="78"/>
      <c r="B238" s="91" t="s">
        <v>727</v>
      </c>
      <c r="C238" s="99"/>
      <c r="D238" s="95" t="s">
        <v>728</v>
      </c>
      <c r="E238" s="92"/>
      <c r="F238" s="93"/>
      <c r="G238" s="93"/>
      <c r="H238" s="65"/>
      <c r="I238" s="84"/>
      <c r="J238" s="96" t="s">
        <v>298</v>
      </c>
    </row>
    <row r="239" spans="1:10" ht="12.75">
      <c r="A239" s="78">
        <v>107</v>
      </c>
      <c r="B239" s="91" t="s">
        <v>729</v>
      </c>
      <c r="C239" s="99"/>
      <c r="D239" s="95" t="s">
        <v>730</v>
      </c>
      <c r="E239" s="92" t="s">
        <v>402</v>
      </c>
      <c r="F239" s="93">
        <v>100</v>
      </c>
      <c r="G239" s="93">
        <v>20.54</v>
      </c>
      <c r="H239" s="65"/>
      <c r="I239" s="84" t="s">
        <v>335</v>
      </c>
      <c r="J239" s="96" t="s">
        <v>298</v>
      </c>
    </row>
    <row r="240" spans="1:10" ht="12.75">
      <c r="A240" s="78"/>
      <c r="B240" s="91" t="s">
        <v>731</v>
      </c>
      <c r="C240" s="99"/>
      <c r="D240" s="95" t="s">
        <v>732</v>
      </c>
      <c r="E240" s="92"/>
      <c r="F240" s="93"/>
      <c r="G240" s="93"/>
      <c r="H240" s="65"/>
      <c r="I240" s="84"/>
      <c r="J240" s="96" t="s">
        <v>298</v>
      </c>
    </row>
    <row r="241" spans="1:10" ht="12.75">
      <c r="A241" s="78">
        <v>108</v>
      </c>
      <c r="B241" s="91" t="s">
        <v>733</v>
      </c>
      <c r="C241" s="99"/>
      <c r="D241" s="95" t="s">
        <v>730</v>
      </c>
      <c r="E241" s="92" t="s">
        <v>402</v>
      </c>
      <c r="F241" s="93">
        <v>100</v>
      </c>
      <c r="G241" s="93">
        <v>22.5</v>
      </c>
      <c r="H241" s="65"/>
      <c r="I241" s="84" t="s">
        <v>335</v>
      </c>
      <c r="J241" s="96" t="s">
        <v>298</v>
      </c>
    </row>
    <row r="242" spans="1:10" ht="12.75">
      <c r="A242" s="78">
        <v>109</v>
      </c>
      <c r="B242" s="91" t="s">
        <v>734</v>
      </c>
      <c r="C242" s="99"/>
      <c r="D242" s="95" t="s">
        <v>735</v>
      </c>
      <c r="E242" s="92" t="s">
        <v>402</v>
      </c>
      <c r="F242" s="93">
        <v>200</v>
      </c>
      <c r="G242" s="93">
        <v>13.21</v>
      </c>
      <c r="H242" s="65"/>
      <c r="I242" s="84" t="s">
        <v>335</v>
      </c>
      <c r="J242" s="96" t="s">
        <v>298</v>
      </c>
    </row>
    <row r="243" spans="1:10" ht="12.75">
      <c r="A243" s="78"/>
      <c r="B243" s="91" t="s">
        <v>736</v>
      </c>
      <c r="C243" s="99"/>
      <c r="D243" s="95" t="s">
        <v>737</v>
      </c>
      <c r="E243" s="92"/>
      <c r="F243" s="93"/>
      <c r="G243" s="93"/>
      <c r="H243" s="65"/>
      <c r="I243" s="84"/>
      <c r="J243" s="96" t="s">
        <v>298</v>
      </c>
    </row>
    <row r="244" spans="1:10" ht="12.75">
      <c r="A244" s="78">
        <v>110</v>
      </c>
      <c r="B244" s="91" t="s">
        <v>738</v>
      </c>
      <c r="C244" s="99"/>
      <c r="D244" s="95" t="s">
        <v>739</v>
      </c>
      <c r="E244" s="92" t="s">
        <v>596</v>
      </c>
      <c r="F244" s="93">
        <v>12</v>
      </c>
      <c r="G244" s="93">
        <v>27.39</v>
      </c>
      <c r="H244" s="65"/>
      <c r="I244" s="84" t="s">
        <v>335</v>
      </c>
      <c r="J244" s="96" t="s">
        <v>298</v>
      </c>
    </row>
    <row r="245" spans="1:10" ht="12.75">
      <c r="A245" s="78"/>
      <c r="B245" s="91" t="s">
        <v>740</v>
      </c>
      <c r="C245" s="99"/>
      <c r="D245" s="95" t="s">
        <v>741</v>
      </c>
      <c r="E245" s="92"/>
      <c r="F245" s="93"/>
      <c r="G245" s="93"/>
      <c r="H245" s="65"/>
      <c r="I245" s="84"/>
      <c r="J245" s="96" t="s">
        <v>298</v>
      </c>
    </row>
    <row r="246" spans="1:10" ht="12.75">
      <c r="A246" s="78"/>
      <c r="B246" s="91" t="s">
        <v>742</v>
      </c>
      <c r="C246" s="99"/>
      <c r="D246" s="95" t="s">
        <v>743</v>
      </c>
      <c r="E246" s="92"/>
      <c r="F246" s="93"/>
      <c r="G246" s="93"/>
      <c r="H246" s="65"/>
      <c r="I246" s="84"/>
      <c r="J246" s="96" t="s">
        <v>298</v>
      </c>
    </row>
    <row r="247" spans="1:10" ht="12.75">
      <c r="A247" s="78">
        <v>111</v>
      </c>
      <c r="B247" s="91" t="s">
        <v>744</v>
      </c>
      <c r="C247" s="99"/>
      <c r="D247" s="95" t="s">
        <v>745</v>
      </c>
      <c r="E247" s="92" t="s">
        <v>596</v>
      </c>
      <c r="F247" s="93">
        <v>6</v>
      </c>
      <c r="G247" s="93">
        <v>127.99</v>
      </c>
      <c r="H247" s="65"/>
      <c r="I247" s="84" t="s">
        <v>335</v>
      </c>
      <c r="J247" s="96" t="s">
        <v>298</v>
      </c>
    </row>
    <row r="248" spans="1:10" ht="12.75">
      <c r="A248" s="78">
        <v>112</v>
      </c>
      <c r="B248" s="91" t="s">
        <v>746</v>
      </c>
      <c r="C248" s="99"/>
      <c r="D248" s="95" t="s">
        <v>747</v>
      </c>
      <c r="E248" s="92" t="s">
        <v>596</v>
      </c>
      <c r="F248" s="93">
        <v>6</v>
      </c>
      <c r="G248" s="93">
        <v>147.64</v>
      </c>
      <c r="H248" s="65"/>
      <c r="I248" s="84" t="s">
        <v>335</v>
      </c>
      <c r="J248" s="96" t="s">
        <v>298</v>
      </c>
    </row>
    <row r="249" spans="1:10" ht="12.75">
      <c r="A249" s="78"/>
      <c r="B249" s="91" t="s">
        <v>748</v>
      </c>
      <c r="C249" s="99"/>
      <c r="D249" s="95" t="s">
        <v>749</v>
      </c>
      <c r="E249" s="92"/>
      <c r="F249" s="93"/>
      <c r="G249" s="93"/>
      <c r="H249" s="65"/>
      <c r="I249" s="84"/>
      <c r="J249" s="96" t="s">
        <v>298</v>
      </c>
    </row>
    <row r="250" spans="1:10" ht="12.75">
      <c r="A250" s="78">
        <v>113</v>
      </c>
      <c r="B250" s="91" t="s">
        <v>750</v>
      </c>
      <c r="C250" s="99"/>
      <c r="D250" s="95" t="s">
        <v>751</v>
      </c>
      <c r="E250" s="92" t="s">
        <v>596</v>
      </c>
      <c r="F250" s="93">
        <v>12</v>
      </c>
      <c r="G250" s="93">
        <v>46.15</v>
      </c>
      <c r="H250" s="65"/>
      <c r="I250" s="84" t="s">
        <v>335</v>
      </c>
      <c r="J250" s="96" t="s">
        <v>298</v>
      </c>
    </row>
    <row r="251" spans="1:10" ht="12.75">
      <c r="A251" s="78"/>
      <c r="B251" s="91" t="s">
        <v>752</v>
      </c>
      <c r="C251" s="99"/>
      <c r="D251" s="95" t="s">
        <v>753</v>
      </c>
      <c r="E251" s="92"/>
      <c r="F251" s="93"/>
      <c r="G251" s="93"/>
      <c r="H251" s="65"/>
      <c r="I251" s="84"/>
      <c r="J251" s="96" t="s">
        <v>298</v>
      </c>
    </row>
    <row r="252" spans="1:10" ht="12.75">
      <c r="A252" s="78">
        <v>114</v>
      </c>
      <c r="B252" s="91" t="s">
        <v>754</v>
      </c>
      <c r="C252" s="99"/>
      <c r="D252" s="95" t="s">
        <v>755</v>
      </c>
      <c r="E252" s="92" t="s">
        <v>375</v>
      </c>
      <c r="F252" s="93">
        <v>60</v>
      </c>
      <c r="G252" s="93">
        <v>9.29</v>
      </c>
      <c r="H252" s="65"/>
      <c r="I252" s="84" t="s">
        <v>335</v>
      </c>
      <c r="J252" s="96" t="s">
        <v>298</v>
      </c>
    </row>
    <row r="253" spans="1:10" ht="12.75">
      <c r="A253" s="78"/>
      <c r="B253" s="91" t="s">
        <v>756</v>
      </c>
      <c r="C253" s="99"/>
      <c r="D253" s="95" t="s">
        <v>757</v>
      </c>
      <c r="E253" s="92"/>
      <c r="F253" s="93"/>
      <c r="G253" s="93"/>
      <c r="H253" s="65"/>
      <c r="I253" s="84"/>
      <c r="J253" s="96" t="s">
        <v>298</v>
      </c>
    </row>
    <row r="254" spans="1:10" ht="12.75">
      <c r="A254" s="78"/>
      <c r="B254" s="91" t="s">
        <v>758</v>
      </c>
      <c r="C254" s="99"/>
      <c r="D254" s="95" t="s">
        <v>759</v>
      </c>
      <c r="E254" s="92"/>
      <c r="F254" s="93"/>
      <c r="G254" s="93"/>
      <c r="H254" s="65"/>
      <c r="I254" s="84"/>
      <c r="J254" s="96" t="s">
        <v>298</v>
      </c>
    </row>
    <row r="255" spans="1:10" ht="12.75">
      <c r="A255" s="78"/>
      <c r="B255" s="91" t="s">
        <v>760</v>
      </c>
      <c r="C255" s="99"/>
      <c r="D255" s="95" t="s">
        <v>761</v>
      </c>
      <c r="E255" s="92"/>
      <c r="F255" s="93"/>
      <c r="G255" s="93"/>
      <c r="H255" s="65"/>
      <c r="I255" s="84"/>
      <c r="J255" s="96" t="s">
        <v>298</v>
      </c>
    </row>
    <row r="256" spans="1:10" ht="12.75">
      <c r="A256" s="78">
        <v>115</v>
      </c>
      <c r="B256" s="91" t="s">
        <v>762</v>
      </c>
      <c r="C256" s="99"/>
      <c r="D256" s="95" t="s">
        <v>763</v>
      </c>
      <c r="E256" s="92" t="s">
        <v>402</v>
      </c>
      <c r="F256" s="93">
        <v>137.5</v>
      </c>
      <c r="G256" s="93">
        <v>8.9</v>
      </c>
      <c r="H256" s="65"/>
      <c r="I256" s="84" t="s">
        <v>335</v>
      </c>
      <c r="J256" s="96" t="s">
        <v>298</v>
      </c>
    </row>
    <row r="257" spans="1:10" ht="12.75">
      <c r="A257" s="78"/>
      <c r="B257" s="91" t="s">
        <v>764</v>
      </c>
      <c r="C257" s="99"/>
      <c r="D257" s="95" t="s">
        <v>765</v>
      </c>
      <c r="E257" s="92"/>
      <c r="F257" s="93"/>
      <c r="G257" s="93"/>
      <c r="H257" s="65"/>
      <c r="I257" s="84"/>
      <c r="J257" s="96" t="s">
        <v>298</v>
      </c>
    </row>
    <row r="258" spans="1:10" ht="12.75">
      <c r="A258" s="78"/>
      <c r="B258" s="91" t="s">
        <v>766</v>
      </c>
      <c r="C258" s="99"/>
      <c r="D258" s="95" t="s">
        <v>767</v>
      </c>
      <c r="E258" s="92"/>
      <c r="F258" s="93"/>
      <c r="G258" s="93"/>
      <c r="H258" s="65"/>
      <c r="I258" s="84"/>
      <c r="J258" s="96" t="s">
        <v>298</v>
      </c>
    </row>
    <row r="259" spans="1:10" ht="12.75">
      <c r="A259" s="78">
        <v>116</v>
      </c>
      <c r="B259" s="91" t="s">
        <v>768</v>
      </c>
      <c r="C259" s="99"/>
      <c r="D259" s="95" t="s">
        <v>769</v>
      </c>
      <c r="E259" s="92" t="s">
        <v>375</v>
      </c>
      <c r="F259" s="93">
        <v>888.6</v>
      </c>
      <c r="G259" s="93">
        <v>5.67</v>
      </c>
      <c r="H259" s="65"/>
      <c r="I259" s="84" t="s">
        <v>335</v>
      </c>
      <c r="J259" s="96" t="s">
        <v>298</v>
      </c>
    </row>
    <row r="260" spans="1:10" ht="12.75">
      <c r="A260" s="78"/>
      <c r="B260" s="91" t="s">
        <v>770</v>
      </c>
      <c r="C260" s="99"/>
      <c r="D260" s="95" t="s">
        <v>771</v>
      </c>
      <c r="E260" s="92"/>
      <c r="F260" s="93"/>
      <c r="G260" s="93"/>
      <c r="H260" s="65"/>
      <c r="I260" s="84"/>
      <c r="J260" s="96" t="s">
        <v>298</v>
      </c>
    </row>
    <row r="261" spans="1:10" ht="12.75">
      <c r="A261" s="78"/>
      <c r="B261" s="91" t="s">
        <v>772</v>
      </c>
      <c r="C261" s="99"/>
      <c r="D261" s="95" t="s">
        <v>773</v>
      </c>
      <c r="E261" s="92"/>
      <c r="F261" s="93"/>
      <c r="G261" s="93"/>
      <c r="H261" s="65"/>
      <c r="I261" s="84"/>
      <c r="J261" s="96" t="s">
        <v>298</v>
      </c>
    </row>
    <row r="262" spans="1:10" ht="12.75">
      <c r="A262" s="78">
        <v>117</v>
      </c>
      <c r="B262" s="91" t="s">
        <v>774</v>
      </c>
      <c r="C262" s="99"/>
      <c r="D262" s="95" t="s">
        <v>775</v>
      </c>
      <c r="E262" s="92" t="s">
        <v>402</v>
      </c>
      <c r="F262" s="93">
        <v>100</v>
      </c>
      <c r="G262" s="93">
        <v>14.87</v>
      </c>
      <c r="H262" s="65"/>
      <c r="I262" s="84" t="s">
        <v>335</v>
      </c>
      <c r="J262" s="96" t="s">
        <v>298</v>
      </c>
    </row>
    <row r="263" spans="1:10" ht="12.75">
      <c r="A263" s="78">
        <v>118</v>
      </c>
      <c r="B263" s="91" t="s">
        <v>776</v>
      </c>
      <c r="C263" s="99"/>
      <c r="D263" s="95" t="s">
        <v>777</v>
      </c>
      <c r="E263" s="92" t="s">
        <v>402</v>
      </c>
      <c r="F263" s="93">
        <v>80</v>
      </c>
      <c r="G263" s="93">
        <v>15.78</v>
      </c>
      <c r="H263" s="65"/>
      <c r="I263" s="84" t="s">
        <v>335</v>
      </c>
      <c r="J263" s="96" t="s">
        <v>298</v>
      </c>
    </row>
    <row r="264" spans="1:10" ht="12.75">
      <c r="A264" s="78">
        <v>119</v>
      </c>
      <c r="B264" s="91" t="s">
        <v>778</v>
      </c>
      <c r="C264" s="99"/>
      <c r="D264" s="95" t="s">
        <v>779</v>
      </c>
      <c r="E264" s="92" t="s">
        <v>402</v>
      </c>
      <c r="F264" s="93">
        <v>60</v>
      </c>
      <c r="G264" s="93">
        <v>18.01</v>
      </c>
      <c r="H264" s="65"/>
      <c r="I264" s="84" t="s">
        <v>335</v>
      </c>
      <c r="J264" s="96" t="s">
        <v>298</v>
      </c>
    </row>
    <row r="265" spans="1:10" ht="12.75">
      <c r="A265" s="78"/>
      <c r="B265" s="91" t="s">
        <v>780</v>
      </c>
      <c r="C265" s="99"/>
      <c r="D265" s="95" t="s">
        <v>781</v>
      </c>
      <c r="E265" s="92"/>
      <c r="F265" s="93"/>
      <c r="G265" s="93"/>
      <c r="H265" s="65"/>
      <c r="I265" s="84"/>
      <c r="J265" s="96" t="s">
        <v>298</v>
      </c>
    </row>
    <row r="266" spans="1:10" ht="12.75">
      <c r="A266" s="78"/>
      <c r="B266" s="91" t="s">
        <v>782</v>
      </c>
      <c r="C266" s="99"/>
      <c r="D266" s="95" t="s">
        <v>783</v>
      </c>
      <c r="E266" s="92"/>
      <c r="F266" s="93"/>
      <c r="G266" s="93"/>
      <c r="H266" s="65"/>
      <c r="I266" s="84"/>
      <c r="J266" s="96" t="s">
        <v>298</v>
      </c>
    </row>
    <row r="267" spans="1:10" ht="12.75">
      <c r="A267" s="78">
        <v>120</v>
      </c>
      <c r="B267" s="91" t="s">
        <v>784</v>
      </c>
      <c r="C267" s="99"/>
      <c r="D267" s="95" t="s">
        <v>785</v>
      </c>
      <c r="E267" s="92" t="s">
        <v>402</v>
      </c>
      <c r="F267" s="93">
        <v>100</v>
      </c>
      <c r="G267" s="93">
        <v>7.48</v>
      </c>
      <c r="H267" s="65"/>
      <c r="I267" s="84" t="s">
        <v>335</v>
      </c>
      <c r="J267" s="96" t="s">
        <v>298</v>
      </c>
    </row>
    <row r="268" spans="1:10" ht="12.75">
      <c r="A268" s="78">
        <v>121</v>
      </c>
      <c r="B268" s="91" t="s">
        <v>786</v>
      </c>
      <c r="C268" s="99"/>
      <c r="D268" s="95" t="s">
        <v>787</v>
      </c>
      <c r="E268" s="92" t="s">
        <v>402</v>
      </c>
      <c r="F268" s="93">
        <v>50</v>
      </c>
      <c r="G268" s="93">
        <v>7.99</v>
      </c>
      <c r="H268" s="65"/>
      <c r="I268" s="84" t="s">
        <v>335</v>
      </c>
      <c r="J268" s="96" t="s">
        <v>298</v>
      </c>
    </row>
    <row r="269" spans="1:10" ht="12.75">
      <c r="A269" s="78">
        <v>122</v>
      </c>
      <c r="B269" s="91" t="s">
        <v>788</v>
      </c>
      <c r="C269" s="99"/>
      <c r="D269" s="95" t="s">
        <v>789</v>
      </c>
      <c r="E269" s="92" t="s">
        <v>596</v>
      </c>
      <c r="F269" s="93">
        <v>5</v>
      </c>
      <c r="G269" s="93">
        <v>101.58</v>
      </c>
      <c r="H269" s="65"/>
      <c r="I269" s="84" t="s">
        <v>335</v>
      </c>
      <c r="J269" s="96" t="s">
        <v>298</v>
      </c>
    </row>
    <row r="270" spans="1:10" ht="12.75">
      <c r="A270" s="78"/>
      <c r="B270" s="91" t="s">
        <v>790</v>
      </c>
      <c r="C270" s="99"/>
      <c r="D270" s="95" t="s">
        <v>791</v>
      </c>
      <c r="E270" s="92"/>
      <c r="F270" s="93"/>
      <c r="G270" s="93"/>
      <c r="H270" s="65"/>
      <c r="I270" s="84"/>
      <c r="J270" s="96" t="s">
        <v>298</v>
      </c>
    </row>
    <row r="271" spans="1:10" ht="12.75">
      <c r="A271" s="78">
        <v>123</v>
      </c>
      <c r="B271" s="91" t="s">
        <v>792</v>
      </c>
      <c r="C271" s="99"/>
      <c r="D271" s="95" t="s">
        <v>793</v>
      </c>
      <c r="E271" s="92" t="s">
        <v>334</v>
      </c>
      <c r="F271" s="93">
        <v>5</v>
      </c>
      <c r="G271" s="93">
        <v>115.32</v>
      </c>
      <c r="H271" s="65"/>
      <c r="I271" s="84" t="s">
        <v>335</v>
      </c>
      <c r="J271" s="96" t="s">
        <v>298</v>
      </c>
    </row>
    <row r="272" spans="1:10" ht="12.75">
      <c r="A272" s="78"/>
      <c r="B272" s="91" t="s">
        <v>794</v>
      </c>
      <c r="C272" s="99"/>
      <c r="D272" s="95" t="s">
        <v>795</v>
      </c>
      <c r="E272" s="92"/>
      <c r="F272" s="93"/>
      <c r="G272" s="93"/>
      <c r="H272" s="65"/>
      <c r="I272" s="84"/>
      <c r="J272" s="96" t="s">
        <v>298</v>
      </c>
    </row>
    <row r="273" spans="1:10" ht="12.75">
      <c r="A273" s="78"/>
      <c r="B273" s="91" t="s">
        <v>796</v>
      </c>
      <c r="C273" s="99"/>
      <c r="D273" s="95" t="s">
        <v>797</v>
      </c>
      <c r="E273" s="92"/>
      <c r="F273" s="93"/>
      <c r="G273" s="93"/>
      <c r="H273" s="65"/>
      <c r="I273" s="84"/>
      <c r="J273" s="96" t="s">
        <v>298</v>
      </c>
    </row>
    <row r="274" spans="1:10" ht="12.75">
      <c r="A274" s="78">
        <v>124</v>
      </c>
      <c r="B274" s="91" t="s">
        <v>798</v>
      </c>
      <c r="C274" s="99"/>
      <c r="D274" s="95" t="s">
        <v>799</v>
      </c>
      <c r="E274" s="92" t="s">
        <v>596</v>
      </c>
      <c r="F274" s="93">
        <v>5</v>
      </c>
      <c r="G274" s="93">
        <v>77.18</v>
      </c>
      <c r="H274" s="65"/>
      <c r="I274" s="84" t="s">
        <v>335</v>
      </c>
      <c r="J274" s="96" t="s">
        <v>298</v>
      </c>
    </row>
    <row r="275" spans="1:10" ht="12.75">
      <c r="A275" s="78"/>
      <c r="B275" s="91" t="s">
        <v>800</v>
      </c>
      <c r="C275" s="99"/>
      <c r="D275" s="95" t="s">
        <v>801</v>
      </c>
      <c r="E275" s="92"/>
      <c r="F275" s="93"/>
      <c r="G275" s="93"/>
      <c r="H275" s="65"/>
      <c r="I275" s="84"/>
      <c r="J275" s="96" t="s">
        <v>298</v>
      </c>
    </row>
    <row r="276" spans="1:10" ht="12.75">
      <c r="A276" s="78">
        <v>125</v>
      </c>
      <c r="B276" s="91" t="s">
        <v>802</v>
      </c>
      <c r="C276" s="99"/>
      <c r="D276" s="95" t="s">
        <v>803</v>
      </c>
      <c r="E276" s="92" t="s">
        <v>402</v>
      </c>
      <c r="F276" s="93">
        <v>3.5</v>
      </c>
      <c r="G276" s="93">
        <v>497.05</v>
      </c>
      <c r="H276" s="65"/>
      <c r="I276" s="84" t="s">
        <v>335</v>
      </c>
      <c r="J276" s="96" t="s">
        <v>298</v>
      </c>
    </row>
    <row r="277" spans="1:10" ht="12.75">
      <c r="A277" s="78"/>
      <c r="B277" s="91" t="s">
        <v>804</v>
      </c>
      <c r="C277" s="99"/>
      <c r="D277" s="95" t="s">
        <v>805</v>
      </c>
      <c r="E277" s="92"/>
      <c r="F277" s="93"/>
      <c r="G277" s="93"/>
      <c r="H277" s="65"/>
      <c r="I277" s="84"/>
      <c r="J277" s="96" t="s">
        <v>298</v>
      </c>
    </row>
    <row r="278" spans="1:10" ht="12.75">
      <c r="A278" s="78"/>
      <c r="B278" s="91" t="s">
        <v>806</v>
      </c>
      <c r="C278" s="99"/>
      <c r="D278" s="95" t="s">
        <v>807</v>
      </c>
      <c r="E278" s="92"/>
      <c r="F278" s="93"/>
      <c r="G278" s="93"/>
      <c r="H278" s="65"/>
      <c r="I278" s="84"/>
      <c r="J278" s="96" t="s">
        <v>298</v>
      </c>
    </row>
    <row r="279" spans="1:10" ht="12.75">
      <c r="A279" s="78">
        <v>126</v>
      </c>
      <c r="B279" s="91" t="s">
        <v>808</v>
      </c>
      <c r="C279" s="99"/>
      <c r="D279" s="95" t="s">
        <v>809</v>
      </c>
      <c r="E279" s="92" t="s">
        <v>596</v>
      </c>
      <c r="F279" s="93">
        <v>5</v>
      </c>
      <c r="G279" s="93">
        <v>156.07</v>
      </c>
      <c r="H279" s="65"/>
      <c r="I279" s="84" t="s">
        <v>335</v>
      </c>
      <c r="J279" s="96" t="s">
        <v>298</v>
      </c>
    </row>
    <row r="280" spans="1:10" ht="12.75">
      <c r="A280" s="78"/>
      <c r="B280" s="91" t="s">
        <v>810</v>
      </c>
      <c r="C280" s="99"/>
      <c r="D280" s="95" t="s">
        <v>811</v>
      </c>
      <c r="E280" s="92"/>
      <c r="F280" s="93"/>
      <c r="G280" s="93"/>
      <c r="H280" s="65"/>
      <c r="I280" s="84"/>
      <c r="J280" s="96" t="s">
        <v>298</v>
      </c>
    </row>
    <row r="281" spans="1:10" ht="12.75">
      <c r="A281" s="78">
        <v>127</v>
      </c>
      <c r="B281" s="91" t="s">
        <v>812</v>
      </c>
      <c r="C281" s="99"/>
      <c r="D281" s="95" t="s">
        <v>813</v>
      </c>
      <c r="E281" s="92" t="s">
        <v>402</v>
      </c>
      <c r="F281" s="93">
        <v>1</v>
      </c>
      <c r="G281" s="93">
        <v>145.83</v>
      </c>
      <c r="H281" s="65"/>
      <c r="I281" s="84" t="s">
        <v>335</v>
      </c>
      <c r="J281" s="96" t="s">
        <v>298</v>
      </c>
    </row>
    <row r="282" spans="1:10" ht="12.75">
      <c r="A282" s="78"/>
      <c r="B282" s="91" t="s">
        <v>814</v>
      </c>
      <c r="C282" s="99"/>
      <c r="D282" s="95" t="s">
        <v>815</v>
      </c>
      <c r="E282" s="92"/>
      <c r="F282" s="93"/>
      <c r="G282" s="93"/>
      <c r="H282" s="65"/>
      <c r="I282" s="84"/>
      <c r="J282" s="96" t="s">
        <v>298</v>
      </c>
    </row>
    <row r="283" spans="1:10" ht="12.75">
      <c r="A283" s="78">
        <v>128</v>
      </c>
      <c r="B283" s="91" t="s">
        <v>816</v>
      </c>
      <c r="C283" s="99"/>
      <c r="D283" s="95" t="s">
        <v>817</v>
      </c>
      <c r="E283" s="92" t="s">
        <v>375</v>
      </c>
      <c r="F283" s="93">
        <v>730</v>
      </c>
      <c r="G283" s="93">
        <v>15.23</v>
      </c>
      <c r="H283" s="65"/>
      <c r="I283" s="84" t="s">
        <v>335</v>
      </c>
      <c r="J283" s="96" t="s">
        <v>298</v>
      </c>
    </row>
    <row r="284" spans="1:10" ht="12.75">
      <c r="A284" s="78"/>
      <c r="B284" s="91" t="s">
        <v>818</v>
      </c>
      <c r="C284" s="99"/>
      <c r="D284" s="95" t="s">
        <v>819</v>
      </c>
      <c r="E284" s="92"/>
      <c r="F284" s="93"/>
      <c r="G284" s="93"/>
      <c r="H284" s="65"/>
      <c r="I284" s="84"/>
      <c r="J284" s="96" t="s">
        <v>298</v>
      </c>
    </row>
    <row r="285" spans="1:10" ht="12.75">
      <c r="A285" s="78">
        <v>129</v>
      </c>
      <c r="B285" s="91" t="s">
        <v>820</v>
      </c>
      <c r="C285" s="99"/>
      <c r="D285" s="95" t="s">
        <v>821</v>
      </c>
      <c r="E285" s="92" t="s">
        <v>375</v>
      </c>
      <c r="F285" s="93">
        <v>960</v>
      </c>
      <c r="G285" s="93">
        <v>1.78</v>
      </c>
      <c r="H285" s="65"/>
      <c r="I285" s="84" t="s">
        <v>335</v>
      </c>
      <c r="J285" s="96" t="s">
        <v>298</v>
      </c>
    </row>
    <row r="286" spans="1:10" ht="12.75">
      <c r="A286" s="78"/>
      <c r="B286" s="91" t="s">
        <v>822</v>
      </c>
      <c r="C286" s="99"/>
      <c r="D286" s="95" t="s">
        <v>823</v>
      </c>
      <c r="E286" s="92"/>
      <c r="F286" s="93"/>
      <c r="G286" s="93"/>
      <c r="H286" s="65"/>
      <c r="I286" s="84"/>
      <c r="J286" s="96" t="s">
        <v>298</v>
      </c>
    </row>
    <row r="287" spans="1:10" ht="12.75">
      <c r="A287" s="78">
        <v>130</v>
      </c>
      <c r="B287" s="91" t="s">
        <v>824</v>
      </c>
      <c r="C287" s="99"/>
      <c r="D287" s="95" t="s">
        <v>825</v>
      </c>
      <c r="E287" s="92" t="s">
        <v>375</v>
      </c>
      <c r="F287" s="93">
        <v>240</v>
      </c>
      <c r="G287" s="93">
        <v>6.93</v>
      </c>
      <c r="H287" s="65"/>
      <c r="I287" s="84" t="s">
        <v>335</v>
      </c>
      <c r="J287" s="96" t="s">
        <v>298</v>
      </c>
    </row>
    <row r="288" spans="1:10" ht="12.75">
      <c r="A288" s="78"/>
      <c r="B288" s="91" t="s">
        <v>826</v>
      </c>
      <c r="C288" s="99"/>
      <c r="D288" s="95" t="s">
        <v>827</v>
      </c>
      <c r="E288" s="92"/>
      <c r="F288" s="93"/>
      <c r="G288" s="93"/>
      <c r="H288" s="65"/>
      <c r="I288" s="84"/>
      <c r="J288" s="96" t="s">
        <v>298</v>
      </c>
    </row>
    <row r="289" spans="1:10" ht="12.75">
      <c r="A289" s="78">
        <v>131</v>
      </c>
      <c r="B289" s="91" t="s">
        <v>828</v>
      </c>
      <c r="C289" s="99"/>
      <c r="D289" s="95" t="s">
        <v>829</v>
      </c>
      <c r="E289" s="92" t="s">
        <v>375</v>
      </c>
      <c r="F289" s="93">
        <v>15</v>
      </c>
      <c r="G289" s="93">
        <v>101.26</v>
      </c>
      <c r="H289" s="65"/>
      <c r="I289" s="84" t="s">
        <v>335</v>
      </c>
      <c r="J289" s="96" t="s">
        <v>298</v>
      </c>
    </row>
    <row r="290" spans="1:10" ht="12.75">
      <c r="A290" s="78"/>
      <c r="B290" s="91" t="s">
        <v>830</v>
      </c>
      <c r="C290" s="99"/>
      <c r="D290" s="95" t="s">
        <v>831</v>
      </c>
      <c r="E290" s="92"/>
      <c r="F290" s="93"/>
      <c r="G290" s="93"/>
      <c r="H290" s="65"/>
      <c r="I290" s="84"/>
      <c r="J290" s="96" t="s">
        <v>298</v>
      </c>
    </row>
    <row r="291" spans="1:10" ht="12.75">
      <c r="A291" s="78">
        <v>132</v>
      </c>
      <c r="B291" s="91" t="s">
        <v>832</v>
      </c>
      <c r="C291" s="99"/>
      <c r="D291" s="95" t="s">
        <v>833</v>
      </c>
      <c r="E291" s="92" t="s">
        <v>402</v>
      </c>
      <c r="F291" s="93">
        <v>83</v>
      </c>
      <c r="G291" s="93">
        <v>32.83</v>
      </c>
      <c r="H291" s="65"/>
      <c r="I291" s="84" t="s">
        <v>335</v>
      </c>
      <c r="J291" s="96" t="s">
        <v>298</v>
      </c>
    </row>
    <row r="292" spans="1:10" ht="12.75">
      <c r="A292" s="78"/>
      <c r="B292" s="91" t="s">
        <v>834</v>
      </c>
      <c r="C292" s="99"/>
      <c r="D292" s="95" t="s">
        <v>835</v>
      </c>
      <c r="E292" s="92"/>
      <c r="F292" s="93"/>
      <c r="G292" s="93"/>
      <c r="H292" s="65"/>
      <c r="I292" s="84"/>
      <c r="J292" s="96" t="s">
        <v>298</v>
      </c>
    </row>
    <row r="293" spans="1:10" ht="12.75">
      <c r="A293" s="78">
        <v>133</v>
      </c>
      <c r="B293" s="91" t="s">
        <v>836</v>
      </c>
      <c r="C293" s="99"/>
      <c r="D293" s="95" t="s">
        <v>837</v>
      </c>
      <c r="E293" s="92" t="s">
        <v>402</v>
      </c>
      <c r="F293" s="93">
        <v>50</v>
      </c>
      <c r="G293" s="93">
        <v>65.6</v>
      </c>
      <c r="H293" s="65"/>
      <c r="I293" s="84" t="s">
        <v>335</v>
      </c>
      <c r="J293" s="96" t="s">
        <v>298</v>
      </c>
    </row>
    <row r="294" spans="1:10" ht="12.75">
      <c r="A294" s="78"/>
      <c r="B294" s="91" t="s">
        <v>838</v>
      </c>
      <c r="C294" s="99"/>
      <c r="D294" s="95" t="s">
        <v>839</v>
      </c>
      <c r="E294" s="92"/>
      <c r="F294" s="93"/>
      <c r="G294" s="93"/>
      <c r="H294" s="65"/>
      <c r="I294" s="84"/>
      <c r="J294" s="96" t="s">
        <v>298</v>
      </c>
    </row>
    <row r="295" spans="1:10" ht="12.75">
      <c r="A295" s="78"/>
      <c r="B295" s="91" t="s">
        <v>840</v>
      </c>
      <c r="C295" s="99"/>
      <c r="D295" s="95" t="s">
        <v>841</v>
      </c>
      <c r="E295" s="92"/>
      <c r="F295" s="93"/>
      <c r="G295" s="93"/>
      <c r="H295" s="65"/>
      <c r="I295" s="84"/>
      <c r="J295" s="96" t="s">
        <v>298</v>
      </c>
    </row>
    <row r="296" spans="1:10" ht="12.75">
      <c r="A296" s="78"/>
      <c r="B296" s="91" t="s">
        <v>842</v>
      </c>
      <c r="C296" s="99"/>
      <c r="D296" s="95" t="s">
        <v>843</v>
      </c>
      <c r="E296" s="92"/>
      <c r="F296" s="93"/>
      <c r="G296" s="93"/>
      <c r="H296" s="65"/>
      <c r="I296" s="84"/>
      <c r="J296" s="96" t="s">
        <v>298</v>
      </c>
    </row>
    <row r="297" spans="1:10" ht="12.75">
      <c r="A297" s="78">
        <v>134</v>
      </c>
      <c r="B297" s="91" t="s">
        <v>844</v>
      </c>
      <c r="C297" s="99"/>
      <c r="D297" s="95" t="s">
        <v>845</v>
      </c>
      <c r="E297" s="92" t="s">
        <v>334</v>
      </c>
      <c r="F297" s="93">
        <v>219</v>
      </c>
      <c r="G297" s="93">
        <v>21.24</v>
      </c>
      <c r="H297" s="65"/>
      <c r="I297" s="84" t="s">
        <v>335</v>
      </c>
      <c r="J297" s="96" t="s">
        <v>298</v>
      </c>
    </row>
    <row r="298" spans="1:10" ht="12.75">
      <c r="A298" s="78">
        <v>135</v>
      </c>
      <c r="B298" s="91" t="s">
        <v>846</v>
      </c>
      <c r="C298" s="99"/>
      <c r="D298" s="95" t="s">
        <v>847</v>
      </c>
      <c r="E298" s="92" t="s">
        <v>375</v>
      </c>
      <c r="F298" s="93">
        <v>730</v>
      </c>
      <c r="G298" s="93">
        <v>3.6</v>
      </c>
      <c r="H298" s="65"/>
      <c r="I298" s="84" t="s">
        <v>335</v>
      </c>
      <c r="J298" s="96" t="s">
        <v>298</v>
      </c>
    </row>
    <row r="299" spans="1:10" ht="12.75">
      <c r="A299" s="78"/>
      <c r="B299" s="91" t="s">
        <v>848</v>
      </c>
      <c r="C299" s="99"/>
      <c r="D299" s="95" t="s">
        <v>849</v>
      </c>
      <c r="E299" s="92"/>
      <c r="F299" s="93"/>
      <c r="G299" s="93"/>
      <c r="H299" s="65"/>
      <c r="I299" s="84"/>
      <c r="J299" s="96" t="s">
        <v>298</v>
      </c>
    </row>
    <row r="300" spans="1:10" ht="12.75">
      <c r="A300" s="78"/>
      <c r="B300" s="91" t="s">
        <v>850</v>
      </c>
      <c r="C300" s="99"/>
      <c r="D300" s="95" t="s">
        <v>851</v>
      </c>
      <c r="E300" s="92"/>
      <c r="F300" s="93"/>
      <c r="G300" s="93"/>
      <c r="H300" s="65"/>
      <c r="I300" s="84"/>
      <c r="J300" s="96" t="s">
        <v>298</v>
      </c>
    </row>
    <row r="301" spans="1:10" ht="12.75">
      <c r="A301" s="78">
        <v>136</v>
      </c>
      <c r="B301" s="91" t="s">
        <v>852</v>
      </c>
      <c r="C301" s="99"/>
      <c r="D301" s="95" t="s">
        <v>853</v>
      </c>
      <c r="E301" s="92" t="s">
        <v>402</v>
      </c>
      <c r="F301" s="93">
        <v>165</v>
      </c>
      <c r="G301" s="93">
        <v>26.19</v>
      </c>
      <c r="H301" s="65"/>
      <c r="I301" s="84" t="s">
        <v>335</v>
      </c>
      <c r="J301" s="96" t="s">
        <v>298</v>
      </c>
    </row>
    <row r="302" spans="1:10" ht="12.75">
      <c r="A302" s="78"/>
      <c r="B302" s="91" t="s">
        <v>854</v>
      </c>
      <c r="C302" s="99"/>
      <c r="D302" s="95" t="s">
        <v>855</v>
      </c>
      <c r="E302" s="92"/>
      <c r="F302" s="93"/>
      <c r="G302" s="93"/>
      <c r="H302" s="65"/>
      <c r="I302" s="84"/>
      <c r="J302" s="96" t="s">
        <v>298</v>
      </c>
    </row>
    <row r="303" spans="1:10" ht="12.75">
      <c r="A303" s="78">
        <v>137</v>
      </c>
      <c r="B303" s="91" t="s">
        <v>856</v>
      </c>
      <c r="C303" s="99"/>
      <c r="D303" s="95" t="s">
        <v>857</v>
      </c>
      <c r="E303" s="92" t="s">
        <v>344</v>
      </c>
      <c r="F303" s="93">
        <v>10</v>
      </c>
      <c r="G303" s="93">
        <v>38.44</v>
      </c>
      <c r="H303" s="65"/>
      <c r="I303" s="84" t="s">
        <v>335</v>
      </c>
      <c r="J303" s="96" t="s">
        <v>298</v>
      </c>
    </row>
    <row r="304" spans="1:10" ht="12.75">
      <c r="A304" s="78">
        <v>138</v>
      </c>
      <c r="B304" s="91" t="s">
        <v>858</v>
      </c>
      <c r="C304" s="99"/>
      <c r="D304" s="95" t="s">
        <v>343</v>
      </c>
      <c r="E304" s="92" t="s">
        <v>344</v>
      </c>
      <c r="F304" s="93">
        <v>10</v>
      </c>
      <c r="G304" s="93">
        <v>35.45</v>
      </c>
      <c r="H304" s="65"/>
      <c r="I304" s="84" t="s">
        <v>335</v>
      </c>
      <c r="J304" s="96" t="s">
        <v>298</v>
      </c>
    </row>
    <row r="305" spans="1:10" ht="12.75">
      <c r="A305" s="78">
        <v>139</v>
      </c>
      <c r="B305" s="91" t="s">
        <v>859</v>
      </c>
      <c r="C305" s="99"/>
      <c r="D305" s="95" t="s">
        <v>346</v>
      </c>
      <c r="E305" s="92" t="s">
        <v>344</v>
      </c>
      <c r="F305" s="93">
        <v>10</v>
      </c>
      <c r="G305" s="93">
        <v>31.4</v>
      </c>
      <c r="H305" s="65"/>
      <c r="I305" s="84" t="s">
        <v>335</v>
      </c>
      <c r="J305" s="96" t="s">
        <v>298</v>
      </c>
    </row>
    <row r="306" spans="1:10" ht="12.75">
      <c r="A306" s="78"/>
      <c r="B306" s="91" t="s">
        <v>860</v>
      </c>
      <c r="C306" s="99"/>
      <c r="D306" s="95" t="s">
        <v>861</v>
      </c>
      <c r="E306" s="92"/>
      <c r="F306" s="93"/>
      <c r="G306" s="93"/>
      <c r="H306" s="65"/>
      <c r="I306" s="84"/>
      <c r="J306" s="96" t="s">
        <v>298</v>
      </c>
    </row>
    <row r="307" spans="1:10" ht="12.75">
      <c r="A307" s="78">
        <v>140</v>
      </c>
      <c r="B307" s="91" t="s">
        <v>862</v>
      </c>
      <c r="C307" s="99"/>
      <c r="D307" s="95" t="s">
        <v>863</v>
      </c>
      <c r="E307" s="92" t="s">
        <v>344</v>
      </c>
      <c r="F307" s="93">
        <v>20</v>
      </c>
      <c r="G307" s="93">
        <v>40.75</v>
      </c>
      <c r="H307" s="65"/>
      <c r="I307" s="84" t="s">
        <v>335</v>
      </c>
      <c r="J307" s="96" t="s">
        <v>298</v>
      </c>
    </row>
    <row r="308" spans="1:10" ht="12.75">
      <c r="A308" s="78">
        <v>141</v>
      </c>
      <c r="B308" s="91" t="s">
        <v>864</v>
      </c>
      <c r="C308" s="99"/>
      <c r="D308" s="95" t="s">
        <v>857</v>
      </c>
      <c r="E308" s="92" t="s">
        <v>344</v>
      </c>
      <c r="F308" s="93">
        <v>80</v>
      </c>
      <c r="G308" s="93">
        <v>38.44</v>
      </c>
      <c r="H308" s="65"/>
      <c r="I308" s="84" t="s">
        <v>335</v>
      </c>
      <c r="J308" s="96" t="s">
        <v>298</v>
      </c>
    </row>
    <row r="309" spans="1:10" ht="12.75">
      <c r="A309" s="78">
        <v>142</v>
      </c>
      <c r="B309" s="91" t="s">
        <v>865</v>
      </c>
      <c r="C309" s="99"/>
      <c r="D309" s="95" t="s">
        <v>343</v>
      </c>
      <c r="E309" s="92" t="s">
        <v>344</v>
      </c>
      <c r="F309" s="93">
        <v>80</v>
      </c>
      <c r="G309" s="93">
        <v>35.45</v>
      </c>
      <c r="H309" s="65"/>
      <c r="I309" s="84" t="s">
        <v>335</v>
      </c>
      <c r="J309" s="96" t="s">
        <v>298</v>
      </c>
    </row>
    <row r="310" spans="1:10" ht="12.75">
      <c r="A310" s="78">
        <v>143</v>
      </c>
      <c r="B310" s="91" t="s">
        <v>866</v>
      </c>
      <c r="C310" s="99"/>
      <c r="D310" s="95" t="s">
        <v>346</v>
      </c>
      <c r="E310" s="92" t="s">
        <v>344</v>
      </c>
      <c r="F310" s="93">
        <v>80</v>
      </c>
      <c r="G310" s="93">
        <v>31.4</v>
      </c>
      <c r="H310" s="65"/>
      <c r="I310" s="84" t="s">
        <v>335</v>
      </c>
      <c r="J310" s="96" t="s">
        <v>298</v>
      </c>
    </row>
    <row r="311" spans="1:10" ht="12.75">
      <c r="A311" s="78">
        <v>144</v>
      </c>
      <c r="B311" s="91" t="s">
        <v>867</v>
      </c>
      <c r="C311" s="99"/>
      <c r="D311" s="95" t="s">
        <v>868</v>
      </c>
      <c r="E311" s="92" t="s">
        <v>344</v>
      </c>
      <c r="F311" s="93">
        <v>10</v>
      </c>
      <c r="G311" s="93">
        <v>46.25</v>
      </c>
      <c r="H311" s="65"/>
      <c r="I311" s="84" t="s">
        <v>335</v>
      </c>
      <c r="J311" s="96" t="s">
        <v>298</v>
      </c>
    </row>
    <row r="312" spans="1:10" ht="12.75">
      <c r="A312" s="78">
        <v>145</v>
      </c>
      <c r="B312" s="91" t="s">
        <v>869</v>
      </c>
      <c r="C312" s="99"/>
      <c r="D312" s="95" t="s">
        <v>870</v>
      </c>
      <c r="E312" s="92" t="s">
        <v>344</v>
      </c>
      <c r="F312" s="93">
        <v>10</v>
      </c>
      <c r="G312" s="93">
        <v>48.04</v>
      </c>
      <c r="H312" s="65"/>
      <c r="I312" s="84" t="s">
        <v>335</v>
      </c>
      <c r="J312" s="96" t="s">
        <v>298</v>
      </c>
    </row>
    <row r="313" spans="1:10" ht="12.75">
      <c r="A313" s="78">
        <v>146</v>
      </c>
      <c r="B313" s="91" t="s">
        <v>871</v>
      </c>
      <c r="C313" s="99"/>
      <c r="D313" s="95" t="s">
        <v>872</v>
      </c>
      <c r="E313" s="92" t="s">
        <v>344</v>
      </c>
      <c r="F313" s="93">
        <v>10</v>
      </c>
      <c r="G313" s="93">
        <v>89.07</v>
      </c>
      <c r="H313" s="65"/>
      <c r="I313" s="84" t="s">
        <v>335</v>
      </c>
      <c r="J313" s="96" t="s">
        <v>298</v>
      </c>
    </row>
    <row r="314" spans="1:10" ht="12.75">
      <c r="A314" s="78">
        <v>147</v>
      </c>
      <c r="B314" s="91" t="s">
        <v>873</v>
      </c>
      <c r="C314" s="99"/>
      <c r="D314" s="95" t="s">
        <v>874</v>
      </c>
      <c r="E314" s="92" t="s">
        <v>344</v>
      </c>
      <c r="F314" s="93">
        <v>10</v>
      </c>
      <c r="G314" s="93">
        <v>68.95</v>
      </c>
      <c r="H314" s="65"/>
      <c r="I314" s="84" t="s">
        <v>335</v>
      </c>
      <c r="J314" s="96" t="s">
        <v>298</v>
      </c>
    </row>
    <row r="315" spans="1:10" ht="12.75">
      <c r="A315" s="78">
        <v>148</v>
      </c>
      <c r="B315" s="91" t="s">
        <v>875</v>
      </c>
      <c r="C315" s="99"/>
      <c r="D315" s="95" t="s">
        <v>876</v>
      </c>
      <c r="E315" s="92" t="s">
        <v>344</v>
      </c>
      <c r="F315" s="93">
        <v>10</v>
      </c>
      <c r="G315" s="93">
        <v>13.73</v>
      </c>
      <c r="H315" s="65"/>
      <c r="I315" s="84" t="s">
        <v>335</v>
      </c>
      <c r="J315" s="96" t="s">
        <v>298</v>
      </c>
    </row>
    <row r="316" spans="1:10" ht="12.75">
      <c r="A316" s="78">
        <v>149</v>
      </c>
      <c r="B316" s="91" t="s">
        <v>877</v>
      </c>
      <c r="C316" s="99"/>
      <c r="D316" s="95" t="s">
        <v>878</v>
      </c>
      <c r="E316" s="92" t="s">
        <v>344</v>
      </c>
      <c r="F316" s="93">
        <v>10</v>
      </c>
      <c r="G316" s="93">
        <v>6.22</v>
      </c>
      <c r="H316" s="65"/>
      <c r="I316" s="84" t="s">
        <v>335</v>
      </c>
      <c r="J316" s="96" t="s">
        <v>298</v>
      </c>
    </row>
    <row r="317" spans="1:10" ht="24">
      <c r="A317" s="78">
        <v>150</v>
      </c>
      <c r="B317" s="91" t="s">
        <v>879</v>
      </c>
      <c r="C317" s="99"/>
      <c r="D317" s="95" t="s">
        <v>880</v>
      </c>
      <c r="E317" s="92" t="s">
        <v>375</v>
      </c>
      <c r="F317" s="93">
        <v>950.74</v>
      </c>
      <c r="G317" s="93">
        <v>9.66</v>
      </c>
      <c r="H317" s="65"/>
      <c r="I317" s="84" t="s">
        <v>335</v>
      </c>
      <c r="J317" s="96" t="s">
        <v>298</v>
      </c>
    </row>
    <row r="318" spans="1:10" ht="24">
      <c r="A318" s="78">
        <v>151</v>
      </c>
      <c r="B318" s="91" t="s">
        <v>881</v>
      </c>
      <c r="C318" s="99"/>
      <c r="D318" s="95" t="s">
        <v>882</v>
      </c>
      <c r="E318" s="92" t="s">
        <v>375</v>
      </c>
      <c r="F318" s="93">
        <v>313740.9</v>
      </c>
      <c r="G318" s="93">
        <v>0.45</v>
      </c>
      <c r="H318" s="65"/>
      <c r="I318" s="84" t="s">
        <v>335</v>
      </c>
      <c r="J318" s="96" t="s">
        <v>298</v>
      </c>
    </row>
    <row r="319" spans="1:10" ht="12.75">
      <c r="A319" s="78"/>
      <c r="B319" s="91" t="s">
        <v>875</v>
      </c>
      <c r="C319" s="99"/>
      <c r="D319" s="95" t="s">
        <v>883</v>
      </c>
      <c r="E319" s="92"/>
      <c r="F319" s="93"/>
      <c r="G319" s="93"/>
      <c r="H319" s="65"/>
      <c r="I319" s="84"/>
      <c r="J319" s="96" t="s">
        <v>298</v>
      </c>
    </row>
    <row r="320" spans="1:10" ht="12.75">
      <c r="A320" s="78">
        <v>152</v>
      </c>
      <c r="B320" s="91" t="s">
        <v>884</v>
      </c>
      <c r="C320" s="99"/>
      <c r="D320" s="95" t="s">
        <v>885</v>
      </c>
      <c r="E320" s="92" t="s">
        <v>886</v>
      </c>
      <c r="F320" s="93">
        <v>943.53</v>
      </c>
      <c r="G320" s="93">
        <v>16</v>
      </c>
      <c r="H320" s="65"/>
      <c r="I320" s="84" t="s">
        <v>335</v>
      </c>
      <c r="J320" s="96" t="s">
        <v>298</v>
      </c>
    </row>
    <row r="321" spans="1:10" ht="12.75">
      <c r="A321" s="78"/>
      <c r="B321" s="91" t="s">
        <v>877</v>
      </c>
      <c r="C321" s="99"/>
      <c r="D321" s="95" t="s">
        <v>887</v>
      </c>
      <c r="E321" s="92"/>
      <c r="F321" s="93"/>
      <c r="G321" s="93"/>
      <c r="H321" s="65"/>
      <c r="I321" s="84"/>
      <c r="J321" s="96" t="s">
        <v>298</v>
      </c>
    </row>
    <row r="322" spans="1:10" ht="12.75">
      <c r="A322" s="78">
        <v>153</v>
      </c>
      <c r="B322" s="91" t="s">
        <v>888</v>
      </c>
      <c r="C322" s="99"/>
      <c r="D322" s="95" t="s">
        <v>889</v>
      </c>
      <c r="E322" s="92" t="s">
        <v>886</v>
      </c>
      <c r="F322" s="93">
        <v>1457.27</v>
      </c>
      <c r="G322" s="93">
        <v>8</v>
      </c>
      <c r="H322" s="65"/>
      <c r="I322" s="84" t="s">
        <v>335</v>
      </c>
      <c r="J322" s="96" t="s">
        <v>298</v>
      </c>
    </row>
    <row r="323" spans="1:10" ht="12.75">
      <c r="A323" s="78"/>
      <c r="B323" s="91" t="s">
        <v>879</v>
      </c>
      <c r="C323" s="99"/>
      <c r="D323" s="95" t="s">
        <v>890</v>
      </c>
      <c r="E323" s="92"/>
      <c r="F323" s="93"/>
      <c r="G323" s="93"/>
      <c r="H323" s="65"/>
      <c r="I323" s="84"/>
      <c r="J323" s="96" t="s">
        <v>298</v>
      </c>
    </row>
    <row r="324" spans="1:10" ht="12.75">
      <c r="A324" s="78">
        <v>154</v>
      </c>
      <c r="B324" s="91" t="s">
        <v>891</v>
      </c>
      <c r="C324" s="99"/>
      <c r="D324" s="95" t="s">
        <v>892</v>
      </c>
      <c r="E324" s="92" t="s">
        <v>886</v>
      </c>
      <c r="F324" s="93">
        <v>1002.2</v>
      </c>
      <c r="G324" s="93">
        <v>16</v>
      </c>
      <c r="H324" s="65"/>
      <c r="I324" s="84" t="s">
        <v>335</v>
      </c>
      <c r="J324" s="96" t="s">
        <v>298</v>
      </c>
    </row>
    <row r="325" spans="1:10" ht="12.75">
      <c r="A325" s="78"/>
      <c r="B325" s="91" t="s">
        <v>881</v>
      </c>
      <c r="C325" s="99"/>
      <c r="D325" s="95" t="s">
        <v>893</v>
      </c>
      <c r="E325" s="92"/>
      <c r="F325" s="93"/>
      <c r="G325" s="93"/>
      <c r="H325" s="65"/>
      <c r="I325" s="84"/>
      <c r="J325" s="96" t="s">
        <v>298</v>
      </c>
    </row>
    <row r="326" spans="1:10" ht="12.75">
      <c r="A326" s="78"/>
      <c r="B326" s="91" t="s">
        <v>894</v>
      </c>
      <c r="C326" s="99"/>
      <c r="D326" s="95" t="s">
        <v>895</v>
      </c>
      <c r="E326" s="92"/>
      <c r="F326" s="93"/>
      <c r="G326" s="93"/>
      <c r="H326" s="65"/>
      <c r="I326" s="84"/>
      <c r="J326" s="96" t="s">
        <v>298</v>
      </c>
    </row>
    <row r="327" spans="1:10" ht="12.75">
      <c r="A327" s="78">
        <v>155</v>
      </c>
      <c r="B327" s="91" t="s">
        <v>896</v>
      </c>
      <c r="C327" s="99"/>
      <c r="D327" s="95" t="s">
        <v>897</v>
      </c>
      <c r="E327" s="92" t="s">
        <v>886</v>
      </c>
      <c r="F327" s="93">
        <v>3452.33</v>
      </c>
      <c r="G327" s="93">
        <v>10</v>
      </c>
      <c r="H327" s="65"/>
      <c r="I327" s="84" t="s">
        <v>335</v>
      </c>
      <c r="J327" s="96" t="s">
        <v>298</v>
      </c>
    </row>
    <row r="328" spans="1:10" ht="12.75">
      <c r="A328" s="78"/>
      <c r="B328" s="91" t="s">
        <v>898</v>
      </c>
      <c r="C328" s="99"/>
      <c r="D328" s="95" t="s">
        <v>899</v>
      </c>
      <c r="E328" s="92"/>
      <c r="F328" s="93"/>
      <c r="G328" s="93"/>
      <c r="H328" s="65"/>
      <c r="I328" s="84"/>
      <c r="J328" s="96" t="s">
        <v>298</v>
      </c>
    </row>
    <row r="329" spans="1:10" ht="36">
      <c r="A329" s="78">
        <v>156</v>
      </c>
      <c r="B329" s="91" t="s">
        <v>900</v>
      </c>
      <c r="C329" s="99"/>
      <c r="D329" s="95" t="s">
        <v>901</v>
      </c>
      <c r="E329" s="92" t="s">
        <v>334</v>
      </c>
      <c r="F329" s="93">
        <v>100</v>
      </c>
      <c r="G329" s="93">
        <v>9.78</v>
      </c>
      <c r="H329" s="65"/>
      <c r="I329" s="84" t="s">
        <v>335</v>
      </c>
      <c r="J329" s="96" t="s">
        <v>298</v>
      </c>
    </row>
    <row r="330" spans="1:10" ht="12.75">
      <c r="A330" s="78">
        <v>157</v>
      </c>
      <c r="B330" s="91" t="s">
        <v>902</v>
      </c>
      <c r="C330" s="99"/>
      <c r="D330" s="95" t="s">
        <v>903</v>
      </c>
      <c r="E330" s="92" t="s">
        <v>334</v>
      </c>
      <c r="F330" s="93">
        <v>100</v>
      </c>
      <c r="G330" s="93">
        <v>4.26</v>
      </c>
      <c r="H330" s="65"/>
      <c r="I330" s="84" t="s">
        <v>335</v>
      </c>
      <c r="J330" s="96" t="s">
        <v>298</v>
      </c>
    </row>
    <row r="331" spans="1:10" ht="12.75">
      <c r="A331" s="78">
        <v>158</v>
      </c>
      <c r="B331" s="91" t="s">
        <v>904</v>
      </c>
      <c r="C331" s="99"/>
      <c r="D331" s="95" t="s">
        <v>905</v>
      </c>
      <c r="E331" s="92" t="s">
        <v>344</v>
      </c>
      <c r="F331" s="93">
        <v>15</v>
      </c>
      <c r="G331" s="93">
        <v>73.99</v>
      </c>
      <c r="H331" s="65"/>
      <c r="I331" s="84" t="s">
        <v>335</v>
      </c>
      <c r="J331" s="96" t="s">
        <v>298</v>
      </c>
    </row>
    <row r="332" spans="1:10" ht="12.75">
      <c r="A332" s="78">
        <v>159</v>
      </c>
      <c r="B332" s="91" t="s">
        <v>906</v>
      </c>
      <c r="C332" s="99"/>
      <c r="D332" s="95" t="s">
        <v>343</v>
      </c>
      <c r="E332" s="92" t="s">
        <v>344</v>
      </c>
      <c r="F332" s="93">
        <v>40</v>
      </c>
      <c r="G332" s="93">
        <v>35.45</v>
      </c>
      <c r="H332" s="65"/>
      <c r="I332" s="84" t="s">
        <v>335</v>
      </c>
      <c r="J332" s="96" t="s">
        <v>298</v>
      </c>
    </row>
    <row r="333" spans="1:10" ht="12.75">
      <c r="A333" s="78">
        <v>160</v>
      </c>
      <c r="B333" s="91" t="s">
        <v>907</v>
      </c>
      <c r="C333" s="99"/>
      <c r="D333" s="95" t="s">
        <v>908</v>
      </c>
      <c r="E333" s="92" t="s">
        <v>402</v>
      </c>
      <c r="F333" s="93">
        <v>30</v>
      </c>
      <c r="G333" s="93">
        <v>26.42</v>
      </c>
      <c r="H333" s="65"/>
      <c r="I333" s="84" t="s">
        <v>335</v>
      </c>
      <c r="J333" s="96" t="s">
        <v>298</v>
      </c>
    </row>
    <row r="334" spans="1:10" ht="12.75">
      <c r="A334" s="78">
        <v>161</v>
      </c>
      <c r="B334" s="91" t="s">
        <v>909</v>
      </c>
      <c r="C334" s="99"/>
      <c r="D334" s="95" t="s">
        <v>910</v>
      </c>
      <c r="E334" s="92" t="s">
        <v>402</v>
      </c>
      <c r="F334" s="93">
        <v>5</v>
      </c>
      <c r="G334" s="93">
        <v>15.78</v>
      </c>
      <c r="H334" s="65"/>
      <c r="I334" s="84" t="s">
        <v>335</v>
      </c>
      <c r="J334" s="96" t="s">
        <v>298</v>
      </c>
    </row>
    <row r="335" spans="1:10" ht="12.75">
      <c r="A335" s="78">
        <v>162</v>
      </c>
      <c r="B335" s="91" t="s">
        <v>911</v>
      </c>
      <c r="C335" s="99"/>
      <c r="D335" s="95" t="s">
        <v>912</v>
      </c>
      <c r="E335" s="92" t="s">
        <v>402</v>
      </c>
      <c r="F335" s="93">
        <v>5</v>
      </c>
      <c r="G335" s="93">
        <v>14.87</v>
      </c>
      <c r="H335" s="65"/>
      <c r="I335" s="84" t="s">
        <v>335</v>
      </c>
      <c r="J335" s="96" t="s">
        <v>298</v>
      </c>
    </row>
    <row r="336" spans="1:10" ht="12.75">
      <c r="A336" s="78">
        <v>163</v>
      </c>
      <c r="B336" s="91" t="s">
        <v>913</v>
      </c>
      <c r="C336" s="99"/>
      <c r="D336" s="95" t="s">
        <v>914</v>
      </c>
      <c r="E336" s="92" t="s">
        <v>402</v>
      </c>
      <c r="F336" s="93">
        <v>5</v>
      </c>
      <c r="G336" s="93">
        <v>18.01</v>
      </c>
      <c r="H336" s="65"/>
      <c r="I336" s="84" t="s">
        <v>335</v>
      </c>
      <c r="J336" s="96" t="s">
        <v>298</v>
      </c>
    </row>
    <row r="337" spans="1:10" ht="12.75">
      <c r="A337" s="78">
        <v>164</v>
      </c>
      <c r="B337" s="91" t="s">
        <v>915</v>
      </c>
      <c r="C337" s="99"/>
      <c r="D337" s="95" t="s">
        <v>916</v>
      </c>
      <c r="E337" s="92" t="s">
        <v>402</v>
      </c>
      <c r="F337" s="93">
        <v>30</v>
      </c>
      <c r="G337" s="93">
        <v>7.48</v>
      </c>
      <c r="H337" s="65"/>
      <c r="I337" s="84" t="s">
        <v>335</v>
      </c>
      <c r="J337" s="96" t="s">
        <v>298</v>
      </c>
    </row>
    <row r="338" spans="1:10" ht="12.75">
      <c r="A338" s="78">
        <v>165</v>
      </c>
      <c r="B338" s="91" t="s">
        <v>917</v>
      </c>
      <c r="C338" s="99"/>
      <c r="D338" s="95" t="s">
        <v>918</v>
      </c>
      <c r="E338" s="92" t="s">
        <v>402</v>
      </c>
      <c r="F338" s="93">
        <v>30</v>
      </c>
      <c r="G338" s="93">
        <v>7.99</v>
      </c>
      <c r="H338" s="65"/>
      <c r="I338" s="84" t="s">
        <v>335</v>
      </c>
      <c r="J338" s="96" t="s">
        <v>298</v>
      </c>
    </row>
    <row r="339" spans="1:10" ht="12.75">
      <c r="A339" s="78">
        <v>166</v>
      </c>
      <c r="B339" s="91" t="s">
        <v>919</v>
      </c>
      <c r="C339" s="99"/>
      <c r="D339" s="95" t="s">
        <v>920</v>
      </c>
      <c r="E339" s="92" t="s">
        <v>402</v>
      </c>
      <c r="F339" s="93">
        <v>30</v>
      </c>
      <c r="G339" s="93">
        <v>2.61</v>
      </c>
      <c r="H339" s="65"/>
      <c r="I339" s="84" t="s">
        <v>335</v>
      </c>
      <c r="J339" s="96" t="s">
        <v>298</v>
      </c>
    </row>
    <row r="340" spans="1:10" ht="12.75">
      <c r="A340" s="78">
        <v>167</v>
      </c>
      <c r="B340" s="91" t="s">
        <v>921</v>
      </c>
      <c r="C340" s="99"/>
      <c r="D340" s="95" t="s">
        <v>922</v>
      </c>
      <c r="E340" s="92" t="s">
        <v>596</v>
      </c>
      <c r="F340" s="93">
        <v>5</v>
      </c>
      <c r="G340" s="93">
        <v>88.85</v>
      </c>
      <c r="H340" s="65"/>
      <c r="I340" s="84" t="s">
        <v>335</v>
      </c>
      <c r="J340" s="96" t="s">
        <v>298</v>
      </c>
    </row>
    <row r="341" spans="1:10" ht="12.75">
      <c r="A341" s="78">
        <v>168</v>
      </c>
      <c r="B341" s="91" t="s">
        <v>923</v>
      </c>
      <c r="C341" s="99"/>
      <c r="D341" s="95" t="s">
        <v>924</v>
      </c>
      <c r="E341" s="92" t="s">
        <v>596</v>
      </c>
      <c r="F341" s="93">
        <v>2</v>
      </c>
      <c r="G341" s="93">
        <v>245</v>
      </c>
      <c r="H341" s="65"/>
      <c r="I341" s="84" t="s">
        <v>335</v>
      </c>
      <c r="J341" s="96" t="s">
        <v>298</v>
      </c>
    </row>
    <row r="342" spans="1:10" ht="12.75">
      <c r="A342" s="78">
        <v>169</v>
      </c>
      <c r="B342" s="91" t="s">
        <v>925</v>
      </c>
      <c r="C342" s="99"/>
      <c r="D342" s="95" t="s">
        <v>926</v>
      </c>
      <c r="E342" s="92" t="s">
        <v>402</v>
      </c>
      <c r="F342" s="93">
        <v>30</v>
      </c>
      <c r="G342" s="93">
        <v>78.57</v>
      </c>
      <c r="H342" s="65"/>
      <c r="I342" s="84" t="s">
        <v>335</v>
      </c>
      <c r="J342" s="96" t="s">
        <v>298</v>
      </c>
    </row>
    <row r="343" spans="1:10" ht="12.75">
      <c r="A343" s="78">
        <v>170</v>
      </c>
      <c r="B343" s="91" t="s">
        <v>927</v>
      </c>
      <c r="C343" s="99"/>
      <c r="D343" s="95" t="s">
        <v>928</v>
      </c>
      <c r="E343" s="92" t="s">
        <v>402</v>
      </c>
      <c r="F343" s="93">
        <v>30</v>
      </c>
      <c r="G343" s="93">
        <v>40.6</v>
      </c>
      <c r="H343" s="65"/>
      <c r="I343" s="84" t="s">
        <v>335</v>
      </c>
      <c r="J343" s="96" t="s">
        <v>298</v>
      </c>
    </row>
    <row r="344" spans="1:10" ht="12.75">
      <c r="A344" s="78"/>
      <c r="B344" s="91" t="s">
        <v>929</v>
      </c>
      <c r="C344" s="99"/>
      <c r="D344" s="95" t="s">
        <v>930</v>
      </c>
      <c r="E344" s="92"/>
      <c r="F344" s="93"/>
      <c r="G344" s="93"/>
      <c r="H344" s="65"/>
      <c r="I344" s="84"/>
      <c r="J344" s="96" t="s">
        <v>298</v>
      </c>
    </row>
    <row r="345" spans="1:10" ht="24">
      <c r="A345" s="78">
        <v>171</v>
      </c>
      <c r="B345" s="91" t="s">
        <v>931</v>
      </c>
      <c r="C345" s="99"/>
      <c r="D345" s="95" t="s">
        <v>401</v>
      </c>
      <c r="E345" s="92" t="s">
        <v>402</v>
      </c>
      <c r="F345" s="93">
        <v>62</v>
      </c>
      <c r="G345" s="93">
        <v>3.7</v>
      </c>
      <c r="H345" s="65"/>
      <c r="I345" s="84" t="s">
        <v>335</v>
      </c>
      <c r="J345" s="96" t="s">
        <v>298</v>
      </c>
    </row>
    <row r="346" spans="1:10" ht="24">
      <c r="A346" s="78">
        <v>172</v>
      </c>
      <c r="B346" s="91" t="s">
        <v>932</v>
      </c>
      <c r="C346" s="99"/>
      <c r="D346" s="95" t="s">
        <v>404</v>
      </c>
      <c r="E346" s="92" t="s">
        <v>375</v>
      </c>
      <c r="F346" s="93">
        <v>58</v>
      </c>
      <c r="G346" s="93">
        <v>3.31</v>
      </c>
      <c r="H346" s="65"/>
      <c r="I346" s="84" t="s">
        <v>335</v>
      </c>
      <c r="J346" s="96" t="s">
        <v>298</v>
      </c>
    </row>
    <row r="347" spans="1:10" ht="24">
      <c r="A347" s="78">
        <v>173</v>
      </c>
      <c r="B347" s="91" t="s">
        <v>933</v>
      </c>
      <c r="C347" s="99"/>
      <c r="D347" s="95" t="s">
        <v>934</v>
      </c>
      <c r="E347" s="92" t="s">
        <v>334</v>
      </c>
      <c r="F347" s="93">
        <v>232</v>
      </c>
      <c r="G347" s="93">
        <v>9.78</v>
      </c>
      <c r="H347" s="65"/>
      <c r="I347" s="84" t="s">
        <v>335</v>
      </c>
      <c r="J347" s="96" t="s">
        <v>298</v>
      </c>
    </row>
    <row r="348" spans="1:10" ht="24">
      <c r="A348" s="78">
        <v>174</v>
      </c>
      <c r="B348" s="91" t="s">
        <v>935</v>
      </c>
      <c r="C348" s="99"/>
      <c r="D348" s="95" t="s">
        <v>936</v>
      </c>
      <c r="E348" s="92" t="s">
        <v>334</v>
      </c>
      <c r="F348" s="93">
        <v>5</v>
      </c>
      <c r="G348" s="93">
        <v>56.38</v>
      </c>
      <c r="H348" s="65"/>
      <c r="I348" s="84" t="s">
        <v>335</v>
      </c>
      <c r="J348" s="96" t="s">
        <v>298</v>
      </c>
    </row>
    <row r="349" spans="1:10" ht="12.75">
      <c r="A349" s="78">
        <v>175</v>
      </c>
      <c r="B349" s="91" t="s">
        <v>937</v>
      </c>
      <c r="C349" s="99"/>
      <c r="D349" s="95" t="s">
        <v>938</v>
      </c>
      <c r="E349" s="92" t="s">
        <v>334</v>
      </c>
      <c r="F349" s="93">
        <v>232</v>
      </c>
      <c r="G349" s="93">
        <v>3.6</v>
      </c>
      <c r="H349" s="65"/>
      <c r="I349" s="84" t="s">
        <v>335</v>
      </c>
      <c r="J349" s="96" t="s">
        <v>298</v>
      </c>
    </row>
    <row r="350" spans="1:10" ht="12.75">
      <c r="A350" s="78">
        <v>176</v>
      </c>
      <c r="B350" s="91" t="s">
        <v>939</v>
      </c>
      <c r="C350" s="99"/>
      <c r="D350" s="95" t="s">
        <v>359</v>
      </c>
      <c r="E350" s="92" t="s">
        <v>353</v>
      </c>
      <c r="F350" s="93">
        <v>15.08</v>
      </c>
      <c r="G350" s="93">
        <v>13.42</v>
      </c>
      <c r="H350" s="65"/>
      <c r="I350" s="84" t="s">
        <v>335</v>
      </c>
      <c r="J350" s="96" t="s">
        <v>298</v>
      </c>
    </row>
    <row r="351" spans="1:10" ht="24">
      <c r="A351" s="78">
        <v>177</v>
      </c>
      <c r="B351" s="91" t="s">
        <v>940</v>
      </c>
      <c r="C351" s="99"/>
      <c r="D351" s="95" t="s">
        <v>941</v>
      </c>
      <c r="E351" s="92" t="s">
        <v>375</v>
      </c>
      <c r="F351" s="93">
        <v>261</v>
      </c>
      <c r="G351" s="93">
        <v>5.83</v>
      </c>
      <c r="H351" s="65"/>
      <c r="I351" s="84" t="s">
        <v>335</v>
      </c>
      <c r="J351" s="96" t="s">
        <v>298</v>
      </c>
    </row>
    <row r="352" spans="1:10" ht="12.75">
      <c r="A352" s="78">
        <v>178</v>
      </c>
      <c r="B352" s="91" t="s">
        <v>942</v>
      </c>
      <c r="C352" s="99"/>
      <c r="D352" s="95" t="s">
        <v>943</v>
      </c>
      <c r="E352" s="92" t="s">
        <v>402</v>
      </c>
      <c r="F352" s="93">
        <v>45</v>
      </c>
      <c r="G352" s="93">
        <v>21.61</v>
      </c>
      <c r="H352" s="65"/>
      <c r="I352" s="84" t="s">
        <v>335</v>
      </c>
      <c r="J352" s="96" t="s">
        <v>298</v>
      </c>
    </row>
    <row r="353" spans="1:10" ht="12.75">
      <c r="A353" s="78">
        <v>179</v>
      </c>
      <c r="B353" s="91" t="s">
        <v>944</v>
      </c>
      <c r="C353" s="99"/>
      <c r="D353" s="95" t="s">
        <v>945</v>
      </c>
      <c r="E353" s="92" t="s">
        <v>378</v>
      </c>
      <c r="F353" s="93">
        <v>5</v>
      </c>
      <c r="G353" s="93">
        <v>16.68</v>
      </c>
      <c r="H353" s="65"/>
      <c r="I353" s="84" t="s">
        <v>335</v>
      </c>
      <c r="J353" s="96" t="s">
        <v>298</v>
      </c>
    </row>
    <row r="354" spans="1:10" ht="12.75">
      <c r="A354" s="78">
        <v>180</v>
      </c>
      <c r="B354" s="91" t="s">
        <v>946</v>
      </c>
      <c r="C354" s="99"/>
      <c r="D354" s="95" t="s">
        <v>947</v>
      </c>
      <c r="E354" s="92" t="s">
        <v>378</v>
      </c>
      <c r="F354" s="93">
        <v>10</v>
      </c>
      <c r="G354" s="93">
        <v>16.64</v>
      </c>
      <c r="H354" s="65"/>
      <c r="I354" s="84" t="s">
        <v>335</v>
      </c>
      <c r="J354" s="96" t="s">
        <v>298</v>
      </c>
    </row>
    <row r="355" spans="1:10" ht="12.75">
      <c r="A355" s="78">
        <v>181</v>
      </c>
      <c r="B355" s="91" t="s">
        <v>948</v>
      </c>
      <c r="C355" s="99"/>
      <c r="D355" s="95" t="s">
        <v>949</v>
      </c>
      <c r="E355" s="92" t="s">
        <v>378</v>
      </c>
      <c r="F355" s="93">
        <v>5</v>
      </c>
      <c r="G355" s="93">
        <v>17.45</v>
      </c>
      <c r="H355" s="65"/>
      <c r="I355" s="84" t="s">
        <v>335</v>
      </c>
      <c r="J355" s="96" t="s">
        <v>298</v>
      </c>
    </row>
    <row r="356" spans="1:10" ht="12.75">
      <c r="A356" s="78">
        <v>182</v>
      </c>
      <c r="B356" s="91" t="s">
        <v>950</v>
      </c>
      <c r="C356" s="99"/>
      <c r="D356" s="95" t="s">
        <v>951</v>
      </c>
      <c r="E356" s="92" t="s">
        <v>378</v>
      </c>
      <c r="F356" s="93">
        <v>15</v>
      </c>
      <c r="G356" s="93">
        <v>22.96</v>
      </c>
      <c r="H356" s="65"/>
      <c r="I356" s="84" t="s">
        <v>335</v>
      </c>
      <c r="J356" s="96" t="s">
        <v>298</v>
      </c>
    </row>
    <row r="357" spans="1:10" ht="12.75">
      <c r="A357" s="78">
        <v>183</v>
      </c>
      <c r="B357" s="91" t="s">
        <v>952</v>
      </c>
      <c r="C357" s="99"/>
      <c r="D357" s="95" t="s">
        <v>953</v>
      </c>
      <c r="E357" s="92" t="s">
        <v>402</v>
      </c>
      <c r="F357" s="93">
        <v>218.45</v>
      </c>
      <c r="G357" s="93">
        <v>20.44</v>
      </c>
      <c r="H357" s="65"/>
      <c r="I357" s="84" t="s">
        <v>335</v>
      </c>
      <c r="J357" s="96" t="s">
        <v>298</v>
      </c>
    </row>
    <row r="358" spans="1:10" ht="12.75">
      <c r="A358" s="78">
        <v>184</v>
      </c>
      <c r="B358" s="91" t="s">
        <v>954</v>
      </c>
      <c r="C358" s="99"/>
      <c r="D358" s="95" t="s">
        <v>955</v>
      </c>
      <c r="E358" s="92" t="s">
        <v>402</v>
      </c>
      <c r="F358" s="93">
        <v>201.3</v>
      </c>
      <c r="G358" s="93">
        <v>8.31</v>
      </c>
      <c r="H358" s="65"/>
      <c r="I358" s="84" t="s">
        <v>335</v>
      </c>
      <c r="J358" s="96" t="s">
        <v>298</v>
      </c>
    </row>
    <row r="359" spans="1:10" ht="12.75">
      <c r="A359" s="78">
        <v>185</v>
      </c>
      <c r="B359" s="91" t="s">
        <v>956</v>
      </c>
      <c r="C359" s="99"/>
      <c r="D359" s="95" t="s">
        <v>957</v>
      </c>
      <c r="E359" s="92" t="s">
        <v>334</v>
      </c>
      <c r="F359" s="93">
        <v>261</v>
      </c>
      <c r="G359" s="93">
        <v>3.59</v>
      </c>
      <c r="H359" s="65"/>
      <c r="I359" s="84" t="s">
        <v>335</v>
      </c>
      <c r="J359" s="96" t="s">
        <v>298</v>
      </c>
    </row>
    <row r="360" spans="1:10" ht="12.75">
      <c r="A360" s="78">
        <v>186</v>
      </c>
      <c r="B360" s="91" t="s">
        <v>958</v>
      </c>
      <c r="C360" s="99"/>
      <c r="D360" s="95" t="s">
        <v>959</v>
      </c>
      <c r="E360" s="92" t="s">
        <v>375</v>
      </c>
      <c r="F360" s="93">
        <v>58</v>
      </c>
      <c r="G360" s="93">
        <v>0.99</v>
      </c>
      <c r="H360" s="65"/>
      <c r="I360" s="84" t="s">
        <v>335</v>
      </c>
      <c r="J360" s="96" t="s">
        <v>298</v>
      </c>
    </row>
    <row r="361" spans="1:10" ht="24">
      <c r="A361" s="78">
        <v>187</v>
      </c>
      <c r="B361" s="91" t="s">
        <v>960</v>
      </c>
      <c r="C361" s="99"/>
      <c r="D361" s="95" t="s">
        <v>961</v>
      </c>
      <c r="E361" s="92" t="s">
        <v>375</v>
      </c>
      <c r="F361" s="93">
        <v>1160</v>
      </c>
      <c r="G361" s="93">
        <v>1.56</v>
      </c>
      <c r="H361" s="65"/>
      <c r="I361" s="84" t="s">
        <v>335</v>
      </c>
      <c r="J361" s="96" t="s">
        <v>298</v>
      </c>
    </row>
    <row r="362" spans="1:10" ht="12.75">
      <c r="A362" s="78">
        <v>188</v>
      </c>
      <c r="B362" s="91" t="s">
        <v>962</v>
      </c>
      <c r="C362" s="99"/>
      <c r="D362" s="95" t="s">
        <v>963</v>
      </c>
      <c r="E362" s="92" t="s">
        <v>375</v>
      </c>
      <c r="F362" s="93">
        <v>58</v>
      </c>
      <c r="G362" s="93">
        <v>3.75</v>
      </c>
      <c r="H362" s="65"/>
      <c r="I362" s="84" t="s">
        <v>335</v>
      </c>
      <c r="J362" s="96" t="s">
        <v>298</v>
      </c>
    </row>
    <row r="363" spans="1:10" ht="12.75">
      <c r="A363" s="78">
        <v>189</v>
      </c>
      <c r="B363" s="91" t="s">
        <v>964</v>
      </c>
      <c r="C363" s="99"/>
      <c r="D363" s="95" t="s">
        <v>965</v>
      </c>
      <c r="E363" s="92" t="s">
        <v>402</v>
      </c>
      <c r="F363" s="93">
        <v>30</v>
      </c>
      <c r="G363" s="93">
        <v>0.58</v>
      </c>
      <c r="H363" s="65"/>
      <c r="I363" s="84" t="s">
        <v>335</v>
      </c>
      <c r="J363" s="96" t="s">
        <v>298</v>
      </c>
    </row>
    <row r="364" spans="1:10" ht="12.75">
      <c r="A364" s="78">
        <v>190</v>
      </c>
      <c r="B364" s="91" t="s">
        <v>966</v>
      </c>
      <c r="C364" s="99"/>
      <c r="D364" s="95" t="s">
        <v>967</v>
      </c>
      <c r="E364" s="92" t="s">
        <v>402</v>
      </c>
      <c r="F364" s="93">
        <v>30</v>
      </c>
      <c r="G364" s="93">
        <v>0.76</v>
      </c>
      <c r="H364" s="65"/>
      <c r="I364" s="84" t="s">
        <v>335</v>
      </c>
      <c r="J364" s="96" t="s">
        <v>298</v>
      </c>
    </row>
    <row r="365" spans="1:10" ht="24">
      <c r="A365" s="78">
        <v>191</v>
      </c>
      <c r="B365" s="91" t="s">
        <v>968</v>
      </c>
      <c r="C365" s="99"/>
      <c r="D365" s="95" t="s">
        <v>969</v>
      </c>
      <c r="E365" s="92" t="s">
        <v>596</v>
      </c>
      <c r="F365" s="93">
        <v>4</v>
      </c>
      <c r="G365" s="93">
        <v>866.7</v>
      </c>
      <c r="H365" s="65"/>
      <c r="I365" s="84" t="s">
        <v>335</v>
      </c>
      <c r="J365" s="96" t="s">
        <v>298</v>
      </c>
    </row>
    <row r="366" spans="1:10" ht="24">
      <c r="A366" s="78">
        <v>192</v>
      </c>
      <c r="B366" s="91" t="s">
        <v>970</v>
      </c>
      <c r="C366" s="99"/>
      <c r="D366" s="95" t="s">
        <v>971</v>
      </c>
      <c r="E366" s="92" t="s">
        <v>596</v>
      </c>
      <c r="F366" s="93">
        <v>4</v>
      </c>
      <c r="G366" s="93">
        <v>215</v>
      </c>
      <c r="H366" s="65"/>
      <c r="I366" s="84" t="s">
        <v>335</v>
      </c>
      <c r="J366" s="96" t="s">
        <v>298</v>
      </c>
    </row>
    <row r="367" spans="1:10" ht="24">
      <c r="A367" s="78">
        <v>193</v>
      </c>
      <c r="B367" s="91" t="s">
        <v>972</v>
      </c>
      <c r="C367" s="99"/>
      <c r="D367" s="95" t="s">
        <v>973</v>
      </c>
      <c r="E367" s="92" t="s">
        <v>375</v>
      </c>
      <c r="F367" s="93">
        <v>29</v>
      </c>
      <c r="G367" s="93">
        <v>6.65</v>
      </c>
      <c r="H367" s="65"/>
      <c r="I367" s="84" t="s">
        <v>335</v>
      </c>
      <c r="J367" s="96" t="s">
        <v>298</v>
      </c>
    </row>
    <row r="368" spans="1:10" ht="12.75">
      <c r="A368" s="78">
        <v>194</v>
      </c>
      <c r="B368" s="91" t="s">
        <v>974</v>
      </c>
      <c r="C368" s="99"/>
      <c r="D368" s="95" t="s">
        <v>975</v>
      </c>
      <c r="E368" s="92" t="s">
        <v>402</v>
      </c>
      <c r="F368" s="93">
        <v>30</v>
      </c>
      <c r="G368" s="93">
        <v>26.68</v>
      </c>
      <c r="H368" s="65"/>
      <c r="I368" s="84" t="s">
        <v>335</v>
      </c>
      <c r="J368" s="96" t="s">
        <v>298</v>
      </c>
    </row>
    <row r="369" spans="1:10" ht="12.75">
      <c r="A369" s="78">
        <v>195</v>
      </c>
      <c r="B369" s="91" t="s">
        <v>976</v>
      </c>
      <c r="C369" s="99"/>
      <c r="D369" s="95" t="s">
        <v>977</v>
      </c>
      <c r="E369" s="92" t="s">
        <v>378</v>
      </c>
      <c r="F369" s="93">
        <v>5</v>
      </c>
      <c r="G369" s="93">
        <v>22.78</v>
      </c>
      <c r="H369" s="65"/>
      <c r="I369" s="84" t="s">
        <v>335</v>
      </c>
      <c r="J369" s="96" t="s">
        <v>298</v>
      </c>
    </row>
    <row r="370" spans="1:10" ht="12.75">
      <c r="A370" s="78">
        <v>196</v>
      </c>
      <c r="B370" s="91" t="s">
        <v>978</v>
      </c>
      <c r="C370" s="99"/>
      <c r="D370" s="95" t="s">
        <v>979</v>
      </c>
      <c r="E370" s="92" t="s">
        <v>378</v>
      </c>
      <c r="F370" s="93">
        <v>15</v>
      </c>
      <c r="G370" s="93">
        <v>23.65</v>
      </c>
      <c r="H370" s="65"/>
      <c r="I370" s="84" t="s">
        <v>335</v>
      </c>
      <c r="J370" s="96" t="s">
        <v>298</v>
      </c>
    </row>
    <row r="371" spans="1:10" ht="12.75">
      <c r="A371" s="78">
        <v>197</v>
      </c>
      <c r="B371" s="91" t="s">
        <v>980</v>
      </c>
      <c r="C371" s="99"/>
      <c r="D371" s="95" t="s">
        <v>981</v>
      </c>
      <c r="E371" s="92" t="s">
        <v>378</v>
      </c>
      <c r="F371" s="93">
        <v>10</v>
      </c>
      <c r="G371" s="93">
        <v>26.16</v>
      </c>
      <c r="H371" s="65"/>
      <c r="I371" s="84" t="s">
        <v>335</v>
      </c>
      <c r="J371" s="96" t="s">
        <v>298</v>
      </c>
    </row>
    <row r="372" spans="1:10" ht="12.75">
      <c r="A372" s="78"/>
      <c r="B372" s="91" t="s">
        <v>1025</v>
      </c>
      <c r="C372" s="99"/>
      <c r="D372" s="95" t="s">
        <v>1026</v>
      </c>
      <c r="E372" s="92"/>
      <c r="F372" s="93"/>
      <c r="G372" s="93"/>
      <c r="H372" s="65"/>
      <c r="I372" s="84"/>
      <c r="J372" s="96" t="s">
        <v>1027</v>
      </c>
    </row>
    <row r="373" spans="1:10" ht="12.75">
      <c r="A373" s="78"/>
      <c r="B373" s="91" t="s">
        <v>1028</v>
      </c>
      <c r="C373" s="99"/>
      <c r="D373" s="95" t="s">
        <v>1029</v>
      </c>
      <c r="E373" s="92"/>
      <c r="F373" s="93"/>
      <c r="G373" s="93"/>
      <c r="H373" s="65"/>
      <c r="I373" s="84"/>
      <c r="J373" s="96" t="s">
        <v>1027</v>
      </c>
    </row>
    <row r="374" spans="1:10" ht="12.75">
      <c r="A374" s="78"/>
      <c r="B374" s="91" t="s">
        <v>1030</v>
      </c>
      <c r="C374" s="99"/>
      <c r="D374" s="95" t="s">
        <v>1031</v>
      </c>
      <c r="E374" s="92"/>
      <c r="F374" s="93"/>
      <c r="G374" s="93"/>
      <c r="H374" s="65"/>
      <c r="I374" s="84"/>
      <c r="J374" s="96" t="s">
        <v>1027</v>
      </c>
    </row>
    <row r="375" spans="1:10" ht="12.75">
      <c r="A375" s="78"/>
      <c r="B375" s="91" t="s">
        <v>1032</v>
      </c>
      <c r="C375" s="99"/>
      <c r="D375" s="95" t="s">
        <v>1033</v>
      </c>
      <c r="E375" s="92"/>
      <c r="F375" s="93"/>
      <c r="G375" s="93"/>
      <c r="H375" s="65"/>
      <c r="I375" s="84"/>
      <c r="J375" s="96" t="s">
        <v>1027</v>
      </c>
    </row>
    <row r="376" spans="1:10" ht="12.75">
      <c r="A376" s="78">
        <v>218</v>
      </c>
      <c r="B376" s="91" t="s">
        <v>1034</v>
      </c>
      <c r="C376" s="99"/>
      <c r="D376" s="95" t="s">
        <v>1035</v>
      </c>
      <c r="E376" s="92" t="s">
        <v>375</v>
      </c>
      <c r="F376" s="93">
        <v>632.55</v>
      </c>
      <c r="G376" s="93">
        <v>7.09</v>
      </c>
      <c r="H376" s="65"/>
      <c r="I376" s="84" t="s">
        <v>335</v>
      </c>
      <c r="J376" s="96" t="s">
        <v>1027</v>
      </c>
    </row>
    <row r="377" spans="1:10" ht="12.75">
      <c r="A377" s="78"/>
      <c r="B377" s="91" t="s">
        <v>1036</v>
      </c>
      <c r="C377" s="99"/>
      <c r="D377" s="95" t="s">
        <v>1037</v>
      </c>
      <c r="E377" s="92"/>
      <c r="F377" s="93"/>
      <c r="G377" s="93"/>
      <c r="H377" s="65"/>
      <c r="I377" s="84"/>
      <c r="J377" s="96" t="s">
        <v>1027</v>
      </c>
    </row>
    <row r="378" spans="1:10" ht="12.75">
      <c r="A378" s="78"/>
      <c r="B378" s="91" t="s">
        <v>1038</v>
      </c>
      <c r="C378" s="99"/>
      <c r="D378" s="95" t="s">
        <v>1039</v>
      </c>
      <c r="E378" s="92"/>
      <c r="F378" s="93"/>
      <c r="G378" s="93"/>
      <c r="H378" s="65"/>
      <c r="I378" s="84"/>
      <c r="J378" s="96" t="s">
        <v>1027</v>
      </c>
    </row>
    <row r="379" spans="1:10" ht="12.75">
      <c r="A379" s="78">
        <v>219</v>
      </c>
      <c r="B379" s="91" t="s">
        <v>1040</v>
      </c>
      <c r="C379" s="99"/>
      <c r="D379" s="95" t="s">
        <v>1041</v>
      </c>
      <c r="E379" s="92" t="s">
        <v>375</v>
      </c>
      <c r="F379" s="93">
        <v>50</v>
      </c>
      <c r="G379" s="93">
        <v>6.36</v>
      </c>
      <c r="H379" s="65"/>
      <c r="I379" s="84" t="s">
        <v>335</v>
      </c>
      <c r="J379" s="96" t="s">
        <v>1027</v>
      </c>
    </row>
    <row r="380" spans="1:10" ht="12.75">
      <c r="A380" s="78"/>
      <c r="B380" s="91" t="s">
        <v>1042</v>
      </c>
      <c r="C380" s="99"/>
      <c r="D380" s="95" t="s">
        <v>1043</v>
      </c>
      <c r="E380" s="92"/>
      <c r="F380" s="93"/>
      <c r="G380" s="93"/>
      <c r="H380" s="65"/>
      <c r="I380" s="84"/>
      <c r="J380" s="96" t="s">
        <v>1027</v>
      </c>
    </row>
    <row r="381" spans="1:10" ht="12.75">
      <c r="A381" s="78"/>
      <c r="B381" s="91" t="s">
        <v>1044</v>
      </c>
      <c r="C381" s="99"/>
      <c r="D381" s="95" t="s">
        <v>1045</v>
      </c>
      <c r="E381" s="92"/>
      <c r="F381" s="93"/>
      <c r="G381" s="93"/>
      <c r="H381" s="65"/>
      <c r="I381" s="84"/>
      <c r="J381" s="96" t="s">
        <v>1027</v>
      </c>
    </row>
    <row r="382" spans="1:10" ht="12.75">
      <c r="A382" s="78"/>
      <c r="B382" s="91" t="s">
        <v>1046</v>
      </c>
      <c r="C382" s="99"/>
      <c r="D382" s="95" t="s">
        <v>1047</v>
      </c>
      <c r="E382" s="92"/>
      <c r="F382" s="93"/>
      <c r="G382" s="93"/>
      <c r="H382" s="65"/>
      <c r="I382" s="84"/>
      <c r="J382" s="96" t="s">
        <v>1027</v>
      </c>
    </row>
    <row r="383" spans="1:10" ht="12.75">
      <c r="A383" s="78">
        <v>220</v>
      </c>
      <c r="B383" s="91" t="s">
        <v>1048</v>
      </c>
      <c r="C383" s="99"/>
      <c r="D383" s="95" t="s">
        <v>1049</v>
      </c>
      <c r="E383" s="92" t="s">
        <v>375</v>
      </c>
      <c r="F383" s="93">
        <v>116.64</v>
      </c>
      <c r="G383" s="93">
        <v>10.57</v>
      </c>
      <c r="H383" s="65"/>
      <c r="I383" s="84" t="s">
        <v>335</v>
      </c>
      <c r="J383" s="96" t="s">
        <v>1027</v>
      </c>
    </row>
    <row r="384" spans="1:10" ht="12.75">
      <c r="A384" s="78"/>
      <c r="B384" s="91" t="s">
        <v>1050</v>
      </c>
      <c r="C384" s="99"/>
      <c r="D384" s="95" t="s">
        <v>1051</v>
      </c>
      <c r="E384" s="92"/>
      <c r="F384" s="93"/>
      <c r="G384" s="93"/>
      <c r="H384" s="65"/>
      <c r="I384" s="84"/>
      <c r="J384" s="96" t="s">
        <v>1027</v>
      </c>
    </row>
    <row r="385" spans="1:10" ht="12.75">
      <c r="A385" s="78"/>
      <c r="B385" s="91" t="s">
        <v>1052</v>
      </c>
      <c r="C385" s="99"/>
      <c r="D385" s="95" t="s">
        <v>1053</v>
      </c>
      <c r="E385" s="92"/>
      <c r="F385" s="93"/>
      <c r="G385" s="93"/>
      <c r="H385" s="65"/>
      <c r="I385" s="84"/>
      <c r="J385" s="96" t="s">
        <v>1027</v>
      </c>
    </row>
    <row r="386" spans="1:10" ht="12.75">
      <c r="A386" s="78"/>
      <c r="B386" s="91" t="s">
        <v>1054</v>
      </c>
      <c r="C386" s="99"/>
      <c r="D386" s="95" t="s">
        <v>1055</v>
      </c>
      <c r="E386" s="92"/>
      <c r="F386" s="93"/>
      <c r="G386" s="93"/>
      <c r="H386" s="65"/>
      <c r="I386" s="84"/>
      <c r="J386" s="96" t="s">
        <v>1027</v>
      </c>
    </row>
    <row r="387" spans="1:10" ht="12.75">
      <c r="A387" s="78">
        <v>221</v>
      </c>
      <c r="B387" s="91" t="s">
        <v>1056</v>
      </c>
      <c r="C387" s="99"/>
      <c r="D387" s="95" t="s">
        <v>1057</v>
      </c>
      <c r="E387" s="92" t="s">
        <v>375</v>
      </c>
      <c r="F387" s="93">
        <v>5</v>
      </c>
      <c r="G387" s="93">
        <v>44.32</v>
      </c>
      <c r="H387" s="65"/>
      <c r="I387" s="84" t="s">
        <v>335</v>
      </c>
      <c r="J387" s="96" t="s">
        <v>1027</v>
      </c>
    </row>
    <row r="388" spans="1:10" ht="12.75">
      <c r="A388" s="78">
        <v>222</v>
      </c>
      <c r="B388" s="91" t="s">
        <v>1058</v>
      </c>
      <c r="C388" s="99"/>
      <c r="D388" s="95" t="s">
        <v>1059</v>
      </c>
      <c r="E388" s="92" t="s">
        <v>375</v>
      </c>
      <c r="F388" s="93">
        <v>5</v>
      </c>
      <c r="G388" s="93">
        <v>46.7</v>
      </c>
      <c r="H388" s="65"/>
      <c r="I388" s="84" t="s">
        <v>335</v>
      </c>
      <c r="J388" s="96" t="s">
        <v>1027</v>
      </c>
    </row>
    <row r="389" spans="1:10" ht="12.75">
      <c r="A389" s="78">
        <v>223</v>
      </c>
      <c r="B389" s="91" t="s">
        <v>1060</v>
      </c>
      <c r="C389" s="99"/>
      <c r="D389" s="95" t="s">
        <v>1061</v>
      </c>
      <c r="E389" s="92" t="s">
        <v>375</v>
      </c>
      <c r="F389" s="93">
        <v>5</v>
      </c>
      <c r="G389" s="93">
        <v>5.48</v>
      </c>
      <c r="H389" s="65"/>
      <c r="I389" s="84" t="s">
        <v>335</v>
      </c>
      <c r="J389" s="96" t="s">
        <v>1027</v>
      </c>
    </row>
    <row r="390" spans="1:10" ht="12.75">
      <c r="A390" s="78"/>
      <c r="B390" s="91" t="s">
        <v>1062</v>
      </c>
      <c r="C390" s="99"/>
      <c r="D390" s="95" t="s">
        <v>1063</v>
      </c>
      <c r="E390" s="92"/>
      <c r="F390" s="93"/>
      <c r="G390" s="93"/>
      <c r="H390" s="65"/>
      <c r="I390" s="84"/>
      <c r="J390" s="96" t="s">
        <v>1027</v>
      </c>
    </row>
    <row r="391" spans="1:10" ht="12.75">
      <c r="A391" s="78">
        <v>224</v>
      </c>
      <c r="B391" s="91" t="s">
        <v>1064</v>
      </c>
      <c r="C391" s="99" t="s">
        <v>243</v>
      </c>
      <c r="D391" s="95" t="s">
        <v>1065</v>
      </c>
      <c r="E391" s="92" t="s">
        <v>375</v>
      </c>
      <c r="F391" s="93">
        <v>695</v>
      </c>
      <c r="G391" s="93">
        <v>74.18</v>
      </c>
      <c r="H391" s="65"/>
      <c r="I391" s="84" t="s">
        <v>335</v>
      </c>
      <c r="J391" s="96" t="s">
        <v>1027</v>
      </c>
    </row>
    <row r="392" spans="1:10" ht="12.75">
      <c r="A392" s="78"/>
      <c r="B392" s="91" t="s">
        <v>1066</v>
      </c>
      <c r="C392" s="99"/>
      <c r="D392" s="95" t="s">
        <v>1067</v>
      </c>
      <c r="E392" s="92"/>
      <c r="F392" s="93"/>
      <c r="G392" s="93"/>
      <c r="H392" s="65"/>
      <c r="I392" s="84"/>
      <c r="J392" s="96" t="s">
        <v>1027</v>
      </c>
    </row>
    <row r="393" spans="1:10" ht="12.75">
      <c r="A393" s="78">
        <v>225</v>
      </c>
      <c r="B393" s="91" t="s">
        <v>1068</v>
      </c>
      <c r="C393" s="99"/>
      <c r="D393" s="95" t="s">
        <v>1069</v>
      </c>
      <c r="E393" s="92" t="s">
        <v>402</v>
      </c>
      <c r="F393" s="93">
        <v>531.45</v>
      </c>
      <c r="G393" s="93">
        <v>4.81</v>
      </c>
      <c r="H393" s="65"/>
      <c r="I393" s="84" t="s">
        <v>335</v>
      </c>
      <c r="J393" s="96" t="s">
        <v>1027</v>
      </c>
    </row>
    <row r="394" spans="1:10" ht="12.75">
      <c r="A394" s="78"/>
      <c r="B394" s="91" t="s">
        <v>1070</v>
      </c>
      <c r="C394" s="99"/>
      <c r="D394" s="95" t="s">
        <v>1071</v>
      </c>
      <c r="E394" s="92"/>
      <c r="F394" s="93"/>
      <c r="G394" s="93"/>
      <c r="H394" s="65"/>
      <c r="I394" s="84"/>
      <c r="J394" s="96" t="s">
        <v>1027</v>
      </c>
    </row>
    <row r="395" spans="1:10" ht="12.75">
      <c r="A395" s="78">
        <v>226</v>
      </c>
      <c r="B395" s="91" t="s">
        <v>1072</v>
      </c>
      <c r="C395" s="99"/>
      <c r="D395" s="95" t="s">
        <v>1073</v>
      </c>
      <c r="E395" s="92" t="s">
        <v>375</v>
      </c>
      <c r="F395" s="93">
        <v>5.5</v>
      </c>
      <c r="G395" s="93">
        <v>83.2</v>
      </c>
      <c r="H395" s="65"/>
      <c r="I395" s="84" t="s">
        <v>335</v>
      </c>
      <c r="J395" s="96" t="s">
        <v>1027</v>
      </c>
    </row>
    <row r="396" spans="1:10" ht="12.75">
      <c r="A396" s="78"/>
      <c r="B396" s="91" t="s">
        <v>1074</v>
      </c>
      <c r="C396" s="99"/>
      <c r="D396" s="95" t="s">
        <v>1075</v>
      </c>
      <c r="E396" s="92"/>
      <c r="F396" s="93"/>
      <c r="G396" s="93"/>
      <c r="H396" s="65"/>
      <c r="I396" s="84"/>
      <c r="J396" s="96" t="s">
        <v>1027</v>
      </c>
    </row>
    <row r="397" spans="1:10" ht="12.75">
      <c r="A397" s="78"/>
      <c r="B397" s="91" t="s">
        <v>1076</v>
      </c>
      <c r="C397" s="99"/>
      <c r="D397" s="95" t="s">
        <v>1077</v>
      </c>
      <c r="E397" s="92"/>
      <c r="F397" s="93"/>
      <c r="G397" s="93"/>
      <c r="H397" s="65"/>
      <c r="I397" s="84"/>
      <c r="J397" s="96" t="s">
        <v>1027</v>
      </c>
    </row>
    <row r="398" spans="1:10" ht="12.75">
      <c r="A398" s="78">
        <v>227</v>
      </c>
      <c r="B398" s="91" t="s">
        <v>1078</v>
      </c>
      <c r="C398" s="99"/>
      <c r="D398" s="95" t="s">
        <v>1079</v>
      </c>
      <c r="E398" s="92" t="s">
        <v>375</v>
      </c>
      <c r="F398" s="93">
        <v>104.51</v>
      </c>
      <c r="G398" s="93">
        <v>50.63</v>
      </c>
      <c r="H398" s="65"/>
      <c r="I398" s="84" t="s">
        <v>335</v>
      </c>
      <c r="J398" s="96" t="s">
        <v>1027</v>
      </c>
    </row>
    <row r="399" spans="1:10" ht="12.75">
      <c r="A399" s="78">
        <v>228</v>
      </c>
      <c r="B399" s="91" t="s">
        <v>1080</v>
      </c>
      <c r="C399" s="99"/>
      <c r="D399" s="95" t="s">
        <v>1081</v>
      </c>
      <c r="E399" s="92" t="s">
        <v>375</v>
      </c>
      <c r="F399" s="93">
        <v>15</v>
      </c>
      <c r="G399" s="93">
        <v>14.19</v>
      </c>
      <c r="H399" s="65"/>
      <c r="I399" s="84" t="s">
        <v>335</v>
      </c>
      <c r="J399" s="96" t="s">
        <v>1027</v>
      </c>
    </row>
    <row r="400" spans="1:10" ht="12.75">
      <c r="A400" s="78"/>
      <c r="B400" s="91" t="s">
        <v>1082</v>
      </c>
      <c r="C400" s="99"/>
      <c r="D400" s="95" t="s">
        <v>1083</v>
      </c>
      <c r="E400" s="92"/>
      <c r="F400" s="93"/>
      <c r="G400" s="93"/>
      <c r="H400" s="65"/>
      <c r="I400" s="84"/>
      <c r="J400" s="96" t="s">
        <v>1027</v>
      </c>
    </row>
    <row r="401" spans="1:10" ht="12.75">
      <c r="A401" s="78"/>
      <c r="B401" s="91" t="s">
        <v>1084</v>
      </c>
      <c r="C401" s="99"/>
      <c r="D401" s="95" t="s">
        <v>1085</v>
      </c>
      <c r="E401" s="92"/>
      <c r="F401" s="93"/>
      <c r="G401" s="93"/>
      <c r="H401" s="65"/>
      <c r="I401" s="84"/>
      <c r="J401" s="96" t="s">
        <v>1027</v>
      </c>
    </row>
    <row r="402" spans="1:10" ht="12.75">
      <c r="A402" s="78">
        <v>229</v>
      </c>
      <c r="B402" s="91" t="s">
        <v>1086</v>
      </c>
      <c r="C402" s="99"/>
      <c r="D402" s="95" t="s">
        <v>1087</v>
      </c>
      <c r="E402" s="92" t="s">
        <v>596</v>
      </c>
      <c r="F402" s="93">
        <v>10</v>
      </c>
      <c r="G402" s="93">
        <v>7.83</v>
      </c>
      <c r="H402" s="65"/>
      <c r="I402" s="84" t="s">
        <v>335</v>
      </c>
      <c r="J402" s="96" t="s">
        <v>1027</v>
      </c>
    </row>
    <row r="403" spans="1:10" ht="12.75">
      <c r="A403" s="78">
        <v>230</v>
      </c>
      <c r="B403" s="91" t="s">
        <v>1088</v>
      </c>
      <c r="C403" s="99"/>
      <c r="D403" s="95" t="s">
        <v>1089</v>
      </c>
      <c r="E403" s="92" t="s">
        <v>596</v>
      </c>
      <c r="F403" s="93">
        <v>20</v>
      </c>
      <c r="G403" s="93">
        <v>10.76</v>
      </c>
      <c r="H403" s="65"/>
      <c r="I403" s="84" t="s">
        <v>335</v>
      </c>
      <c r="J403" s="96" t="s">
        <v>1027</v>
      </c>
    </row>
    <row r="404" spans="1:10" ht="12.75">
      <c r="A404" s="78"/>
      <c r="B404" s="91" t="s">
        <v>1090</v>
      </c>
      <c r="C404" s="99"/>
      <c r="D404" s="95" t="s">
        <v>1091</v>
      </c>
      <c r="E404" s="92"/>
      <c r="F404" s="93"/>
      <c r="G404" s="93"/>
      <c r="H404" s="65"/>
      <c r="I404" s="84"/>
      <c r="J404" s="96" t="s">
        <v>1027</v>
      </c>
    </row>
    <row r="405" spans="1:10" ht="12.75">
      <c r="A405" s="78">
        <v>231</v>
      </c>
      <c r="B405" s="91" t="s">
        <v>1092</v>
      </c>
      <c r="C405" s="99"/>
      <c r="D405" s="95" t="s">
        <v>1093</v>
      </c>
      <c r="E405" s="92" t="s">
        <v>596</v>
      </c>
      <c r="F405" s="93">
        <v>5</v>
      </c>
      <c r="G405" s="93">
        <v>63.9</v>
      </c>
      <c r="H405" s="65"/>
      <c r="I405" s="84" t="s">
        <v>335</v>
      </c>
      <c r="J405" s="96" t="s">
        <v>1027</v>
      </c>
    </row>
    <row r="406" spans="1:10" ht="12.75">
      <c r="A406" s="78">
        <v>232</v>
      </c>
      <c r="B406" s="91" t="s">
        <v>1094</v>
      </c>
      <c r="C406" s="99"/>
      <c r="D406" s="95" t="s">
        <v>1095</v>
      </c>
      <c r="E406" s="92" t="s">
        <v>596</v>
      </c>
      <c r="F406" s="93">
        <v>5</v>
      </c>
      <c r="G406" s="93">
        <v>72.26</v>
      </c>
      <c r="H406" s="65"/>
      <c r="I406" s="84" t="s">
        <v>335</v>
      </c>
      <c r="J406" s="96" t="s">
        <v>1027</v>
      </c>
    </row>
    <row r="407" spans="1:10" ht="12.75">
      <c r="A407" s="78">
        <v>233</v>
      </c>
      <c r="B407" s="91" t="s">
        <v>1096</v>
      </c>
      <c r="C407" s="99"/>
      <c r="D407" s="95" t="s">
        <v>1097</v>
      </c>
      <c r="E407" s="92" t="s">
        <v>596</v>
      </c>
      <c r="F407" s="93">
        <v>5</v>
      </c>
      <c r="G407" s="93">
        <v>82.07</v>
      </c>
      <c r="H407" s="65"/>
      <c r="I407" s="84" t="s">
        <v>335</v>
      </c>
      <c r="J407" s="96" t="s">
        <v>1027</v>
      </c>
    </row>
    <row r="408" spans="1:10" ht="12.75">
      <c r="A408" s="78"/>
      <c r="B408" s="91" t="s">
        <v>1108</v>
      </c>
      <c r="C408" s="99"/>
      <c r="D408" s="95" t="s">
        <v>1109</v>
      </c>
      <c r="E408" s="92"/>
      <c r="F408" s="93"/>
      <c r="G408" s="93"/>
      <c r="H408" s="65"/>
      <c r="I408" s="84"/>
      <c r="J408" s="96" t="s">
        <v>1110</v>
      </c>
    </row>
    <row r="409" spans="1:10" ht="12.75">
      <c r="A409" s="78"/>
      <c r="B409" s="91" t="s">
        <v>1111</v>
      </c>
      <c r="C409" s="99"/>
      <c r="D409" s="95" t="s">
        <v>1112</v>
      </c>
      <c r="E409" s="92"/>
      <c r="F409" s="93"/>
      <c r="G409" s="93"/>
      <c r="H409" s="65"/>
      <c r="I409" s="84"/>
      <c r="J409" s="96" t="s">
        <v>1110</v>
      </c>
    </row>
    <row r="410" spans="1:10" ht="12.75">
      <c r="A410" s="78"/>
      <c r="B410" s="91" t="s">
        <v>1113</v>
      </c>
      <c r="C410" s="99"/>
      <c r="D410" s="95" t="s">
        <v>1114</v>
      </c>
      <c r="E410" s="92"/>
      <c r="F410" s="93"/>
      <c r="G410" s="93"/>
      <c r="H410" s="65"/>
      <c r="I410" s="84"/>
      <c r="J410" s="96" t="s">
        <v>1110</v>
      </c>
    </row>
    <row r="411" spans="1:10" ht="12.75">
      <c r="A411" s="78"/>
      <c r="B411" s="91" t="s">
        <v>1115</v>
      </c>
      <c r="C411" s="99"/>
      <c r="D411" s="95" t="s">
        <v>1116</v>
      </c>
      <c r="E411" s="92"/>
      <c r="F411" s="93"/>
      <c r="G411" s="93"/>
      <c r="H411" s="65"/>
      <c r="I411" s="84"/>
      <c r="J411" s="96" t="s">
        <v>1110</v>
      </c>
    </row>
    <row r="412" spans="1:10" ht="12.75">
      <c r="A412" s="78">
        <v>239</v>
      </c>
      <c r="B412" s="91" t="s">
        <v>1117</v>
      </c>
      <c r="C412" s="99"/>
      <c r="D412" s="95" t="s">
        <v>1118</v>
      </c>
      <c r="E412" s="92" t="s">
        <v>375</v>
      </c>
      <c r="F412" s="93">
        <v>73.7</v>
      </c>
      <c r="G412" s="93">
        <v>58.04</v>
      </c>
      <c r="H412" s="65"/>
      <c r="I412" s="84" t="s">
        <v>335</v>
      </c>
      <c r="J412" s="96" t="s">
        <v>1110</v>
      </c>
    </row>
    <row r="413" spans="1:10" ht="12.75">
      <c r="A413" s="78"/>
      <c r="B413" s="91" t="s">
        <v>1119</v>
      </c>
      <c r="C413" s="99"/>
      <c r="D413" s="95" t="s">
        <v>1120</v>
      </c>
      <c r="E413" s="92"/>
      <c r="F413" s="93"/>
      <c r="G413" s="93"/>
      <c r="H413" s="65"/>
      <c r="I413" s="84"/>
      <c r="J413" s="96" t="s">
        <v>1110</v>
      </c>
    </row>
    <row r="414" spans="1:10" ht="12.75">
      <c r="A414" s="78"/>
      <c r="B414" s="91" t="s">
        <v>1121</v>
      </c>
      <c r="C414" s="99"/>
      <c r="D414" s="95" t="s">
        <v>1122</v>
      </c>
      <c r="E414" s="92"/>
      <c r="F414" s="93"/>
      <c r="G414" s="93"/>
      <c r="H414" s="65"/>
      <c r="I414" s="84"/>
      <c r="J414" s="96" t="s">
        <v>1110</v>
      </c>
    </row>
    <row r="415" spans="1:10" ht="12.75">
      <c r="A415" s="78"/>
      <c r="B415" s="91" t="s">
        <v>1123</v>
      </c>
      <c r="C415" s="99"/>
      <c r="D415" s="95" t="s">
        <v>1124</v>
      </c>
      <c r="E415" s="92"/>
      <c r="F415" s="93"/>
      <c r="G415" s="93"/>
      <c r="H415" s="65"/>
      <c r="I415" s="84"/>
      <c r="J415" s="96" t="s">
        <v>1110</v>
      </c>
    </row>
    <row r="416" spans="1:10" ht="12.75">
      <c r="A416" s="78">
        <v>240</v>
      </c>
      <c r="B416" s="91" t="s">
        <v>1125</v>
      </c>
      <c r="C416" s="99"/>
      <c r="D416" s="95" t="s">
        <v>1126</v>
      </c>
      <c r="E416" s="92" t="s">
        <v>375</v>
      </c>
      <c r="F416" s="93">
        <v>356.02</v>
      </c>
      <c r="G416" s="93">
        <v>62.83</v>
      </c>
      <c r="H416" s="65"/>
      <c r="I416" s="84" t="s">
        <v>335</v>
      </c>
      <c r="J416" s="96" t="s">
        <v>1110</v>
      </c>
    </row>
    <row r="417" spans="1:10" ht="12.75">
      <c r="A417" s="78"/>
      <c r="B417" s="91" t="s">
        <v>1127</v>
      </c>
      <c r="C417" s="99"/>
      <c r="D417" s="95" t="s">
        <v>1128</v>
      </c>
      <c r="E417" s="92"/>
      <c r="F417" s="93"/>
      <c r="G417" s="93"/>
      <c r="H417" s="65"/>
      <c r="I417" s="84"/>
      <c r="J417" s="96" t="s">
        <v>1110</v>
      </c>
    </row>
    <row r="418" spans="1:10" ht="12.75">
      <c r="A418" s="78"/>
      <c r="B418" s="91" t="s">
        <v>1129</v>
      </c>
      <c r="C418" s="99"/>
      <c r="D418" s="95" t="s">
        <v>1130</v>
      </c>
      <c r="E418" s="92"/>
      <c r="F418" s="93"/>
      <c r="G418" s="93"/>
      <c r="H418" s="65"/>
      <c r="I418" s="84"/>
      <c r="J418" s="96" t="s">
        <v>1110</v>
      </c>
    </row>
    <row r="419" spans="1:10" ht="36">
      <c r="A419" s="78"/>
      <c r="B419" s="91" t="s">
        <v>1131</v>
      </c>
      <c r="C419" s="99"/>
      <c r="D419" s="95" t="s">
        <v>1132</v>
      </c>
      <c r="E419" s="92"/>
      <c r="F419" s="93"/>
      <c r="G419" s="93"/>
      <c r="H419" s="65"/>
      <c r="I419" s="84"/>
      <c r="J419" s="96" t="s">
        <v>1110</v>
      </c>
    </row>
    <row r="420" spans="1:10" ht="12.75">
      <c r="A420" s="78">
        <v>241</v>
      </c>
      <c r="B420" s="91" t="s">
        <v>1133</v>
      </c>
      <c r="C420" s="99"/>
      <c r="D420" s="95" t="s">
        <v>1134</v>
      </c>
      <c r="E420" s="92" t="s">
        <v>402</v>
      </c>
      <c r="F420" s="93">
        <v>99.65</v>
      </c>
      <c r="G420" s="93">
        <v>15.38</v>
      </c>
      <c r="H420" s="65"/>
      <c r="I420" s="84" t="s">
        <v>335</v>
      </c>
      <c r="J420" s="96" t="s">
        <v>1110</v>
      </c>
    </row>
    <row r="421" spans="1:10" ht="12.75">
      <c r="A421" s="78"/>
      <c r="B421" s="91" t="s">
        <v>1135</v>
      </c>
      <c r="C421" s="99"/>
      <c r="D421" s="95" t="s">
        <v>1136</v>
      </c>
      <c r="E421" s="92"/>
      <c r="F421" s="93"/>
      <c r="G421" s="93"/>
      <c r="H421" s="65"/>
      <c r="I421" s="84"/>
      <c r="J421" s="96" t="s">
        <v>1110</v>
      </c>
    </row>
    <row r="422" spans="1:10" ht="12.75">
      <c r="A422" s="78">
        <v>242</v>
      </c>
      <c r="B422" s="91" t="s">
        <v>1137</v>
      </c>
      <c r="C422" s="99"/>
      <c r="D422" s="95" t="s">
        <v>1138</v>
      </c>
      <c r="E422" s="92" t="s">
        <v>402</v>
      </c>
      <c r="F422" s="93">
        <v>99.65</v>
      </c>
      <c r="G422" s="93">
        <v>8.21</v>
      </c>
      <c r="H422" s="65"/>
      <c r="I422" s="84" t="s">
        <v>335</v>
      </c>
      <c r="J422" s="96" t="s">
        <v>1110</v>
      </c>
    </row>
    <row r="423" spans="1:10" ht="12.75">
      <c r="A423" s="78"/>
      <c r="B423" s="91" t="s">
        <v>1139</v>
      </c>
      <c r="C423" s="99"/>
      <c r="D423" s="95" t="s">
        <v>1140</v>
      </c>
      <c r="E423" s="92"/>
      <c r="F423" s="93"/>
      <c r="G423" s="93"/>
      <c r="H423" s="65"/>
      <c r="I423" s="84"/>
      <c r="J423" s="96" t="s">
        <v>1110</v>
      </c>
    </row>
    <row r="424" spans="1:10" ht="12.75">
      <c r="A424" s="78"/>
      <c r="B424" s="91" t="s">
        <v>1141</v>
      </c>
      <c r="C424" s="99"/>
      <c r="D424" s="95" t="s">
        <v>1142</v>
      </c>
      <c r="E424" s="92"/>
      <c r="F424" s="93"/>
      <c r="G424" s="93"/>
      <c r="H424" s="65"/>
      <c r="I424" s="84"/>
      <c r="J424" s="96" t="s">
        <v>1110</v>
      </c>
    </row>
    <row r="425" spans="1:10" ht="12.75">
      <c r="A425" s="78"/>
      <c r="B425" s="91" t="s">
        <v>1143</v>
      </c>
      <c r="C425" s="99"/>
      <c r="D425" s="95" t="s">
        <v>1144</v>
      </c>
      <c r="E425" s="92"/>
      <c r="F425" s="93"/>
      <c r="G425" s="93"/>
      <c r="H425" s="65"/>
      <c r="I425" s="84"/>
      <c r="J425" s="96" t="s">
        <v>1110</v>
      </c>
    </row>
    <row r="426" spans="1:10" ht="12.75">
      <c r="A426" s="78">
        <v>243</v>
      </c>
      <c r="B426" s="91" t="s">
        <v>1145</v>
      </c>
      <c r="C426" s="99"/>
      <c r="D426" s="95" t="s">
        <v>1146</v>
      </c>
      <c r="E426" s="92" t="s">
        <v>375</v>
      </c>
      <c r="F426" s="93">
        <v>439.72</v>
      </c>
      <c r="G426" s="93">
        <v>28.3</v>
      </c>
      <c r="H426" s="65"/>
      <c r="I426" s="84" t="s">
        <v>335</v>
      </c>
      <c r="J426" s="96" t="s">
        <v>1110</v>
      </c>
    </row>
    <row r="427" spans="1:10" ht="12.75">
      <c r="A427" s="78"/>
      <c r="B427" s="91" t="s">
        <v>1147</v>
      </c>
      <c r="C427" s="99"/>
      <c r="D427" s="95" t="s">
        <v>1148</v>
      </c>
      <c r="E427" s="92"/>
      <c r="F427" s="93"/>
      <c r="G427" s="93"/>
      <c r="H427" s="65"/>
      <c r="I427" s="84"/>
      <c r="J427" s="96" t="s">
        <v>1110</v>
      </c>
    </row>
    <row r="428" spans="1:10" ht="12.75">
      <c r="A428" s="78"/>
      <c r="B428" s="91" t="s">
        <v>1149</v>
      </c>
      <c r="C428" s="99"/>
      <c r="D428" s="95" t="s">
        <v>1150</v>
      </c>
      <c r="E428" s="92"/>
      <c r="F428" s="93"/>
      <c r="G428" s="93"/>
      <c r="H428" s="65"/>
      <c r="I428" s="84"/>
      <c r="J428" s="96" t="s">
        <v>1110</v>
      </c>
    </row>
    <row r="429" spans="1:10" ht="12.75">
      <c r="A429" s="78">
        <v>244</v>
      </c>
      <c r="B429" s="91" t="s">
        <v>1151</v>
      </c>
      <c r="C429" s="99"/>
      <c r="D429" s="95" t="s">
        <v>1152</v>
      </c>
      <c r="E429" s="92" t="s">
        <v>596</v>
      </c>
      <c r="F429" s="93">
        <v>30</v>
      </c>
      <c r="G429" s="93">
        <v>3.18</v>
      </c>
      <c r="H429" s="65"/>
      <c r="I429" s="84" t="s">
        <v>335</v>
      </c>
      <c r="J429" s="96" t="s">
        <v>1110</v>
      </c>
    </row>
    <row r="430" spans="1:10" ht="12.75">
      <c r="A430" s="78">
        <v>245</v>
      </c>
      <c r="B430" s="91" t="s">
        <v>1153</v>
      </c>
      <c r="C430" s="99"/>
      <c r="D430" s="95" t="s">
        <v>1154</v>
      </c>
      <c r="E430" s="92" t="s">
        <v>375</v>
      </c>
      <c r="F430" s="93">
        <v>4.8</v>
      </c>
      <c r="G430" s="93">
        <v>99.49</v>
      </c>
      <c r="H430" s="65"/>
      <c r="I430" s="84" t="s">
        <v>335</v>
      </c>
      <c r="J430" s="96" t="s">
        <v>1110</v>
      </c>
    </row>
    <row r="431" spans="1:10" ht="12.75">
      <c r="A431" s="78">
        <v>246</v>
      </c>
      <c r="B431" s="91" t="s">
        <v>1155</v>
      </c>
      <c r="C431" s="99"/>
      <c r="D431" s="95" t="s">
        <v>1156</v>
      </c>
      <c r="E431" s="92" t="s">
        <v>375</v>
      </c>
      <c r="F431" s="93">
        <v>9.64</v>
      </c>
      <c r="G431" s="93">
        <v>110</v>
      </c>
      <c r="H431" s="65"/>
      <c r="I431" s="84" t="s">
        <v>335</v>
      </c>
      <c r="J431" s="96" t="s">
        <v>1110</v>
      </c>
    </row>
    <row r="432" spans="1:10" ht="12.75">
      <c r="A432" s="78"/>
      <c r="B432" s="91" t="s">
        <v>1157</v>
      </c>
      <c r="C432" s="99"/>
      <c r="D432" s="95" t="s">
        <v>1158</v>
      </c>
      <c r="E432" s="92"/>
      <c r="F432" s="93"/>
      <c r="G432" s="93"/>
      <c r="H432" s="65"/>
      <c r="I432" s="84"/>
      <c r="J432" s="96" t="s">
        <v>1110</v>
      </c>
    </row>
    <row r="433" spans="1:10" ht="12.75">
      <c r="A433" s="78"/>
      <c r="B433" s="91" t="s">
        <v>1159</v>
      </c>
      <c r="C433" s="99"/>
      <c r="D433" s="95" t="s">
        <v>1160</v>
      </c>
      <c r="E433" s="92"/>
      <c r="F433" s="93"/>
      <c r="G433" s="93"/>
      <c r="H433" s="65"/>
      <c r="I433" s="84"/>
      <c r="J433" s="96" t="s">
        <v>1110</v>
      </c>
    </row>
    <row r="434" spans="1:10" ht="24">
      <c r="A434" s="78"/>
      <c r="B434" s="91" t="s">
        <v>1161</v>
      </c>
      <c r="C434" s="99"/>
      <c r="D434" s="95" t="s">
        <v>1162</v>
      </c>
      <c r="E434" s="92"/>
      <c r="F434" s="93"/>
      <c r="G434" s="93"/>
      <c r="H434" s="65"/>
      <c r="I434" s="84"/>
      <c r="J434" s="96" t="s">
        <v>1110</v>
      </c>
    </row>
    <row r="435" spans="1:10" ht="12.75">
      <c r="A435" s="78">
        <v>247</v>
      </c>
      <c r="B435" s="91" t="s">
        <v>1163</v>
      </c>
      <c r="C435" s="99"/>
      <c r="D435" s="95" t="s">
        <v>1164</v>
      </c>
      <c r="E435" s="92" t="s">
        <v>596</v>
      </c>
      <c r="F435" s="93">
        <v>2</v>
      </c>
      <c r="G435" s="93">
        <v>1115.03</v>
      </c>
      <c r="H435" s="65"/>
      <c r="I435" s="84" t="s">
        <v>335</v>
      </c>
      <c r="J435" s="96" t="s">
        <v>1110</v>
      </c>
    </row>
    <row r="436" spans="1:10" ht="12.75">
      <c r="A436" s="78"/>
      <c r="B436" s="91" t="s">
        <v>1169</v>
      </c>
      <c r="C436" s="99"/>
      <c r="D436" s="95" t="s">
        <v>1170</v>
      </c>
      <c r="E436" s="92"/>
      <c r="F436" s="93"/>
      <c r="G436" s="93"/>
      <c r="H436" s="65"/>
      <c r="I436" s="84"/>
      <c r="J436" s="96" t="s">
        <v>1110</v>
      </c>
    </row>
    <row r="437" spans="1:10" ht="12.75">
      <c r="A437" s="78"/>
      <c r="B437" s="91" t="s">
        <v>1171</v>
      </c>
      <c r="C437" s="99"/>
      <c r="D437" s="95" t="s">
        <v>1172</v>
      </c>
      <c r="E437" s="92"/>
      <c r="F437" s="93"/>
      <c r="G437" s="93"/>
      <c r="H437" s="65"/>
      <c r="I437" s="84"/>
      <c r="J437" s="96" t="s">
        <v>1110</v>
      </c>
    </row>
    <row r="438" spans="1:10" ht="12.75">
      <c r="A438" s="78"/>
      <c r="B438" s="91" t="s">
        <v>1173</v>
      </c>
      <c r="C438" s="99"/>
      <c r="D438" s="95" t="s">
        <v>1174</v>
      </c>
      <c r="E438" s="92"/>
      <c r="F438" s="93"/>
      <c r="G438" s="93"/>
      <c r="H438" s="65"/>
      <c r="I438" s="84"/>
      <c r="J438" s="96" t="s">
        <v>1110</v>
      </c>
    </row>
    <row r="439" spans="1:10" ht="12.75">
      <c r="A439" s="78"/>
      <c r="B439" s="91" t="s">
        <v>1175</v>
      </c>
      <c r="C439" s="99"/>
      <c r="D439" s="95" t="s">
        <v>1176</v>
      </c>
      <c r="E439" s="92"/>
      <c r="F439" s="93"/>
      <c r="G439" s="93"/>
      <c r="H439" s="65"/>
      <c r="I439" s="84"/>
      <c r="J439" s="96" t="s">
        <v>1110</v>
      </c>
    </row>
    <row r="440" spans="1:10" ht="12.75">
      <c r="A440" s="78">
        <v>251</v>
      </c>
      <c r="B440" s="91" t="s">
        <v>1177</v>
      </c>
      <c r="C440" s="99"/>
      <c r="D440" s="95" t="s">
        <v>1178</v>
      </c>
      <c r="E440" s="92" t="s">
        <v>375</v>
      </c>
      <c r="F440" s="93">
        <v>5</v>
      </c>
      <c r="G440" s="93">
        <v>49.14</v>
      </c>
      <c r="H440" s="65"/>
      <c r="I440" s="84" t="s">
        <v>335</v>
      </c>
      <c r="J440" s="96" t="s">
        <v>1110</v>
      </c>
    </row>
    <row r="441" spans="1:10" ht="12.75">
      <c r="A441" s="78"/>
      <c r="B441" s="91" t="s">
        <v>1179</v>
      </c>
      <c r="C441" s="99"/>
      <c r="D441" s="95" t="s">
        <v>1180</v>
      </c>
      <c r="E441" s="92"/>
      <c r="F441" s="93"/>
      <c r="G441" s="93"/>
      <c r="H441" s="65"/>
      <c r="I441" s="84"/>
      <c r="J441" s="96" t="s">
        <v>1110</v>
      </c>
    </row>
    <row r="442" spans="1:10" ht="12.75">
      <c r="A442" s="78">
        <v>252</v>
      </c>
      <c r="B442" s="91" t="s">
        <v>1181</v>
      </c>
      <c r="C442" s="99"/>
      <c r="D442" s="95" t="s">
        <v>1182</v>
      </c>
      <c r="E442" s="92" t="s">
        <v>375</v>
      </c>
      <c r="F442" s="93">
        <v>6</v>
      </c>
      <c r="G442" s="93">
        <v>551.52</v>
      </c>
      <c r="H442" s="65"/>
      <c r="I442" s="84" t="s">
        <v>335</v>
      </c>
      <c r="J442" s="96" t="s">
        <v>1110</v>
      </c>
    </row>
    <row r="443" spans="1:10" ht="12.75">
      <c r="A443" s="78"/>
      <c r="B443" s="91" t="s">
        <v>1183</v>
      </c>
      <c r="C443" s="99"/>
      <c r="D443" s="95" t="s">
        <v>1184</v>
      </c>
      <c r="E443" s="92"/>
      <c r="F443" s="93"/>
      <c r="G443" s="93"/>
      <c r="H443" s="65"/>
      <c r="I443" s="84"/>
      <c r="J443" s="96" t="s">
        <v>1110</v>
      </c>
    </row>
    <row r="444" spans="1:10" ht="12.75">
      <c r="A444" s="78"/>
      <c r="B444" s="91" t="s">
        <v>1185</v>
      </c>
      <c r="C444" s="99"/>
      <c r="D444" s="95" t="s">
        <v>1186</v>
      </c>
      <c r="E444" s="92"/>
      <c r="F444" s="93"/>
      <c r="G444" s="93"/>
      <c r="H444" s="65"/>
      <c r="I444" s="84"/>
      <c r="J444" s="96" t="s">
        <v>1110</v>
      </c>
    </row>
    <row r="445" spans="1:10" ht="12.75">
      <c r="A445" s="78"/>
      <c r="B445" s="91" t="s">
        <v>1187</v>
      </c>
      <c r="C445" s="99"/>
      <c r="D445" s="95" t="s">
        <v>1188</v>
      </c>
      <c r="E445" s="92"/>
      <c r="F445" s="93"/>
      <c r="G445" s="93"/>
      <c r="H445" s="65"/>
      <c r="I445" s="84"/>
      <c r="J445" s="96" t="s">
        <v>1110</v>
      </c>
    </row>
    <row r="446" spans="1:10" ht="12.75">
      <c r="A446" s="78">
        <v>253</v>
      </c>
      <c r="B446" s="91" t="s">
        <v>1189</v>
      </c>
      <c r="C446" s="99"/>
      <c r="D446" s="95" t="s">
        <v>1190</v>
      </c>
      <c r="E446" s="92" t="s">
        <v>375</v>
      </c>
      <c r="F446" s="93">
        <v>280.27</v>
      </c>
      <c r="G446" s="93">
        <v>105.12</v>
      </c>
      <c r="H446" s="65"/>
      <c r="I446" s="84" t="s">
        <v>335</v>
      </c>
      <c r="J446" s="96" t="s">
        <v>1110</v>
      </c>
    </row>
    <row r="447" spans="1:10" ht="12.75">
      <c r="A447" s="78">
        <v>254</v>
      </c>
      <c r="B447" s="91" t="s">
        <v>1191</v>
      </c>
      <c r="C447" s="99"/>
      <c r="D447" s="95" t="s">
        <v>1192</v>
      </c>
      <c r="E447" s="92" t="s">
        <v>375</v>
      </c>
      <c r="F447" s="93">
        <v>280.27</v>
      </c>
      <c r="G447" s="93">
        <v>27.49</v>
      </c>
      <c r="H447" s="65"/>
      <c r="I447" s="84" t="s">
        <v>335</v>
      </c>
      <c r="J447" s="96" t="s">
        <v>1110</v>
      </c>
    </row>
    <row r="448" spans="1:10" ht="12.75">
      <c r="A448" s="78"/>
      <c r="B448" s="91" t="s">
        <v>1193</v>
      </c>
      <c r="C448" s="99"/>
      <c r="D448" s="95" t="s">
        <v>1194</v>
      </c>
      <c r="E448" s="92"/>
      <c r="F448" s="93"/>
      <c r="G448" s="93"/>
      <c r="H448" s="65"/>
      <c r="I448" s="84"/>
      <c r="J448" s="96" t="s">
        <v>1110</v>
      </c>
    </row>
    <row r="449" spans="1:10" ht="12.75">
      <c r="A449" s="78"/>
      <c r="B449" s="91" t="s">
        <v>1195</v>
      </c>
      <c r="C449" s="99"/>
      <c r="D449" s="95" t="s">
        <v>1196</v>
      </c>
      <c r="E449" s="92"/>
      <c r="F449" s="93"/>
      <c r="G449" s="93"/>
      <c r="H449" s="65"/>
      <c r="I449" s="84"/>
      <c r="J449" s="96" t="s">
        <v>1110</v>
      </c>
    </row>
    <row r="450" spans="1:10" ht="12.75">
      <c r="A450" s="78"/>
      <c r="B450" s="91" t="s">
        <v>1197</v>
      </c>
      <c r="C450" s="99"/>
      <c r="D450" s="95" t="s">
        <v>1198</v>
      </c>
      <c r="E450" s="92"/>
      <c r="F450" s="93"/>
      <c r="G450" s="93"/>
      <c r="H450" s="65"/>
      <c r="I450" s="84"/>
      <c r="J450" s="96" t="s">
        <v>1110</v>
      </c>
    </row>
    <row r="451" spans="1:10" ht="12.75">
      <c r="A451" s="78">
        <v>255</v>
      </c>
      <c r="B451" s="91" t="s">
        <v>1199</v>
      </c>
      <c r="C451" s="99"/>
      <c r="D451" s="95" t="s">
        <v>1200</v>
      </c>
      <c r="E451" s="92" t="s">
        <v>375</v>
      </c>
      <c r="F451" s="93">
        <v>363.8</v>
      </c>
      <c r="G451" s="93">
        <v>53.81</v>
      </c>
      <c r="H451" s="65"/>
      <c r="I451" s="84" t="s">
        <v>335</v>
      </c>
      <c r="J451" s="96" t="s">
        <v>1110</v>
      </c>
    </row>
    <row r="452" spans="1:10" ht="12.75">
      <c r="A452" s="78"/>
      <c r="B452" s="91" t="s">
        <v>1201</v>
      </c>
      <c r="C452" s="99"/>
      <c r="D452" s="95" t="s">
        <v>1202</v>
      </c>
      <c r="E452" s="92"/>
      <c r="F452" s="93"/>
      <c r="G452" s="93"/>
      <c r="H452" s="65"/>
      <c r="I452" s="84"/>
      <c r="J452" s="96" t="s">
        <v>1110</v>
      </c>
    </row>
    <row r="453" spans="1:10" ht="12.75">
      <c r="A453" s="78"/>
      <c r="B453" s="91" t="s">
        <v>1203</v>
      </c>
      <c r="C453" s="99"/>
      <c r="D453" s="95" t="s">
        <v>1204</v>
      </c>
      <c r="E453" s="92"/>
      <c r="F453" s="93"/>
      <c r="G453" s="93"/>
      <c r="H453" s="65"/>
      <c r="I453" s="84"/>
      <c r="J453" s="96" t="s">
        <v>1110</v>
      </c>
    </row>
    <row r="454" spans="1:10" ht="12.75">
      <c r="A454" s="78">
        <v>256</v>
      </c>
      <c r="B454" s="91" t="s">
        <v>1205</v>
      </c>
      <c r="C454" s="99"/>
      <c r="D454" s="95" t="s">
        <v>1206</v>
      </c>
      <c r="E454" s="92" t="s">
        <v>375</v>
      </c>
      <c r="F454" s="93">
        <v>1</v>
      </c>
      <c r="G454" s="93">
        <v>70.93</v>
      </c>
      <c r="H454" s="65"/>
      <c r="I454" s="84" t="s">
        <v>335</v>
      </c>
      <c r="J454" s="96" t="s">
        <v>1110</v>
      </c>
    </row>
    <row r="455" spans="1:10" ht="12.75">
      <c r="A455" s="78"/>
      <c r="B455" s="91" t="s">
        <v>1207</v>
      </c>
      <c r="C455" s="99"/>
      <c r="D455" s="95" t="s">
        <v>1208</v>
      </c>
      <c r="E455" s="92"/>
      <c r="F455" s="93"/>
      <c r="G455" s="93"/>
      <c r="H455" s="65"/>
      <c r="I455" s="84"/>
      <c r="J455" s="96" t="s">
        <v>1110</v>
      </c>
    </row>
    <row r="456" spans="1:10" ht="12.75">
      <c r="A456" s="78">
        <v>257</v>
      </c>
      <c r="B456" s="91" t="s">
        <v>1209</v>
      </c>
      <c r="C456" s="99"/>
      <c r="D456" s="95" t="s">
        <v>1210</v>
      </c>
      <c r="E456" s="92" t="s">
        <v>375</v>
      </c>
      <c r="F456" s="93">
        <v>363.8</v>
      </c>
      <c r="G456" s="93">
        <v>57.03</v>
      </c>
      <c r="H456" s="65"/>
      <c r="I456" s="84" t="s">
        <v>335</v>
      </c>
      <c r="J456" s="96" t="s">
        <v>1110</v>
      </c>
    </row>
    <row r="457" spans="1:10" ht="12.75">
      <c r="A457" s="78"/>
      <c r="B457" s="91" t="s">
        <v>1211</v>
      </c>
      <c r="C457" s="99"/>
      <c r="D457" s="95" t="s">
        <v>1212</v>
      </c>
      <c r="E457" s="92"/>
      <c r="F457" s="93"/>
      <c r="G457" s="93"/>
      <c r="H457" s="65"/>
      <c r="I457" s="84"/>
      <c r="J457" s="96" t="s">
        <v>1110</v>
      </c>
    </row>
    <row r="458" spans="1:10" ht="12.75">
      <c r="A458" s="78">
        <v>258</v>
      </c>
      <c r="B458" s="91" t="s">
        <v>1213</v>
      </c>
      <c r="C458" s="99"/>
      <c r="D458" s="95" t="s">
        <v>1214</v>
      </c>
      <c r="E458" s="92" t="s">
        <v>375</v>
      </c>
      <c r="F458" s="93">
        <v>1</v>
      </c>
      <c r="G458" s="93">
        <v>57.03</v>
      </c>
      <c r="H458" s="65"/>
      <c r="I458" s="84" t="s">
        <v>335</v>
      </c>
      <c r="J458" s="96" t="s">
        <v>1110</v>
      </c>
    </row>
    <row r="459" spans="1:10" ht="12.75">
      <c r="A459" s="78"/>
      <c r="B459" s="91" t="s">
        <v>1215</v>
      </c>
      <c r="C459" s="99"/>
      <c r="D459" s="95" t="s">
        <v>1216</v>
      </c>
      <c r="E459" s="92"/>
      <c r="F459" s="93"/>
      <c r="G459" s="93"/>
      <c r="H459" s="65"/>
      <c r="I459" s="84"/>
      <c r="J459" s="96" t="s">
        <v>1110</v>
      </c>
    </row>
    <row r="460" spans="1:10" ht="12.75">
      <c r="A460" s="78"/>
      <c r="B460" s="91" t="s">
        <v>1217</v>
      </c>
      <c r="C460" s="99"/>
      <c r="D460" s="95" t="s">
        <v>1218</v>
      </c>
      <c r="E460" s="92"/>
      <c r="F460" s="93"/>
      <c r="G460" s="93"/>
      <c r="H460" s="65"/>
      <c r="I460" s="84"/>
      <c r="J460" s="96" t="s">
        <v>1110</v>
      </c>
    </row>
    <row r="461" spans="1:10" ht="12.75">
      <c r="A461" s="78">
        <v>259</v>
      </c>
      <c r="B461" s="91" t="s">
        <v>1219</v>
      </c>
      <c r="C461" s="99"/>
      <c r="D461" s="95" t="s">
        <v>1220</v>
      </c>
      <c r="E461" s="92" t="s">
        <v>402</v>
      </c>
      <c r="F461" s="93">
        <v>1</v>
      </c>
      <c r="G461" s="93">
        <v>16.23</v>
      </c>
      <c r="H461" s="65"/>
      <c r="I461" s="84" t="s">
        <v>335</v>
      </c>
      <c r="J461" s="96" t="s">
        <v>1110</v>
      </c>
    </row>
    <row r="462" spans="1:10" ht="12.75">
      <c r="A462" s="78"/>
      <c r="B462" s="91" t="s">
        <v>1224</v>
      </c>
      <c r="C462" s="99"/>
      <c r="D462" s="95" t="s">
        <v>1225</v>
      </c>
      <c r="E462" s="92"/>
      <c r="F462" s="93"/>
      <c r="G462" s="93"/>
      <c r="H462" s="65"/>
      <c r="I462" s="84"/>
      <c r="J462" s="96" t="s">
        <v>1226</v>
      </c>
    </row>
    <row r="463" spans="1:10" ht="12.75">
      <c r="A463" s="78"/>
      <c r="B463" s="91" t="s">
        <v>1227</v>
      </c>
      <c r="C463" s="99"/>
      <c r="D463" s="95" t="s">
        <v>1228</v>
      </c>
      <c r="E463" s="92"/>
      <c r="F463" s="93"/>
      <c r="G463" s="93"/>
      <c r="H463" s="65"/>
      <c r="I463" s="84"/>
      <c r="J463" s="96" t="s">
        <v>1226</v>
      </c>
    </row>
    <row r="464" spans="1:10" ht="12.75">
      <c r="A464" s="78"/>
      <c r="B464" s="91" t="s">
        <v>1229</v>
      </c>
      <c r="C464" s="99"/>
      <c r="D464" s="95" t="s">
        <v>1230</v>
      </c>
      <c r="E464" s="92"/>
      <c r="F464" s="93"/>
      <c r="G464" s="93"/>
      <c r="H464" s="65"/>
      <c r="I464" s="84"/>
      <c r="J464" s="96" t="s">
        <v>1226</v>
      </c>
    </row>
    <row r="465" spans="1:10" ht="12.75">
      <c r="A465" s="78">
        <v>263</v>
      </c>
      <c r="B465" s="91" t="s">
        <v>1231</v>
      </c>
      <c r="C465" s="99"/>
      <c r="D465" s="95" t="s">
        <v>1232</v>
      </c>
      <c r="E465" s="92" t="s">
        <v>1233</v>
      </c>
      <c r="F465" s="93">
        <v>1</v>
      </c>
      <c r="G465" s="93">
        <v>29000</v>
      </c>
      <c r="H465" s="65"/>
      <c r="I465" s="84" t="s">
        <v>335</v>
      </c>
      <c r="J465" s="96" t="s">
        <v>1226</v>
      </c>
    </row>
    <row r="466" spans="1:10" ht="12.75">
      <c r="A466" s="78">
        <v>264</v>
      </c>
      <c r="B466" s="91" t="s">
        <v>1234</v>
      </c>
      <c r="C466" s="99"/>
      <c r="D466" s="95" t="s">
        <v>1235</v>
      </c>
      <c r="E466" s="92" t="s">
        <v>596</v>
      </c>
      <c r="F466" s="93">
        <v>3</v>
      </c>
      <c r="G466" s="93">
        <v>1100</v>
      </c>
      <c r="H466" s="65"/>
      <c r="I466" s="84" t="s">
        <v>335</v>
      </c>
      <c r="J466" s="96" t="s">
        <v>1226</v>
      </c>
    </row>
    <row r="467" spans="1:10" ht="12.75">
      <c r="A467" s="78">
        <v>265</v>
      </c>
      <c r="B467" s="91" t="s">
        <v>1236</v>
      </c>
      <c r="C467" s="99"/>
      <c r="D467" s="95" t="s">
        <v>857</v>
      </c>
      <c r="E467" s="92" t="s">
        <v>344</v>
      </c>
      <c r="F467" s="93">
        <v>15</v>
      </c>
      <c r="G467" s="93">
        <v>37.37</v>
      </c>
      <c r="H467" s="65"/>
      <c r="I467" s="84" t="s">
        <v>335</v>
      </c>
      <c r="J467" s="96" t="s">
        <v>1226</v>
      </c>
    </row>
    <row r="468" spans="1:10" ht="12.75">
      <c r="A468" s="78">
        <v>266</v>
      </c>
      <c r="B468" s="91" t="s">
        <v>1237</v>
      </c>
      <c r="C468" s="99"/>
      <c r="D468" s="95" t="s">
        <v>343</v>
      </c>
      <c r="E468" s="92" t="s">
        <v>344</v>
      </c>
      <c r="F468" s="93">
        <v>15</v>
      </c>
      <c r="G468" s="93">
        <v>35.63</v>
      </c>
      <c r="H468" s="65"/>
      <c r="I468" s="84" t="s">
        <v>335</v>
      </c>
      <c r="J468" s="96" t="s">
        <v>1226</v>
      </c>
    </row>
  </sheetData>
  <sheetProtection/>
  <mergeCells count="4">
    <mergeCell ref="D7:G7"/>
    <mergeCell ref="D8:G8"/>
    <mergeCell ref="D9:G9"/>
    <mergeCell ref="A1:J1"/>
  </mergeCells>
  <conditionalFormatting sqref="B26:C200 E26:E200 B201:G468 J18:J468">
    <cfRule type="cellIs" priority="82" dxfId="0" operator="notEqual" stopIfTrue="1">
      <formula>""</formula>
    </cfRule>
  </conditionalFormatting>
  <conditionalFormatting sqref="B18:C25 E18:E25 D18:D200 B17:G17 F18:G200">
    <cfRule type="cellIs" priority="13" dxfId="0" operator="notEqual" stopIfTrue="1">
      <formula>""</formula>
    </cfRule>
  </conditionalFormatting>
  <conditionalFormatting sqref="J17">
    <cfRule type="cellIs" priority="12" dxfId="0" operator="notEqual" stopIfTrue="1">
      <formula>""</formula>
    </cfRule>
  </conditionalFormatting>
  <conditionalFormatting sqref="H7">
    <cfRule type="cellIs" priority="4" dxfId="18" operator="equal" stopIfTrue="1">
      <formula>0</formula>
    </cfRule>
    <cfRule type="cellIs" priority="5" dxfId="17" operator="lessThan" stopIfTrue="1">
      <formula>$H$8</formula>
    </cfRule>
    <cfRule type="cellIs" priority="6" dxfId="16" operator="greaterThanOrEqual" stopIfTrue="1">
      <formula>$H$8</formula>
    </cfRule>
  </conditionalFormatting>
  <dataValidations count="1">
    <dataValidation type="custom" allowBlank="1" showInputMessage="1" showErrorMessage="1" errorTitle="Attenzione!" error="Importo con solo 2 (due) posizioni decimali!!!" sqref="F17:G200">
      <formula1>MOD(F17*10^2,1)=0</formula1>
    </dataValidation>
  </dataValidation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00"/>
  <sheetViews>
    <sheetView zoomScalePageLayoutView="0" workbookViewId="0" topLeftCell="A1">
      <selection activeCell="F19" sqref="F19:F200"/>
    </sheetView>
  </sheetViews>
  <sheetFormatPr defaultColWidth="9.140625" defaultRowHeight="12.75"/>
  <cols>
    <col min="1" max="1" width="5.57421875" style="0" customWidth="1"/>
    <col min="2" max="2" width="13.00390625" style="1" customWidth="1"/>
    <col min="3" max="3" width="2.00390625" style="1" bestFit="1" customWidth="1"/>
    <col min="4" max="4" width="57.7109375" style="1" customWidth="1"/>
    <col min="5" max="5" width="16.7109375" style="1" customWidth="1"/>
    <col min="6" max="6" width="15.00390625" style="87" customWidth="1"/>
    <col min="7" max="7" width="11.28125" style="86" customWidth="1"/>
    <col min="8" max="8" width="17.00390625" style="0" customWidth="1"/>
  </cols>
  <sheetData>
    <row r="1" spans="1:11" ht="15">
      <c r="A1" s="101" t="s">
        <v>291</v>
      </c>
      <c r="B1" s="101"/>
      <c r="C1" s="101"/>
      <c r="D1" s="101"/>
      <c r="E1" s="101"/>
      <c r="F1" s="101"/>
      <c r="G1" s="101"/>
      <c r="H1" s="101"/>
      <c r="I1" s="101"/>
      <c r="J1" s="101"/>
      <c r="K1" s="31"/>
    </row>
    <row r="2" spans="1:9" ht="12.75">
      <c r="A2" s="40"/>
      <c r="B2" s="40"/>
      <c r="C2" s="40"/>
      <c r="D2" s="18"/>
      <c r="E2" s="71"/>
      <c r="F2" s="71"/>
      <c r="G2" s="71"/>
      <c r="H2" s="71"/>
      <c r="I2" s="70"/>
    </row>
    <row r="3" spans="1:9" ht="12.75">
      <c r="A3" s="40"/>
      <c r="B3" s="40"/>
      <c r="C3" s="40"/>
      <c r="D3" s="18"/>
      <c r="E3" s="71"/>
      <c r="F3" s="71"/>
      <c r="G3" s="71"/>
      <c r="H3" s="71"/>
      <c r="I3" s="70"/>
    </row>
    <row r="4" spans="1:8" ht="15">
      <c r="A4" s="22"/>
      <c r="B4" s="22"/>
      <c r="C4" s="22"/>
      <c r="D4" s="23" t="s">
        <v>263</v>
      </c>
      <c r="E4" s="24"/>
      <c r="F4" s="24"/>
      <c r="G4" s="24"/>
      <c r="H4" s="25"/>
    </row>
    <row r="5" spans="1:8" ht="12.75">
      <c r="A5" s="1"/>
      <c r="F5" s="1"/>
      <c r="G5" s="1"/>
      <c r="H5" s="1"/>
    </row>
    <row r="6" spans="1:8" ht="12.75">
      <c r="A6" s="22"/>
      <c r="B6" s="22"/>
      <c r="C6" s="22"/>
      <c r="D6" s="20" t="s">
        <v>268</v>
      </c>
      <c r="E6" s="21"/>
      <c r="F6" s="21"/>
      <c r="G6" s="21"/>
      <c r="H6" s="66">
        <f>SUM($H$19:$H$9971)</f>
        <v>0</v>
      </c>
    </row>
    <row r="7" spans="1:8" ht="12.75">
      <c r="A7" s="22"/>
      <c r="B7" s="22"/>
      <c r="C7" s="22"/>
      <c r="D7" s="144" t="s">
        <v>287</v>
      </c>
      <c r="E7" s="145"/>
      <c r="F7" s="21"/>
      <c r="G7" s="21"/>
      <c r="H7" s="73"/>
    </row>
    <row r="8" spans="1:8" ht="12.75">
      <c r="A8" s="22"/>
      <c r="B8" s="22"/>
      <c r="C8" s="22"/>
      <c r="D8" s="135" t="s">
        <v>286</v>
      </c>
      <c r="E8" s="136"/>
      <c r="F8" s="21"/>
      <c r="G8" s="21"/>
      <c r="H8" s="73"/>
    </row>
    <row r="9" spans="1:8" ht="12.75">
      <c r="A9" s="22"/>
      <c r="B9" s="22"/>
      <c r="C9" s="22"/>
      <c r="D9" s="20" t="s">
        <v>269</v>
      </c>
      <c r="E9" s="21"/>
      <c r="F9" s="21"/>
      <c r="G9" s="21"/>
      <c r="H9" s="66">
        <f>SUM(H6:H8)</f>
        <v>0</v>
      </c>
    </row>
    <row r="10" spans="1:8" ht="12.75">
      <c r="A10" s="22"/>
      <c r="B10" s="22"/>
      <c r="C10" s="22"/>
      <c r="D10" s="135" t="s">
        <v>279</v>
      </c>
      <c r="E10" s="136"/>
      <c r="F10" s="136"/>
      <c r="G10" s="137"/>
      <c r="H10" s="66">
        <f>SUM(OFFERTA!E11:E13)</f>
        <v>0</v>
      </c>
    </row>
    <row r="11" spans="2:8" ht="12.75" customHeight="1">
      <c r="B11" s="22"/>
      <c r="C11" s="22"/>
      <c r="D11" s="138">
        <f>IF(H11&lt;0,"Ribasso d'asta in %",IF(H11&gt;0,"Rialzo d'asta in %",""))</f>
      </c>
      <c r="E11" s="139"/>
      <c r="F11" s="139"/>
      <c r="G11" s="140"/>
      <c r="H11" s="26">
        <f>IF(H10=0,0,(H9/H10)-1)</f>
        <v>0</v>
      </c>
    </row>
    <row r="12" spans="6:7" ht="12.75">
      <c r="F12" s="1"/>
      <c r="G12" s="1"/>
    </row>
    <row r="13" spans="6:7" ht="12.75">
      <c r="F13" s="1"/>
      <c r="G13" s="1"/>
    </row>
    <row r="14" spans="6:9" ht="12.75">
      <c r="F14" s="1"/>
      <c r="G14" s="1"/>
      <c r="H14" s="1"/>
      <c r="I14" s="1"/>
    </row>
    <row r="15" spans="1:9" ht="12.75">
      <c r="A15" s="1"/>
      <c r="F15" s="1"/>
      <c r="G15" s="1"/>
      <c r="H15" s="1"/>
      <c r="I15" s="1"/>
    </row>
    <row r="16" spans="1:7" ht="12.75">
      <c r="A16" s="1"/>
      <c r="F16" s="1"/>
      <c r="G16" s="1"/>
    </row>
    <row r="17" spans="1:7" ht="15">
      <c r="A17" s="13"/>
      <c r="B17" s="3" t="s">
        <v>265</v>
      </c>
      <c r="C17" s="3"/>
      <c r="D17" s="3"/>
      <c r="E17" s="3"/>
      <c r="F17" s="3"/>
      <c r="G17" s="3"/>
    </row>
    <row r="18" spans="1:10" ht="66">
      <c r="A18" s="14" t="s">
        <v>255</v>
      </c>
      <c r="B18" s="14" t="s">
        <v>256</v>
      </c>
      <c r="C18" s="14" t="s">
        <v>243</v>
      </c>
      <c r="D18" s="15" t="s">
        <v>242</v>
      </c>
      <c r="E18" s="14" t="s">
        <v>257</v>
      </c>
      <c r="F18" s="14" t="s">
        <v>258</v>
      </c>
      <c r="G18" s="14" t="s">
        <v>259</v>
      </c>
      <c r="H18" s="14" t="s">
        <v>260</v>
      </c>
      <c r="I18" s="16" t="s">
        <v>266</v>
      </c>
      <c r="J18" s="17" t="s">
        <v>262</v>
      </c>
    </row>
    <row r="19" spans="1:10" ht="12.75">
      <c r="A19" s="44">
        <f ca="1">+IF(NOT(ISBLANK(INDIRECT("e"&amp;ROW()))),MAX(INDIRECT("a$18:A"&amp;ROW()-1))+1,"")</f>
      </c>
      <c r="B19" s="74"/>
      <c r="C19" s="74"/>
      <c r="D19" s="75"/>
      <c r="E19" s="76"/>
      <c r="F19" s="88"/>
      <c r="G19" s="88"/>
      <c r="H19" s="65">
        <f>+IF(AND(F19="",G19=""),"",ROUND(F19*G19,2))</f>
      </c>
      <c r="I19" s="84">
        <f>IF(E19&lt;&gt;"","C","")</f>
      </c>
      <c r="J19" s="83"/>
    </row>
    <row r="20" spans="1:10" ht="12.75">
      <c r="A20" s="44">
        <f aca="true" ca="1" t="shared" si="0" ref="A20:A83">+IF(NOT(ISBLANK(INDIRECT("e"&amp;ROW()))),MAX(INDIRECT("a$18:A"&amp;ROW()-1))+1,"")</f>
      </c>
      <c r="B20" s="74"/>
      <c r="C20" s="74"/>
      <c r="D20" s="75"/>
      <c r="E20" s="76"/>
      <c r="F20" s="88"/>
      <c r="G20" s="88"/>
      <c r="H20" s="65">
        <f aca="true" t="shared" si="1" ref="H20:H83">+IF(AND(F20="",G20=""),"",ROUND(F20*G20,2))</f>
      </c>
      <c r="I20" s="84">
        <f aca="true" t="shared" si="2" ref="I20:I83">IF(E20&lt;&gt;"","C","")</f>
      </c>
      <c r="J20" s="83"/>
    </row>
    <row r="21" spans="1:10" ht="12.75">
      <c r="A21" s="44">
        <f ca="1" t="shared" si="0"/>
      </c>
      <c r="B21" s="74"/>
      <c r="C21" s="74"/>
      <c r="D21" s="75"/>
      <c r="E21" s="76"/>
      <c r="F21" s="88"/>
      <c r="G21" s="88"/>
      <c r="H21" s="65">
        <f t="shared" si="1"/>
      </c>
      <c r="I21" s="84">
        <f t="shared" si="2"/>
      </c>
      <c r="J21" s="83"/>
    </row>
    <row r="22" spans="1:10" ht="12.75">
      <c r="A22" s="44">
        <f ca="1" t="shared" si="0"/>
      </c>
      <c r="B22" s="74"/>
      <c r="C22" s="74"/>
      <c r="D22" s="75"/>
      <c r="E22" s="76"/>
      <c r="F22" s="88"/>
      <c r="G22" s="88"/>
      <c r="H22" s="65">
        <f t="shared" si="1"/>
      </c>
      <c r="I22" s="84">
        <f t="shared" si="2"/>
      </c>
      <c r="J22" s="83"/>
    </row>
    <row r="23" spans="1:10" ht="12.75">
      <c r="A23" s="44">
        <f ca="1" t="shared" si="0"/>
      </c>
      <c r="B23" s="77"/>
      <c r="C23" s="74"/>
      <c r="D23" s="75"/>
      <c r="E23" s="76"/>
      <c r="F23" s="88"/>
      <c r="G23" s="88"/>
      <c r="H23" s="65">
        <f t="shared" si="1"/>
      </c>
      <c r="I23" s="84">
        <f t="shared" si="2"/>
      </c>
      <c r="J23" s="83"/>
    </row>
    <row r="24" spans="1:10" ht="12.75">
      <c r="A24" s="44">
        <f ca="1" t="shared" si="0"/>
      </c>
      <c r="B24" s="74"/>
      <c r="C24" s="74"/>
      <c r="D24" s="75"/>
      <c r="E24" s="76"/>
      <c r="F24" s="88"/>
      <c r="G24" s="88"/>
      <c r="H24" s="65">
        <f t="shared" si="1"/>
      </c>
      <c r="I24" s="84">
        <f t="shared" si="2"/>
      </c>
      <c r="J24" s="83"/>
    </row>
    <row r="25" spans="1:10" ht="12.75">
      <c r="A25" s="44">
        <f ca="1" t="shared" si="0"/>
      </c>
      <c r="B25" s="74"/>
      <c r="C25" s="74"/>
      <c r="D25" s="75"/>
      <c r="E25" s="76"/>
      <c r="F25" s="88"/>
      <c r="G25" s="88"/>
      <c r="H25" s="65">
        <f t="shared" si="1"/>
      </c>
      <c r="I25" s="84">
        <f t="shared" si="2"/>
      </c>
      <c r="J25" s="83"/>
    </row>
    <row r="26" spans="1:10" ht="12.75">
      <c r="A26" s="44">
        <f ca="1" t="shared" si="0"/>
      </c>
      <c r="B26" s="74"/>
      <c r="C26" s="74"/>
      <c r="D26" s="75"/>
      <c r="E26" s="76"/>
      <c r="F26" s="88"/>
      <c r="G26" s="88"/>
      <c r="H26" s="65">
        <f t="shared" si="1"/>
      </c>
      <c r="I26" s="84">
        <f t="shared" si="2"/>
      </c>
      <c r="J26" s="83"/>
    </row>
    <row r="27" spans="1:10" ht="12.75">
      <c r="A27" s="44">
        <f ca="1" t="shared" si="0"/>
      </c>
      <c r="B27" s="74"/>
      <c r="C27" s="74"/>
      <c r="D27" s="75"/>
      <c r="E27" s="76"/>
      <c r="F27" s="88"/>
      <c r="G27" s="88"/>
      <c r="H27" s="65">
        <f t="shared" si="1"/>
      </c>
      <c r="I27" s="84">
        <f t="shared" si="2"/>
      </c>
      <c r="J27" s="83"/>
    </row>
    <row r="28" spans="1:10" ht="12.75">
      <c r="A28" s="44">
        <f ca="1" t="shared" si="0"/>
      </c>
      <c r="B28" s="74"/>
      <c r="C28" s="74"/>
      <c r="D28" s="75"/>
      <c r="E28" s="76"/>
      <c r="F28" s="88"/>
      <c r="G28" s="88"/>
      <c r="H28" s="65">
        <f t="shared" si="1"/>
      </c>
      <c r="I28" s="84">
        <f t="shared" si="2"/>
      </c>
      <c r="J28" s="83"/>
    </row>
    <row r="29" spans="1:10" ht="12.75">
      <c r="A29" s="44">
        <f ca="1" t="shared" si="0"/>
      </c>
      <c r="B29" s="74"/>
      <c r="C29" s="74"/>
      <c r="D29" s="75"/>
      <c r="E29" s="76"/>
      <c r="F29" s="88"/>
      <c r="G29" s="88"/>
      <c r="H29" s="65">
        <f t="shared" si="1"/>
      </c>
      <c r="I29" s="84">
        <f t="shared" si="2"/>
      </c>
      <c r="J29" s="83"/>
    </row>
    <row r="30" spans="1:10" ht="12.75">
      <c r="A30" s="44">
        <f ca="1" t="shared" si="0"/>
      </c>
      <c r="B30" s="74"/>
      <c r="C30" s="74"/>
      <c r="D30" s="75"/>
      <c r="E30" s="76"/>
      <c r="F30" s="88"/>
      <c r="G30" s="88"/>
      <c r="H30" s="65">
        <f t="shared" si="1"/>
      </c>
      <c r="I30" s="84">
        <f t="shared" si="2"/>
      </c>
      <c r="J30" s="83"/>
    </row>
    <row r="31" spans="1:10" ht="12.75">
      <c r="A31" s="44">
        <f ca="1" t="shared" si="0"/>
      </c>
      <c r="B31" s="74"/>
      <c r="C31" s="74"/>
      <c r="D31" s="75"/>
      <c r="E31" s="76"/>
      <c r="F31" s="88"/>
      <c r="G31" s="88"/>
      <c r="H31" s="65">
        <f t="shared" si="1"/>
      </c>
      <c r="I31" s="84">
        <f t="shared" si="2"/>
      </c>
      <c r="J31" s="83"/>
    </row>
    <row r="32" spans="1:10" ht="12.75">
      <c r="A32" s="44">
        <f ca="1" t="shared" si="0"/>
      </c>
      <c r="B32" s="74"/>
      <c r="C32" s="74"/>
      <c r="D32" s="75"/>
      <c r="E32" s="76"/>
      <c r="F32" s="88"/>
      <c r="G32" s="88"/>
      <c r="H32" s="65">
        <f t="shared" si="1"/>
      </c>
      <c r="I32" s="84">
        <f t="shared" si="2"/>
      </c>
      <c r="J32" s="83"/>
    </row>
    <row r="33" spans="1:10" ht="12.75">
      <c r="A33" s="44">
        <f ca="1" t="shared" si="0"/>
      </c>
      <c r="B33" s="74"/>
      <c r="C33" s="74"/>
      <c r="D33" s="75"/>
      <c r="E33" s="76"/>
      <c r="F33" s="88"/>
      <c r="G33" s="88"/>
      <c r="H33" s="65">
        <f t="shared" si="1"/>
      </c>
      <c r="I33" s="84">
        <f t="shared" si="2"/>
      </c>
      <c r="J33" s="83"/>
    </row>
    <row r="34" spans="1:10" ht="12.75">
      <c r="A34" s="44">
        <f ca="1" t="shared" si="0"/>
      </c>
      <c r="B34" s="74"/>
      <c r="C34" s="74"/>
      <c r="D34" s="75"/>
      <c r="E34" s="76"/>
      <c r="F34" s="88"/>
      <c r="G34" s="88"/>
      <c r="H34" s="65">
        <f t="shared" si="1"/>
      </c>
      <c r="I34" s="84">
        <f t="shared" si="2"/>
      </c>
      <c r="J34" s="83"/>
    </row>
    <row r="35" spans="1:10" ht="12.75">
      <c r="A35" s="44">
        <f ca="1" t="shared" si="0"/>
      </c>
      <c r="B35" s="74"/>
      <c r="C35" s="74"/>
      <c r="D35" s="75"/>
      <c r="E35" s="76"/>
      <c r="F35" s="88"/>
      <c r="G35" s="88"/>
      <c r="H35" s="65">
        <f t="shared" si="1"/>
      </c>
      <c r="I35" s="84">
        <f t="shared" si="2"/>
      </c>
      <c r="J35" s="83"/>
    </row>
    <row r="36" spans="1:10" ht="12.75">
      <c r="A36" s="44">
        <f ca="1" t="shared" si="0"/>
      </c>
      <c r="B36" s="74"/>
      <c r="C36" s="74"/>
      <c r="D36" s="75"/>
      <c r="E36" s="76"/>
      <c r="F36" s="88"/>
      <c r="G36" s="88"/>
      <c r="H36" s="65">
        <f t="shared" si="1"/>
      </c>
      <c r="I36" s="84">
        <f t="shared" si="2"/>
      </c>
      <c r="J36" s="83"/>
    </row>
    <row r="37" spans="1:10" ht="12.75">
      <c r="A37" s="44">
        <f ca="1" t="shared" si="0"/>
      </c>
      <c r="B37" s="74"/>
      <c r="C37" s="74"/>
      <c r="D37" s="75"/>
      <c r="E37" s="76"/>
      <c r="F37" s="88"/>
      <c r="G37" s="88"/>
      <c r="H37" s="65">
        <f t="shared" si="1"/>
      </c>
      <c r="I37" s="84">
        <f t="shared" si="2"/>
      </c>
      <c r="J37" s="83"/>
    </row>
    <row r="38" spans="1:10" ht="12.75">
      <c r="A38" s="44">
        <f ca="1" t="shared" si="0"/>
      </c>
      <c r="B38" s="74"/>
      <c r="C38" s="74"/>
      <c r="D38" s="75"/>
      <c r="E38" s="76"/>
      <c r="F38" s="88"/>
      <c r="G38" s="88"/>
      <c r="H38" s="65">
        <f t="shared" si="1"/>
      </c>
      <c r="I38" s="84">
        <f t="shared" si="2"/>
      </c>
      <c r="J38" s="83"/>
    </row>
    <row r="39" spans="1:10" ht="12.75">
      <c r="A39" s="44">
        <f ca="1" t="shared" si="0"/>
      </c>
      <c r="B39" s="74"/>
      <c r="C39" s="74"/>
      <c r="D39" s="75"/>
      <c r="E39" s="76"/>
      <c r="F39" s="88"/>
      <c r="G39" s="88"/>
      <c r="H39" s="65">
        <f t="shared" si="1"/>
      </c>
      <c r="I39" s="84">
        <f t="shared" si="2"/>
      </c>
      <c r="J39" s="83"/>
    </row>
    <row r="40" spans="1:10" ht="12.75">
      <c r="A40" s="44">
        <f ca="1" t="shared" si="0"/>
      </c>
      <c r="B40" s="74"/>
      <c r="C40" s="74"/>
      <c r="D40" s="75"/>
      <c r="E40" s="76"/>
      <c r="F40" s="88"/>
      <c r="G40" s="88"/>
      <c r="H40" s="65">
        <f t="shared" si="1"/>
      </c>
      <c r="I40" s="84">
        <f t="shared" si="2"/>
      </c>
      <c r="J40" s="83"/>
    </row>
    <row r="41" spans="1:10" ht="12.75">
      <c r="A41" s="44">
        <f ca="1" t="shared" si="0"/>
      </c>
      <c r="B41" s="74"/>
      <c r="C41" s="74"/>
      <c r="D41" s="75"/>
      <c r="E41" s="76"/>
      <c r="F41" s="88"/>
      <c r="G41" s="88"/>
      <c r="H41" s="65">
        <f t="shared" si="1"/>
      </c>
      <c r="I41" s="84">
        <f t="shared" si="2"/>
      </c>
      <c r="J41" s="83"/>
    </row>
    <row r="42" spans="1:10" ht="12.75">
      <c r="A42" s="44">
        <f ca="1" t="shared" si="0"/>
      </c>
      <c r="B42" s="74"/>
      <c r="C42" s="74"/>
      <c r="D42" s="75"/>
      <c r="E42" s="76"/>
      <c r="F42" s="88"/>
      <c r="G42" s="88"/>
      <c r="H42" s="65">
        <f t="shared" si="1"/>
      </c>
      <c r="I42" s="84">
        <f t="shared" si="2"/>
      </c>
      <c r="J42" s="83"/>
    </row>
    <row r="43" spans="1:10" ht="12.75">
      <c r="A43" s="44">
        <f ca="1" t="shared" si="0"/>
      </c>
      <c r="B43" s="74"/>
      <c r="C43" s="74"/>
      <c r="D43" s="75"/>
      <c r="E43" s="76"/>
      <c r="F43" s="88"/>
      <c r="G43" s="88"/>
      <c r="H43" s="65">
        <f t="shared" si="1"/>
      </c>
      <c r="I43" s="84">
        <f t="shared" si="2"/>
      </c>
      <c r="J43" s="83"/>
    </row>
    <row r="44" spans="1:10" ht="12.75">
      <c r="A44" s="44">
        <f ca="1" t="shared" si="0"/>
      </c>
      <c r="B44" s="74"/>
      <c r="C44" s="74"/>
      <c r="D44" s="75"/>
      <c r="E44" s="76"/>
      <c r="F44" s="88"/>
      <c r="G44" s="88"/>
      <c r="H44" s="65">
        <f t="shared" si="1"/>
      </c>
      <c r="I44" s="84">
        <f t="shared" si="2"/>
      </c>
      <c r="J44" s="83"/>
    </row>
    <row r="45" spans="1:10" ht="12.75">
      <c r="A45" s="44">
        <f ca="1" t="shared" si="0"/>
      </c>
      <c r="B45" s="74"/>
      <c r="C45" s="74"/>
      <c r="D45" s="75"/>
      <c r="E45" s="76"/>
      <c r="F45" s="88"/>
      <c r="G45" s="88"/>
      <c r="H45" s="65">
        <f t="shared" si="1"/>
      </c>
      <c r="I45" s="84">
        <f t="shared" si="2"/>
      </c>
      <c r="J45" s="83"/>
    </row>
    <row r="46" spans="1:10" ht="12.75">
      <c r="A46" s="44">
        <f ca="1" t="shared" si="0"/>
      </c>
      <c r="B46" s="74"/>
      <c r="C46" s="74"/>
      <c r="D46" s="75"/>
      <c r="E46" s="76"/>
      <c r="F46" s="88"/>
      <c r="G46" s="88"/>
      <c r="H46" s="65">
        <f t="shared" si="1"/>
      </c>
      <c r="I46" s="84">
        <f t="shared" si="2"/>
      </c>
      <c r="J46" s="83"/>
    </row>
    <row r="47" spans="1:10" ht="12.75">
      <c r="A47" s="44">
        <f ca="1" t="shared" si="0"/>
      </c>
      <c r="B47" s="74"/>
      <c r="C47" s="74"/>
      <c r="D47" s="75"/>
      <c r="E47" s="76"/>
      <c r="F47" s="88"/>
      <c r="G47" s="88"/>
      <c r="H47" s="65">
        <f t="shared" si="1"/>
      </c>
      <c r="I47" s="84">
        <f t="shared" si="2"/>
      </c>
      <c r="J47" s="83"/>
    </row>
    <row r="48" spans="1:10" ht="12.75">
      <c r="A48" s="44">
        <f ca="1" t="shared" si="0"/>
      </c>
      <c r="B48" s="74"/>
      <c r="C48" s="74"/>
      <c r="D48" s="75"/>
      <c r="E48" s="76"/>
      <c r="F48" s="88"/>
      <c r="G48" s="88"/>
      <c r="H48" s="65">
        <f t="shared" si="1"/>
      </c>
      <c r="I48" s="84">
        <f t="shared" si="2"/>
      </c>
      <c r="J48" s="83"/>
    </row>
    <row r="49" spans="1:10" ht="12.75">
      <c r="A49" s="44">
        <f ca="1" t="shared" si="0"/>
      </c>
      <c r="B49" s="74"/>
      <c r="C49" s="74"/>
      <c r="D49" s="75"/>
      <c r="E49" s="76"/>
      <c r="F49" s="88"/>
      <c r="G49" s="88"/>
      <c r="H49" s="65">
        <f t="shared" si="1"/>
      </c>
      <c r="I49" s="84">
        <f t="shared" si="2"/>
      </c>
      <c r="J49" s="83"/>
    </row>
    <row r="50" spans="1:10" ht="12.75">
      <c r="A50" s="44">
        <f ca="1" t="shared" si="0"/>
      </c>
      <c r="B50" s="74"/>
      <c r="C50" s="74"/>
      <c r="D50" s="75"/>
      <c r="E50" s="76"/>
      <c r="F50" s="88"/>
      <c r="G50" s="88"/>
      <c r="H50" s="65">
        <f t="shared" si="1"/>
      </c>
      <c r="I50" s="84">
        <f t="shared" si="2"/>
      </c>
      <c r="J50" s="83"/>
    </row>
    <row r="51" spans="1:10" ht="12.75">
      <c r="A51" s="44">
        <f ca="1" t="shared" si="0"/>
      </c>
      <c r="B51" s="74"/>
      <c r="C51" s="74"/>
      <c r="D51" s="75"/>
      <c r="E51" s="76"/>
      <c r="F51" s="88"/>
      <c r="G51" s="88"/>
      <c r="H51" s="65">
        <f t="shared" si="1"/>
      </c>
      <c r="I51" s="84">
        <f t="shared" si="2"/>
      </c>
      <c r="J51" s="83"/>
    </row>
    <row r="52" spans="1:10" ht="12.75">
      <c r="A52" s="44">
        <f ca="1" t="shared" si="0"/>
      </c>
      <c r="B52" s="74"/>
      <c r="C52" s="74"/>
      <c r="D52" s="75"/>
      <c r="E52" s="76"/>
      <c r="F52" s="88"/>
      <c r="G52" s="88"/>
      <c r="H52" s="65">
        <f t="shared" si="1"/>
      </c>
      <c r="I52" s="84">
        <f t="shared" si="2"/>
      </c>
      <c r="J52" s="83"/>
    </row>
    <row r="53" spans="1:10" ht="12.75">
      <c r="A53" s="44">
        <f ca="1" t="shared" si="0"/>
      </c>
      <c r="B53" s="74"/>
      <c r="C53" s="74"/>
      <c r="D53" s="75"/>
      <c r="E53" s="76"/>
      <c r="F53" s="88"/>
      <c r="G53" s="88"/>
      <c r="H53" s="65">
        <f t="shared" si="1"/>
      </c>
      <c r="I53" s="84">
        <f t="shared" si="2"/>
      </c>
      <c r="J53" s="83"/>
    </row>
    <row r="54" spans="1:10" ht="12.75">
      <c r="A54" s="44">
        <f ca="1" t="shared" si="0"/>
      </c>
      <c r="B54" s="74"/>
      <c r="C54" s="74"/>
      <c r="D54" s="75"/>
      <c r="E54" s="76"/>
      <c r="F54" s="88"/>
      <c r="G54" s="88"/>
      <c r="H54" s="65">
        <f t="shared" si="1"/>
      </c>
      <c r="I54" s="84">
        <f t="shared" si="2"/>
      </c>
      <c r="J54" s="83"/>
    </row>
    <row r="55" spans="1:10" ht="12.75">
      <c r="A55" s="44">
        <f ca="1" t="shared" si="0"/>
      </c>
      <c r="B55" s="74"/>
      <c r="C55" s="74"/>
      <c r="D55" s="75"/>
      <c r="E55" s="76"/>
      <c r="F55" s="88"/>
      <c r="G55" s="88"/>
      <c r="H55" s="65">
        <f t="shared" si="1"/>
      </c>
      <c r="I55" s="84">
        <f t="shared" si="2"/>
      </c>
      <c r="J55" s="83"/>
    </row>
    <row r="56" spans="1:10" ht="12.75">
      <c r="A56" s="44">
        <f ca="1" t="shared" si="0"/>
      </c>
      <c r="B56" s="74"/>
      <c r="C56" s="74"/>
      <c r="D56" s="75"/>
      <c r="E56" s="76"/>
      <c r="F56" s="88"/>
      <c r="G56" s="88"/>
      <c r="H56" s="65">
        <f t="shared" si="1"/>
      </c>
      <c r="I56" s="84">
        <f t="shared" si="2"/>
      </c>
      <c r="J56" s="83"/>
    </row>
    <row r="57" spans="1:10" ht="12.75">
      <c r="A57" s="44">
        <f ca="1" t="shared" si="0"/>
      </c>
      <c r="B57" s="74"/>
      <c r="C57" s="74"/>
      <c r="D57" s="75"/>
      <c r="E57" s="76"/>
      <c r="F57" s="88"/>
      <c r="G57" s="88"/>
      <c r="H57" s="65">
        <f t="shared" si="1"/>
      </c>
      <c r="I57" s="84">
        <f t="shared" si="2"/>
      </c>
      <c r="J57" s="83"/>
    </row>
    <row r="58" spans="1:10" ht="12.75">
      <c r="A58" s="44">
        <f ca="1" t="shared" si="0"/>
      </c>
      <c r="B58" s="74"/>
      <c r="C58" s="74"/>
      <c r="D58" s="75"/>
      <c r="E58" s="76"/>
      <c r="F58" s="88"/>
      <c r="G58" s="88"/>
      <c r="H58" s="65">
        <f t="shared" si="1"/>
      </c>
      <c r="I58" s="84">
        <f t="shared" si="2"/>
      </c>
      <c r="J58" s="83"/>
    </row>
    <row r="59" spans="1:10" ht="12.75">
      <c r="A59" s="44">
        <f ca="1" t="shared" si="0"/>
      </c>
      <c r="B59" s="74"/>
      <c r="C59" s="74"/>
      <c r="D59" s="75"/>
      <c r="E59" s="76"/>
      <c r="F59" s="88"/>
      <c r="G59" s="88"/>
      <c r="H59" s="65">
        <f t="shared" si="1"/>
      </c>
      <c r="I59" s="84">
        <f t="shared" si="2"/>
      </c>
      <c r="J59" s="83"/>
    </row>
    <row r="60" spans="1:10" ht="12.75">
      <c r="A60" s="44">
        <f ca="1" t="shared" si="0"/>
      </c>
      <c r="B60" s="74"/>
      <c r="C60" s="74"/>
      <c r="D60" s="75"/>
      <c r="E60" s="76"/>
      <c r="F60" s="88"/>
      <c r="G60" s="88"/>
      <c r="H60" s="65">
        <f t="shared" si="1"/>
      </c>
      <c r="I60" s="84">
        <f t="shared" si="2"/>
      </c>
      <c r="J60" s="83"/>
    </row>
    <row r="61" spans="1:10" ht="12.75">
      <c r="A61" s="44">
        <f ca="1" t="shared" si="0"/>
      </c>
      <c r="B61" s="74"/>
      <c r="C61" s="74"/>
      <c r="D61" s="75"/>
      <c r="E61" s="76"/>
      <c r="F61" s="88"/>
      <c r="G61" s="88"/>
      <c r="H61" s="65">
        <f t="shared" si="1"/>
      </c>
      <c r="I61" s="84">
        <f t="shared" si="2"/>
      </c>
      <c r="J61" s="83"/>
    </row>
    <row r="62" spans="1:10" ht="12.75">
      <c r="A62" s="44">
        <f ca="1" t="shared" si="0"/>
      </c>
      <c r="B62" s="74"/>
      <c r="C62" s="74"/>
      <c r="D62" s="75"/>
      <c r="E62" s="76"/>
      <c r="F62" s="88"/>
      <c r="G62" s="88"/>
      <c r="H62" s="65">
        <f t="shared" si="1"/>
      </c>
      <c r="I62" s="84">
        <f t="shared" si="2"/>
      </c>
      <c r="J62" s="83"/>
    </row>
    <row r="63" spans="1:10" ht="12.75">
      <c r="A63" s="44">
        <f ca="1" t="shared" si="0"/>
      </c>
      <c r="B63" s="74"/>
      <c r="C63" s="74"/>
      <c r="D63" s="75"/>
      <c r="E63" s="76"/>
      <c r="F63" s="88"/>
      <c r="G63" s="88"/>
      <c r="H63" s="65">
        <f t="shared" si="1"/>
      </c>
      <c r="I63" s="84">
        <f t="shared" si="2"/>
      </c>
      <c r="J63" s="83"/>
    </row>
    <row r="64" spans="1:10" ht="12.75">
      <c r="A64" s="44">
        <f ca="1" t="shared" si="0"/>
      </c>
      <c r="B64" s="74"/>
      <c r="C64" s="74"/>
      <c r="D64" s="75"/>
      <c r="E64" s="76"/>
      <c r="F64" s="88"/>
      <c r="G64" s="88"/>
      <c r="H64" s="65">
        <f t="shared" si="1"/>
      </c>
      <c r="I64" s="84">
        <f t="shared" si="2"/>
      </c>
      <c r="J64" s="83"/>
    </row>
    <row r="65" spans="1:10" ht="12.75">
      <c r="A65" s="44">
        <f ca="1" t="shared" si="0"/>
      </c>
      <c r="B65" s="74"/>
      <c r="C65" s="74"/>
      <c r="D65" s="75"/>
      <c r="E65" s="76"/>
      <c r="F65" s="88"/>
      <c r="G65" s="88"/>
      <c r="H65" s="65">
        <f t="shared" si="1"/>
      </c>
      <c r="I65" s="84">
        <f t="shared" si="2"/>
      </c>
      <c r="J65" s="83"/>
    </row>
    <row r="66" spans="1:10" ht="12.75">
      <c r="A66" s="44">
        <f ca="1" t="shared" si="0"/>
      </c>
      <c r="B66" s="74"/>
      <c r="C66" s="74"/>
      <c r="D66" s="75"/>
      <c r="E66" s="76"/>
      <c r="F66" s="88"/>
      <c r="G66" s="88"/>
      <c r="H66" s="65">
        <f t="shared" si="1"/>
      </c>
      <c r="I66" s="84">
        <f t="shared" si="2"/>
      </c>
      <c r="J66" s="83"/>
    </row>
    <row r="67" spans="1:10" ht="12.75">
      <c r="A67" s="44">
        <f ca="1" t="shared" si="0"/>
      </c>
      <c r="B67" s="74"/>
      <c r="C67" s="74"/>
      <c r="D67" s="75"/>
      <c r="E67" s="76"/>
      <c r="F67" s="88"/>
      <c r="G67" s="88"/>
      <c r="H67" s="65">
        <f t="shared" si="1"/>
      </c>
      <c r="I67" s="84">
        <f t="shared" si="2"/>
      </c>
      <c r="J67" s="83"/>
    </row>
    <row r="68" spans="1:10" ht="12.75">
      <c r="A68" s="44">
        <f ca="1" t="shared" si="0"/>
      </c>
      <c r="B68" s="74"/>
      <c r="C68" s="74"/>
      <c r="D68" s="75"/>
      <c r="E68" s="76"/>
      <c r="F68" s="88"/>
      <c r="G68" s="88"/>
      <c r="H68" s="65">
        <f t="shared" si="1"/>
      </c>
      <c r="I68" s="84">
        <f t="shared" si="2"/>
      </c>
      <c r="J68" s="83"/>
    </row>
    <row r="69" spans="1:10" ht="12.75">
      <c r="A69" s="44">
        <f ca="1" t="shared" si="0"/>
      </c>
      <c r="B69" s="74"/>
      <c r="C69" s="74"/>
      <c r="D69" s="75"/>
      <c r="E69" s="76"/>
      <c r="F69" s="88"/>
      <c r="G69" s="88"/>
      <c r="H69" s="65">
        <f t="shared" si="1"/>
      </c>
      <c r="I69" s="84">
        <f t="shared" si="2"/>
      </c>
      <c r="J69" s="83"/>
    </row>
    <row r="70" spans="1:10" ht="12.75">
      <c r="A70" s="44">
        <f ca="1" t="shared" si="0"/>
      </c>
      <c r="B70" s="74"/>
      <c r="C70" s="74"/>
      <c r="D70" s="75"/>
      <c r="E70" s="76"/>
      <c r="F70" s="88"/>
      <c r="G70" s="88"/>
      <c r="H70" s="65">
        <f t="shared" si="1"/>
      </c>
      <c r="I70" s="84">
        <f t="shared" si="2"/>
      </c>
      <c r="J70" s="83"/>
    </row>
    <row r="71" spans="1:10" ht="12.75">
      <c r="A71" s="44">
        <f ca="1" t="shared" si="0"/>
      </c>
      <c r="B71" s="74"/>
      <c r="C71" s="74"/>
      <c r="D71" s="75"/>
      <c r="E71" s="76"/>
      <c r="F71" s="88"/>
      <c r="G71" s="88"/>
      <c r="H71" s="65">
        <f t="shared" si="1"/>
      </c>
      <c r="I71" s="84">
        <f t="shared" si="2"/>
      </c>
      <c r="J71" s="83"/>
    </row>
    <row r="72" spans="1:10" ht="12.75">
      <c r="A72" s="44">
        <f ca="1" t="shared" si="0"/>
      </c>
      <c r="B72" s="74"/>
      <c r="C72" s="74"/>
      <c r="D72" s="75"/>
      <c r="E72" s="76"/>
      <c r="F72" s="88"/>
      <c r="G72" s="88"/>
      <c r="H72" s="65">
        <f t="shared" si="1"/>
      </c>
      <c r="I72" s="84">
        <f t="shared" si="2"/>
      </c>
      <c r="J72" s="83"/>
    </row>
    <row r="73" spans="1:10" ht="12.75">
      <c r="A73" s="44">
        <f ca="1" t="shared" si="0"/>
      </c>
      <c r="B73" s="74"/>
      <c r="C73" s="74"/>
      <c r="D73" s="75"/>
      <c r="E73" s="76"/>
      <c r="F73" s="88"/>
      <c r="G73" s="88"/>
      <c r="H73" s="65">
        <f t="shared" si="1"/>
      </c>
      <c r="I73" s="84">
        <f t="shared" si="2"/>
      </c>
      <c r="J73" s="83"/>
    </row>
    <row r="74" spans="1:10" ht="12.75">
      <c r="A74" s="44">
        <f ca="1" t="shared" si="0"/>
      </c>
      <c r="B74" s="74"/>
      <c r="C74" s="74"/>
      <c r="D74" s="75"/>
      <c r="E74" s="76"/>
      <c r="F74" s="88"/>
      <c r="G74" s="88"/>
      <c r="H74" s="65">
        <f t="shared" si="1"/>
      </c>
      <c r="I74" s="84">
        <f t="shared" si="2"/>
      </c>
      <c r="J74" s="83"/>
    </row>
    <row r="75" spans="1:10" ht="12.75">
      <c r="A75" s="44">
        <f ca="1" t="shared" si="0"/>
      </c>
      <c r="B75" s="74"/>
      <c r="C75" s="74"/>
      <c r="D75" s="75"/>
      <c r="E75" s="76"/>
      <c r="F75" s="88"/>
      <c r="G75" s="88"/>
      <c r="H75" s="65">
        <f t="shared" si="1"/>
      </c>
      <c r="I75" s="84">
        <f t="shared" si="2"/>
      </c>
      <c r="J75" s="83"/>
    </row>
    <row r="76" spans="1:10" ht="12.75">
      <c r="A76" s="44">
        <f ca="1" t="shared" si="0"/>
      </c>
      <c r="B76" s="74"/>
      <c r="C76" s="74"/>
      <c r="D76" s="75"/>
      <c r="E76" s="76"/>
      <c r="F76" s="88"/>
      <c r="G76" s="88"/>
      <c r="H76" s="65">
        <f t="shared" si="1"/>
      </c>
      <c r="I76" s="84">
        <f t="shared" si="2"/>
      </c>
      <c r="J76" s="83"/>
    </row>
    <row r="77" spans="1:10" ht="12.75">
      <c r="A77" s="44">
        <f ca="1" t="shared" si="0"/>
      </c>
      <c r="B77" s="74"/>
      <c r="C77" s="74"/>
      <c r="D77" s="75"/>
      <c r="E77" s="76"/>
      <c r="F77" s="88"/>
      <c r="G77" s="88"/>
      <c r="H77" s="65">
        <f t="shared" si="1"/>
      </c>
      <c r="I77" s="84">
        <f t="shared" si="2"/>
      </c>
      <c r="J77" s="83"/>
    </row>
    <row r="78" spans="1:10" ht="12.75">
      <c r="A78" s="44">
        <f ca="1" t="shared" si="0"/>
      </c>
      <c r="B78" s="74"/>
      <c r="C78" s="74"/>
      <c r="D78" s="75"/>
      <c r="E78" s="76"/>
      <c r="F78" s="88"/>
      <c r="G78" s="88"/>
      <c r="H78" s="65">
        <f t="shared" si="1"/>
      </c>
      <c r="I78" s="84">
        <f t="shared" si="2"/>
      </c>
      <c r="J78" s="83"/>
    </row>
    <row r="79" spans="1:10" ht="12.75">
      <c r="A79" s="44">
        <f ca="1" t="shared" si="0"/>
      </c>
      <c r="B79" s="74"/>
      <c r="C79" s="74"/>
      <c r="D79" s="75"/>
      <c r="E79" s="76"/>
      <c r="F79" s="88"/>
      <c r="G79" s="88"/>
      <c r="H79" s="65">
        <f t="shared" si="1"/>
      </c>
      <c r="I79" s="84">
        <f t="shared" si="2"/>
      </c>
      <c r="J79" s="83"/>
    </row>
    <row r="80" spans="1:10" ht="12.75">
      <c r="A80" s="44">
        <f ca="1" t="shared" si="0"/>
      </c>
      <c r="B80" s="74"/>
      <c r="C80" s="74"/>
      <c r="D80" s="75"/>
      <c r="E80" s="76"/>
      <c r="F80" s="88"/>
      <c r="G80" s="88"/>
      <c r="H80" s="65">
        <f t="shared" si="1"/>
      </c>
      <c r="I80" s="84">
        <f t="shared" si="2"/>
      </c>
      <c r="J80" s="83"/>
    </row>
    <row r="81" spans="1:10" ht="12.75">
      <c r="A81" s="44">
        <f ca="1" t="shared" si="0"/>
      </c>
      <c r="B81" s="74"/>
      <c r="C81" s="74"/>
      <c r="D81" s="75"/>
      <c r="E81" s="76"/>
      <c r="F81" s="88"/>
      <c r="G81" s="88"/>
      <c r="H81" s="65">
        <f t="shared" si="1"/>
      </c>
      <c r="I81" s="84">
        <f t="shared" si="2"/>
      </c>
      <c r="J81" s="83"/>
    </row>
    <row r="82" spans="1:10" ht="12.75">
      <c r="A82" s="44">
        <f ca="1" t="shared" si="0"/>
      </c>
      <c r="B82" s="74"/>
      <c r="C82" s="74"/>
      <c r="D82" s="75"/>
      <c r="E82" s="76"/>
      <c r="F82" s="88"/>
      <c r="G82" s="88"/>
      <c r="H82" s="65">
        <f t="shared" si="1"/>
      </c>
      <c r="I82" s="84">
        <f t="shared" si="2"/>
      </c>
      <c r="J82" s="83"/>
    </row>
    <row r="83" spans="1:10" ht="12.75">
      <c r="A83" s="44">
        <f ca="1" t="shared" si="0"/>
      </c>
      <c r="B83" s="74"/>
      <c r="C83" s="74"/>
      <c r="D83" s="75"/>
      <c r="E83" s="76"/>
      <c r="F83" s="88"/>
      <c r="G83" s="88"/>
      <c r="H83" s="65">
        <f t="shared" si="1"/>
      </c>
      <c r="I83" s="84">
        <f t="shared" si="2"/>
      </c>
      <c r="J83" s="83"/>
    </row>
    <row r="84" spans="1:10" ht="12.75">
      <c r="A84" s="44">
        <f aca="true" ca="1" t="shared" si="3" ref="A84:A147">+IF(NOT(ISBLANK(INDIRECT("e"&amp;ROW()))),MAX(INDIRECT("a$18:A"&amp;ROW()-1))+1,"")</f>
      </c>
      <c r="B84" s="74"/>
      <c r="C84" s="74"/>
      <c r="D84" s="75"/>
      <c r="E84" s="76"/>
      <c r="F84" s="88"/>
      <c r="G84" s="88"/>
      <c r="H84" s="65">
        <f aca="true" t="shared" si="4" ref="H84:H147">+IF(AND(F84="",G84=""),"",ROUND(F84*G84,2))</f>
      </c>
      <c r="I84" s="84">
        <f aca="true" t="shared" si="5" ref="I84:I147">IF(E84&lt;&gt;"","C","")</f>
      </c>
      <c r="J84" s="83"/>
    </row>
    <row r="85" spans="1:10" ht="12.75">
      <c r="A85" s="44">
        <f ca="1" t="shared" si="3"/>
      </c>
      <c r="B85" s="74"/>
      <c r="C85" s="74"/>
      <c r="D85" s="75"/>
      <c r="E85" s="76"/>
      <c r="F85" s="88"/>
      <c r="G85" s="88"/>
      <c r="H85" s="65">
        <f t="shared" si="4"/>
      </c>
      <c r="I85" s="84">
        <f t="shared" si="5"/>
      </c>
      <c r="J85" s="83"/>
    </row>
    <row r="86" spans="1:10" ht="12.75">
      <c r="A86" s="44">
        <f ca="1" t="shared" si="3"/>
      </c>
      <c r="B86" s="74"/>
      <c r="C86" s="74"/>
      <c r="D86" s="75"/>
      <c r="E86" s="76"/>
      <c r="F86" s="88"/>
      <c r="G86" s="88"/>
      <c r="H86" s="65">
        <f t="shared" si="4"/>
      </c>
      <c r="I86" s="84">
        <f t="shared" si="5"/>
      </c>
      <c r="J86" s="83"/>
    </row>
    <row r="87" spans="1:10" ht="12.75">
      <c r="A87" s="44">
        <f ca="1" t="shared" si="3"/>
      </c>
      <c r="B87" s="74"/>
      <c r="C87" s="74"/>
      <c r="D87" s="75"/>
      <c r="E87" s="76"/>
      <c r="F87" s="88"/>
      <c r="G87" s="88"/>
      <c r="H87" s="65">
        <f t="shared" si="4"/>
      </c>
      <c r="I87" s="84">
        <f t="shared" si="5"/>
      </c>
      <c r="J87" s="83"/>
    </row>
    <row r="88" spans="1:10" ht="12.75">
      <c r="A88" s="44">
        <f ca="1" t="shared" si="3"/>
      </c>
      <c r="B88" s="74"/>
      <c r="C88" s="74"/>
      <c r="D88" s="75"/>
      <c r="E88" s="76"/>
      <c r="F88" s="88"/>
      <c r="G88" s="88"/>
      <c r="H88" s="65">
        <f t="shared" si="4"/>
      </c>
      <c r="I88" s="84">
        <f t="shared" si="5"/>
      </c>
      <c r="J88" s="83"/>
    </row>
    <row r="89" spans="1:10" ht="12.75">
      <c r="A89" s="44">
        <f ca="1" t="shared" si="3"/>
      </c>
      <c r="B89" s="74"/>
      <c r="C89" s="74"/>
      <c r="D89" s="75"/>
      <c r="E89" s="76"/>
      <c r="F89" s="88"/>
      <c r="G89" s="88"/>
      <c r="H89" s="65">
        <f t="shared" si="4"/>
      </c>
      <c r="I89" s="84">
        <f t="shared" si="5"/>
      </c>
      <c r="J89" s="83"/>
    </row>
    <row r="90" spans="1:10" ht="12.75">
      <c r="A90" s="44">
        <f ca="1" t="shared" si="3"/>
      </c>
      <c r="B90" s="74"/>
      <c r="C90" s="74"/>
      <c r="D90" s="75"/>
      <c r="E90" s="76"/>
      <c r="F90" s="88"/>
      <c r="G90" s="88"/>
      <c r="H90" s="65">
        <f t="shared" si="4"/>
      </c>
      <c r="I90" s="84">
        <f t="shared" si="5"/>
      </c>
      <c r="J90" s="83"/>
    </row>
    <row r="91" spans="1:10" ht="12.75">
      <c r="A91" s="44">
        <f ca="1" t="shared" si="3"/>
      </c>
      <c r="B91" s="74"/>
      <c r="C91" s="74"/>
      <c r="D91" s="75"/>
      <c r="E91" s="76"/>
      <c r="F91" s="88"/>
      <c r="G91" s="88"/>
      <c r="H91" s="65">
        <f t="shared" si="4"/>
      </c>
      <c r="I91" s="84">
        <f t="shared" si="5"/>
      </c>
      <c r="J91" s="83"/>
    </row>
    <row r="92" spans="1:10" ht="12.75">
      <c r="A92" s="44">
        <f ca="1" t="shared" si="3"/>
      </c>
      <c r="B92" s="74"/>
      <c r="C92" s="74"/>
      <c r="D92" s="75"/>
      <c r="E92" s="76"/>
      <c r="F92" s="88"/>
      <c r="G92" s="88"/>
      <c r="H92" s="65">
        <f t="shared" si="4"/>
      </c>
      <c r="I92" s="84">
        <f t="shared" si="5"/>
      </c>
      <c r="J92" s="83"/>
    </row>
    <row r="93" spans="1:10" ht="12.75">
      <c r="A93" s="44">
        <f ca="1" t="shared" si="3"/>
      </c>
      <c r="B93" s="74"/>
      <c r="C93" s="74"/>
      <c r="D93" s="75"/>
      <c r="E93" s="76"/>
      <c r="F93" s="88"/>
      <c r="G93" s="88"/>
      <c r="H93" s="65">
        <f t="shared" si="4"/>
      </c>
      <c r="I93" s="84">
        <f t="shared" si="5"/>
      </c>
      <c r="J93" s="83"/>
    </row>
    <row r="94" spans="1:10" ht="12.75">
      <c r="A94" s="44">
        <f ca="1" t="shared" si="3"/>
      </c>
      <c r="B94" s="74"/>
      <c r="C94" s="74"/>
      <c r="D94" s="75"/>
      <c r="E94" s="76"/>
      <c r="F94" s="88"/>
      <c r="G94" s="88"/>
      <c r="H94" s="65">
        <f t="shared" si="4"/>
      </c>
      <c r="I94" s="84">
        <f t="shared" si="5"/>
      </c>
      <c r="J94" s="83"/>
    </row>
    <row r="95" spans="1:10" ht="12.75">
      <c r="A95" s="44">
        <f ca="1" t="shared" si="3"/>
      </c>
      <c r="B95" s="74"/>
      <c r="C95" s="74"/>
      <c r="D95" s="75"/>
      <c r="E95" s="76"/>
      <c r="F95" s="88"/>
      <c r="G95" s="88"/>
      <c r="H95" s="65">
        <f t="shared" si="4"/>
      </c>
      <c r="I95" s="84">
        <f t="shared" si="5"/>
      </c>
      <c r="J95" s="83"/>
    </row>
    <row r="96" spans="1:10" ht="12.75">
      <c r="A96" s="44">
        <f ca="1" t="shared" si="3"/>
      </c>
      <c r="B96" s="74"/>
      <c r="C96" s="74"/>
      <c r="D96" s="75"/>
      <c r="E96" s="76"/>
      <c r="F96" s="88"/>
      <c r="G96" s="88"/>
      <c r="H96" s="65">
        <f t="shared" si="4"/>
      </c>
      <c r="I96" s="84">
        <f t="shared" si="5"/>
      </c>
      <c r="J96" s="83"/>
    </row>
    <row r="97" spans="1:10" ht="12.75">
      <c r="A97" s="44">
        <f ca="1" t="shared" si="3"/>
      </c>
      <c r="B97" s="74"/>
      <c r="C97" s="74"/>
      <c r="D97" s="75"/>
      <c r="E97" s="76"/>
      <c r="F97" s="88"/>
      <c r="G97" s="88"/>
      <c r="H97" s="65">
        <f t="shared" si="4"/>
      </c>
      <c r="I97" s="84">
        <f t="shared" si="5"/>
      </c>
      <c r="J97" s="83"/>
    </row>
    <row r="98" spans="1:10" ht="12.75">
      <c r="A98" s="44">
        <f ca="1" t="shared" si="3"/>
      </c>
      <c r="B98" s="74"/>
      <c r="C98" s="74"/>
      <c r="D98" s="75"/>
      <c r="E98" s="76"/>
      <c r="F98" s="88"/>
      <c r="G98" s="88"/>
      <c r="H98" s="65">
        <f t="shared" si="4"/>
      </c>
      <c r="I98" s="84">
        <f t="shared" si="5"/>
      </c>
      <c r="J98" s="83"/>
    </row>
    <row r="99" spans="1:10" ht="12.75">
      <c r="A99" s="44">
        <f ca="1" t="shared" si="3"/>
      </c>
      <c r="B99" s="74"/>
      <c r="C99" s="74"/>
      <c r="D99" s="75"/>
      <c r="E99" s="76"/>
      <c r="F99" s="88"/>
      <c r="G99" s="88"/>
      <c r="H99" s="65">
        <f t="shared" si="4"/>
      </c>
      <c r="I99" s="84">
        <f t="shared" si="5"/>
      </c>
      <c r="J99" s="83"/>
    </row>
    <row r="100" spans="1:10" ht="12.75">
      <c r="A100" s="44">
        <f ca="1" t="shared" si="3"/>
      </c>
      <c r="B100" s="74"/>
      <c r="C100" s="74"/>
      <c r="D100" s="75"/>
      <c r="E100" s="76"/>
      <c r="F100" s="88"/>
      <c r="G100" s="88"/>
      <c r="H100" s="65">
        <f t="shared" si="4"/>
      </c>
      <c r="I100" s="84">
        <f t="shared" si="5"/>
      </c>
      <c r="J100" s="83"/>
    </row>
    <row r="101" spans="1:10" ht="12.75">
      <c r="A101" s="44">
        <f ca="1" t="shared" si="3"/>
      </c>
      <c r="B101" s="74"/>
      <c r="C101" s="74"/>
      <c r="D101" s="75"/>
      <c r="E101" s="76"/>
      <c r="F101" s="88"/>
      <c r="G101" s="88"/>
      <c r="H101" s="65">
        <f t="shared" si="4"/>
      </c>
      <c r="I101" s="84">
        <f t="shared" si="5"/>
      </c>
      <c r="J101" s="83"/>
    </row>
    <row r="102" spans="1:10" ht="12.75">
      <c r="A102" s="44">
        <f ca="1" t="shared" si="3"/>
      </c>
      <c r="B102" s="74"/>
      <c r="C102" s="74"/>
      <c r="D102" s="75"/>
      <c r="E102" s="76"/>
      <c r="F102" s="88"/>
      <c r="G102" s="88"/>
      <c r="H102" s="65">
        <f t="shared" si="4"/>
      </c>
      <c r="I102" s="84">
        <f t="shared" si="5"/>
      </c>
      <c r="J102" s="83"/>
    </row>
    <row r="103" spans="1:10" ht="12.75">
      <c r="A103" s="44">
        <f ca="1" t="shared" si="3"/>
      </c>
      <c r="B103" s="74"/>
      <c r="C103" s="74"/>
      <c r="D103" s="75"/>
      <c r="E103" s="76"/>
      <c r="F103" s="88"/>
      <c r="G103" s="88"/>
      <c r="H103" s="65">
        <f t="shared" si="4"/>
      </c>
      <c r="I103" s="84">
        <f t="shared" si="5"/>
      </c>
      <c r="J103" s="83"/>
    </row>
    <row r="104" spans="1:10" ht="12.75">
      <c r="A104" s="44">
        <f ca="1" t="shared" si="3"/>
      </c>
      <c r="B104" s="74"/>
      <c r="C104" s="74"/>
      <c r="D104" s="75"/>
      <c r="E104" s="76"/>
      <c r="F104" s="88"/>
      <c r="G104" s="88"/>
      <c r="H104" s="65">
        <f t="shared" si="4"/>
      </c>
      <c r="I104" s="84">
        <f t="shared" si="5"/>
      </c>
      <c r="J104" s="83"/>
    </row>
    <row r="105" spans="1:10" ht="12.75">
      <c r="A105" s="44">
        <f ca="1" t="shared" si="3"/>
      </c>
      <c r="B105" s="74"/>
      <c r="C105" s="74"/>
      <c r="D105" s="75"/>
      <c r="E105" s="76"/>
      <c r="F105" s="88"/>
      <c r="G105" s="88"/>
      <c r="H105" s="65">
        <f t="shared" si="4"/>
      </c>
      <c r="I105" s="84">
        <f t="shared" si="5"/>
      </c>
      <c r="J105" s="83"/>
    </row>
    <row r="106" spans="1:10" ht="12.75">
      <c r="A106" s="44">
        <f ca="1" t="shared" si="3"/>
      </c>
      <c r="B106" s="74"/>
      <c r="C106" s="74"/>
      <c r="D106" s="75"/>
      <c r="E106" s="76"/>
      <c r="F106" s="88"/>
      <c r="G106" s="88"/>
      <c r="H106" s="65">
        <f t="shared" si="4"/>
      </c>
      <c r="I106" s="84">
        <f t="shared" si="5"/>
      </c>
      <c r="J106" s="83"/>
    </row>
    <row r="107" spans="1:10" ht="12.75">
      <c r="A107" s="44">
        <f ca="1" t="shared" si="3"/>
      </c>
      <c r="B107" s="74"/>
      <c r="C107" s="74"/>
      <c r="D107" s="75"/>
      <c r="E107" s="76"/>
      <c r="F107" s="88"/>
      <c r="G107" s="88"/>
      <c r="H107" s="65">
        <f t="shared" si="4"/>
      </c>
      <c r="I107" s="84">
        <f t="shared" si="5"/>
      </c>
      <c r="J107" s="83"/>
    </row>
    <row r="108" spans="1:10" ht="12.75">
      <c r="A108" s="44">
        <f ca="1" t="shared" si="3"/>
      </c>
      <c r="B108" s="74"/>
      <c r="C108" s="74"/>
      <c r="D108" s="75"/>
      <c r="E108" s="76"/>
      <c r="F108" s="88"/>
      <c r="G108" s="88"/>
      <c r="H108" s="65">
        <f t="shared" si="4"/>
      </c>
      <c r="I108" s="84">
        <f t="shared" si="5"/>
      </c>
      <c r="J108" s="83"/>
    </row>
    <row r="109" spans="1:10" ht="12.75">
      <c r="A109" s="44">
        <f ca="1" t="shared" si="3"/>
      </c>
      <c r="B109" s="74"/>
      <c r="C109" s="74"/>
      <c r="D109" s="75"/>
      <c r="E109" s="76"/>
      <c r="F109" s="88"/>
      <c r="G109" s="88"/>
      <c r="H109" s="65">
        <f t="shared" si="4"/>
      </c>
      <c r="I109" s="84">
        <f t="shared" si="5"/>
      </c>
      <c r="J109" s="83"/>
    </row>
    <row r="110" spans="1:10" ht="12.75">
      <c r="A110" s="44">
        <f ca="1" t="shared" si="3"/>
      </c>
      <c r="B110" s="74"/>
      <c r="C110" s="74"/>
      <c r="D110" s="75"/>
      <c r="E110" s="76"/>
      <c r="F110" s="88"/>
      <c r="G110" s="88"/>
      <c r="H110" s="65">
        <f t="shared" si="4"/>
      </c>
      <c r="I110" s="84">
        <f t="shared" si="5"/>
      </c>
      <c r="J110" s="83"/>
    </row>
    <row r="111" spans="1:10" ht="12.75">
      <c r="A111" s="44">
        <f ca="1" t="shared" si="3"/>
      </c>
      <c r="B111" s="74"/>
      <c r="C111" s="74"/>
      <c r="D111" s="75"/>
      <c r="E111" s="76"/>
      <c r="F111" s="88"/>
      <c r="G111" s="88"/>
      <c r="H111" s="65">
        <f t="shared" si="4"/>
      </c>
      <c r="I111" s="84">
        <f t="shared" si="5"/>
      </c>
      <c r="J111" s="83"/>
    </row>
    <row r="112" spans="1:10" ht="12.75">
      <c r="A112" s="44">
        <f ca="1" t="shared" si="3"/>
      </c>
      <c r="B112" s="74"/>
      <c r="C112" s="74"/>
      <c r="D112" s="75"/>
      <c r="E112" s="76"/>
      <c r="F112" s="88"/>
      <c r="G112" s="88"/>
      <c r="H112" s="65">
        <f t="shared" si="4"/>
      </c>
      <c r="I112" s="84">
        <f t="shared" si="5"/>
      </c>
      <c r="J112" s="83"/>
    </row>
    <row r="113" spans="1:10" ht="12.75">
      <c r="A113" s="44">
        <f ca="1" t="shared" si="3"/>
      </c>
      <c r="B113" s="74"/>
      <c r="C113" s="74"/>
      <c r="D113" s="75"/>
      <c r="E113" s="76"/>
      <c r="F113" s="88"/>
      <c r="G113" s="88"/>
      <c r="H113" s="65">
        <f t="shared" si="4"/>
      </c>
      <c r="I113" s="84">
        <f t="shared" si="5"/>
      </c>
      <c r="J113" s="83"/>
    </row>
    <row r="114" spans="1:10" ht="12.75">
      <c r="A114" s="44">
        <f ca="1" t="shared" si="3"/>
      </c>
      <c r="B114" s="74"/>
      <c r="C114" s="74"/>
      <c r="D114" s="75"/>
      <c r="E114" s="76"/>
      <c r="F114" s="88"/>
      <c r="G114" s="88"/>
      <c r="H114" s="65">
        <f t="shared" si="4"/>
      </c>
      <c r="I114" s="84">
        <f t="shared" si="5"/>
      </c>
      <c r="J114" s="83"/>
    </row>
    <row r="115" spans="1:10" ht="12.75">
      <c r="A115" s="44">
        <f ca="1" t="shared" si="3"/>
      </c>
      <c r="B115" s="74"/>
      <c r="C115" s="74"/>
      <c r="D115" s="75"/>
      <c r="E115" s="76"/>
      <c r="F115" s="88"/>
      <c r="G115" s="88"/>
      <c r="H115" s="65">
        <f t="shared" si="4"/>
      </c>
      <c r="I115" s="84">
        <f t="shared" si="5"/>
      </c>
      <c r="J115" s="83"/>
    </row>
    <row r="116" spans="1:10" ht="12.75">
      <c r="A116" s="44">
        <f ca="1" t="shared" si="3"/>
      </c>
      <c r="B116" s="74"/>
      <c r="C116" s="74"/>
      <c r="D116" s="75"/>
      <c r="E116" s="76"/>
      <c r="F116" s="88"/>
      <c r="G116" s="88"/>
      <c r="H116" s="65">
        <f t="shared" si="4"/>
      </c>
      <c r="I116" s="84">
        <f t="shared" si="5"/>
      </c>
      <c r="J116" s="83"/>
    </row>
    <row r="117" spans="1:10" ht="12.75">
      <c r="A117" s="44">
        <f ca="1" t="shared" si="3"/>
      </c>
      <c r="B117" s="74"/>
      <c r="C117" s="74"/>
      <c r="D117" s="75"/>
      <c r="E117" s="76"/>
      <c r="F117" s="88"/>
      <c r="G117" s="88"/>
      <c r="H117" s="65">
        <f t="shared" si="4"/>
      </c>
      <c r="I117" s="84">
        <f t="shared" si="5"/>
      </c>
      <c r="J117" s="83"/>
    </row>
    <row r="118" spans="1:10" ht="12.75">
      <c r="A118" s="44">
        <f ca="1" t="shared" si="3"/>
      </c>
      <c r="B118" s="74"/>
      <c r="C118" s="74"/>
      <c r="D118" s="75"/>
      <c r="E118" s="76"/>
      <c r="F118" s="88"/>
      <c r="G118" s="88"/>
      <c r="H118" s="65">
        <f t="shared" si="4"/>
      </c>
      <c r="I118" s="84">
        <f t="shared" si="5"/>
      </c>
      <c r="J118" s="83"/>
    </row>
    <row r="119" spans="1:10" ht="12.75">
      <c r="A119" s="44">
        <f ca="1" t="shared" si="3"/>
      </c>
      <c r="B119" s="74"/>
      <c r="C119" s="74"/>
      <c r="D119" s="75"/>
      <c r="E119" s="76"/>
      <c r="F119" s="88"/>
      <c r="G119" s="88"/>
      <c r="H119" s="65">
        <f t="shared" si="4"/>
      </c>
      <c r="I119" s="84">
        <f t="shared" si="5"/>
      </c>
      <c r="J119" s="83"/>
    </row>
    <row r="120" spans="1:10" ht="12.75">
      <c r="A120" s="44">
        <f ca="1" t="shared" si="3"/>
      </c>
      <c r="B120" s="74"/>
      <c r="C120" s="74"/>
      <c r="D120" s="75"/>
      <c r="E120" s="76"/>
      <c r="F120" s="88"/>
      <c r="G120" s="88"/>
      <c r="H120" s="65">
        <f t="shared" si="4"/>
      </c>
      <c r="I120" s="84">
        <f t="shared" si="5"/>
      </c>
      <c r="J120" s="83"/>
    </row>
    <row r="121" spans="1:10" ht="12.75">
      <c r="A121" s="44">
        <f ca="1" t="shared" si="3"/>
      </c>
      <c r="B121" s="74"/>
      <c r="C121" s="74"/>
      <c r="D121" s="75"/>
      <c r="E121" s="76"/>
      <c r="F121" s="88"/>
      <c r="G121" s="88"/>
      <c r="H121" s="65">
        <f t="shared" si="4"/>
      </c>
      <c r="I121" s="84">
        <f t="shared" si="5"/>
      </c>
      <c r="J121" s="83"/>
    </row>
    <row r="122" spans="1:10" ht="12.75">
      <c r="A122" s="44">
        <f ca="1" t="shared" si="3"/>
      </c>
      <c r="B122" s="74"/>
      <c r="C122" s="74"/>
      <c r="D122" s="75"/>
      <c r="E122" s="76"/>
      <c r="F122" s="88"/>
      <c r="G122" s="88"/>
      <c r="H122" s="65">
        <f t="shared" si="4"/>
      </c>
      <c r="I122" s="84">
        <f t="shared" si="5"/>
      </c>
      <c r="J122" s="83"/>
    </row>
    <row r="123" spans="1:10" ht="12.75">
      <c r="A123" s="44">
        <f ca="1" t="shared" si="3"/>
      </c>
      <c r="B123" s="74"/>
      <c r="C123" s="74"/>
      <c r="D123" s="75"/>
      <c r="E123" s="76"/>
      <c r="F123" s="88"/>
      <c r="G123" s="88"/>
      <c r="H123" s="65">
        <f t="shared" si="4"/>
      </c>
      <c r="I123" s="84">
        <f t="shared" si="5"/>
      </c>
      <c r="J123" s="83"/>
    </row>
    <row r="124" spans="1:10" ht="12.75">
      <c r="A124" s="44">
        <f ca="1" t="shared" si="3"/>
      </c>
      <c r="B124" s="74"/>
      <c r="C124" s="74"/>
      <c r="D124" s="75"/>
      <c r="E124" s="76"/>
      <c r="F124" s="88"/>
      <c r="G124" s="88"/>
      <c r="H124" s="65">
        <f t="shared" si="4"/>
      </c>
      <c r="I124" s="84">
        <f t="shared" si="5"/>
      </c>
      <c r="J124" s="83"/>
    </row>
    <row r="125" spans="1:10" ht="12.75">
      <c r="A125" s="44">
        <f ca="1" t="shared" si="3"/>
      </c>
      <c r="B125" s="74"/>
      <c r="C125" s="74"/>
      <c r="D125" s="75"/>
      <c r="E125" s="76"/>
      <c r="F125" s="88"/>
      <c r="G125" s="88"/>
      <c r="H125" s="65">
        <f t="shared" si="4"/>
      </c>
      <c r="I125" s="84">
        <f t="shared" si="5"/>
      </c>
      <c r="J125" s="83"/>
    </row>
    <row r="126" spans="1:10" ht="12.75">
      <c r="A126" s="44">
        <f ca="1" t="shared" si="3"/>
      </c>
      <c r="B126" s="74"/>
      <c r="C126" s="74"/>
      <c r="D126" s="75"/>
      <c r="E126" s="76"/>
      <c r="F126" s="88"/>
      <c r="G126" s="88"/>
      <c r="H126" s="65">
        <f t="shared" si="4"/>
      </c>
      <c r="I126" s="84">
        <f t="shared" si="5"/>
      </c>
      <c r="J126" s="83"/>
    </row>
    <row r="127" spans="1:10" ht="12.75">
      <c r="A127" s="44">
        <f ca="1" t="shared" si="3"/>
      </c>
      <c r="B127" s="74"/>
      <c r="C127" s="74"/>
      <c r="D127" s="75"/>
      <c r="E127" s="76"/>
      <c r="F127" s="88"/>
      <c r="G127" s="88"/>
      <c r="H127" s="65">
        <f t="shared" si="4"/>
      </c>
      <c r="I127" s="84">
        <f t="shared" si="5"/>
      </c>
      <c r="J127" s="83"/>
    </row>
    <row r="128" spans="1:10" ht="12.75">
      <c r="A128" s="44">
        <f ca="1" t="shared" si="3"/>
      </c>
      <c r="B128" s="74"/>
      <c r="C128" s="74"/>
      <c r="D128" s="75"/>
      <c r="E128" s="76"/>
      <c r="F128" s="88"/>
      <c r="G128" s="88"/>
      <c r="H128" s="65">
        <f t="shared" si="4"/>
      </c>
      <c r="I128" s="84">
        <f t="shared" si="5"/>
      </c>
      <c r="J128" s="83"/>
    </row>
    <row r="129" spans="1:10" ht="12.75">
      <c r="A129" s="44">
        <f ca="1" t="shared" si="3"/>
      </c>
      <c r="B129" s="74"/>
      <c r="C129" s="74"/>
      <c r="D129" s="75"/>
      <c r="E129" s="76"/>
      <c r="F129" s="88"/>
      <c r="G129" s="88"/>
      <c r="H129" s="65">
        <f t="shared" si="4"/>
      </c>
      <c r="I129" s="84">
        <f t="shared" si="5"/>
      </c>
      <c r="J129" s="83"/>
    </row>
    <row r="130" spans="1:10" ht="12.75">
      <c r="A130" s="44">
        <f ca="1" t="shared" si="3"/>
      </c>
      <c r="B130" s="74"/>
      <c r="C130" s="74"/>
      <c r="D130" s="75"/>
      <c r="E130" s="76"/>
      <c r="F130" s="88"/>
      <c r="G130" s="88"/>
      <c r="H130" s="65">
        <f t="shared" si="4"/>
      </c>
      <c r="I130" s="84">
        <f t="shared" si="5"/>
      </c>
      <c r="J130" s="83"/>
    </row>
    <row r="131" spans="1:10" ht="12.75">
      <c r="A131" s="44">
        <f ca="1" t="shared" si="3"/>
      </c>
      <c r="B131" s="74"/>
      <c r="C131" s="74"/>
      <c r="D131" s="75"/>
      <c r="E131" s="76"/>
      <c r="F131" s="88"/>
      <c r="G131" s="88"/>
      <c r="H131" s="65">
        <f t="shared" si="4"/>
      </c>
      <c r="I131" s="84">
        <f t="shared" si="5"/>
      </c>
      <c r="J131" s="83"/>
    </row>
    <row r="132" spans="1:10" ht="12.75">
      <c r="A132" s="44">
        <f ca="1" t="shared" si="3"/>
      </c>
      <c r="B132" s="74"/>
      <c r="C132" s="74"/>
      <c r="D132" s="75"/>
      <c r="E132" s="76"/>
      <c r="F132" s="88"/>
      <c r="G132" s="88"/>
      <c r="H132" s="65">
        <f t="shared" si="4"/>
      </c>
      <c r="I132" s="84">
        <f t="shared" si="5"/>
      </c>
      <c r="J132" s="83"/>
    </row>
    <row r="133" spans="1:10" ht="12.75">
      <c r="A133" s="44">
        <f ca="1" t="shared" si="3"/>
      </c>
      <c r="B133" s="74"/>
      <c r="C133" s="74"/>
      <c r="D133" s="75"/>
      <c r="E133" s="76"/>
      <c r="F133" s="88"/>
      <c r="G133" s="88"/>
      <c r="H133" s="65">
        <f t="shared" si="4"/>
      </c>
      <c r="I133" s="84">
        <f t="shared" si="5"/>
      </c>
      <c r="J133" s="83"/>
    </row>
    <row r="134" spans="1:10" ht="12.75">
      <c r="A134" s="44">
        <f ca="1" t="shared" si="3"/>
      </c>
      <c r="B134" s="74"/>
      <c r="C134" s="74"/>
      <c r="D134" s="75"/>
      <c r="E134" s="76"/>
      <c r="F134" s="88"/>
      <c r="G134" s="88"/>
      <c r="H134" s="65">
        <f t="shared" si="4"/>
      </c>
      <c r="I134" s="84">
        <f t="shared" si="5"/>
      </c>
      <c r="J134" s="83"/>
    </row>
    <row r="135" spans="1:10" ht="12.75">
      <c r="A135" s="44">
        <f ca="1" t="shared" si="3"/>
      </c>
      <c r="B135" s="74"/>
      <c r="C135" s="74"/>
      <c r="D135" s="75"/>
      <c r="E135" s="76"/>
      <c r="F135" s="88"/>
      <c r="G135" s="88"/>
      <c r="H135" s="65">
        <f t="shared" si="4"/>
      </c>
      <c r="I135" s="84">
        <f t="shared" si="5"/>
      </c>
      <c r="J135" s="83"/>
    </row>
    <row r="136" spans="1:10" ht="12.75">
      <c r="A136" s="44">
        <f ca="1" t="shared" si="3"/>
      </c>
      <c r="B136" s="74"/>
      <c r="C136" s="74"/>
      <c r="D136" s="75"/>
      <c r="E136" s="76"/>
      <c r="F136" s="88"/>
      <c r="G136" s="88"/>
      <c r="H136" s="65">
        <f t="shared" si="4"/>
      </c>
      <c r="I136" s="84">
        <f t="shared" si="5"/>
      </c>
      <c r="J136" s="83"/>
    </row>
    <row r="137" spans="1:10" ht="12.75">
      <c r="A137" s="44">
        <f ca="1" t="shared" si="3"/>
      </c>
      <c r="B137" s="74"/>
      <c r="C137" s="74"/>
      <c r="D137" s="75"/>
      <c r="E137" s="76"/>
      <c r="F137" s="88"/>
      <c r="G137" s="88"/>
      <c r="H137" s="65">
        <f t="shared" si="4"/>
      </c>
      <c r="I137" s="84">
        <f t="shared" si="5"/>
      </c>
      <c r="J137" s="83"/>
    </row>
    <row r="138" spans="1:10" ht="12.75">
      <c r="A138" s="44">
        <f ca="1" t="shared" si="3"/>
      </c>
      <c r="B138" s="74"/>
      <c r="C138" s="74"/>
      <c r="D138" s="75"/>
      <c r="E138" s="76"/>
      <c r="F138" s="88"/>
      <c r="G138" s="88"/>
      <c r="H138" s="65">
        <f t="shared" si="4"/>
      </c>
      <c r="I138" s="84">
        <f t="shared" si="5"/>
      </c>
      <c r="J138" s="83"/>
    </row>
    <row r="139" spans="1:10" ht="12.75">
      <c r="A139" s="44">
        <f ca="1" t="shared" si="3"/>
      </c>
      <c r="B139" s="74"/>
      <c r="C139" s="74"/>
      <c r="D139" s="75"/>
      <c r="E139" s="76"/>
      <c r="F139" s="88"/>
      <c r="G139" s="88"/>
      <c r="H139" s="65">
        <f t="shared" si="4"/>
      </c>
      <c r="I139" s="84">
        <f t="shared" si="5"/>
      </c>
      <c r="J139" s="83"/>
    </row>
    <row r="140" spans="1:10" ht="12.75">
      <c r="A140" s="44">
        <f ca="1" t="shared" si="3"/>
      </c>
      <c r="B140" s="74"/>
      <c r="C140" s="74"/>
      <c r="D140" s="75"/>
      <c r="E140" s="76"/>
      <c r="F140" s="88"/>
      <c r="G140" s="88"/>
      <c r="H140" s="65">
        <f t="shared" si="4"/>
      </c>
      <c r="I140" s="84">
        <f t="shared" si="5"/>
      </c>
      <c r="J140" s="83"/>
    </row>
    <row r="141" spans="1:10" ht="12.75">
      <c r="A141" s="44">
        <f ca="1" t="shared" si="3"/>
      </c>
      <c r="B141" s="74"/>
      <c r="C141" s="74"/>
      <c r="D141" s="75"/>
      <c r="E141" s="76"/>
      <c r="F141" s="88"/>
      <c r="G141" s="88"/>
      <c r="H141" s="65">
        <f t="shared" si="4"/>
      </c>
      <c r="I141" s="84">
        <f t="shared" si="5"/>
      </c>
      <c r="J141" s="83"/>
    </row>
    <row r="142" spans="1:10" ht="12.75">
      <c r="A142" s="44">
        <f ca="1" t="shared" si="3"/>
      </c>
      <c r="B142" s="74"/>
      <c r="C142" s="74"/>
      <c r="D142" s="75"/>
      <c r="E142" s="76"/>
      <c r="F142" s="88"/>
      <c r="G142" s="88"/>
      <c r="H142" s="65">
        <f t="shared" si="4"/>
      </c>
      <c r="I142" s="84">
        <f t="shared" si="5"/>
      </c>
      <c r="J142" s="83"/>
    </row>
    <row r="143" spans="1:10" ht="12.75">
      <c r="A143" s="44">
        <f ca="1" t="shared" si="3"/>
      </c>
      <c r="B143" s="74"/>
      <c r="C143" s="74"/>
      <c r="D143" s="75"/>
      <c r="E143" s="76"/>
      <c r="F143" s="88"/>
      <c r="G143" s="88"/>
      <c r="H143" s="65">
        <f t="shared" si="4"/>
      </c>
      <c r="I143" s="84">
        <f t="shared" si="5"/>
      </c>
      <c r="J143" s="83"/>
    </row>
    <row r="144" spans="1:10" ht="12.75">
      <c r="A144" s="44">
        <f ca="1" t="shared" si="3"/>
      </c>
      <c r="B144" s="74"/>
      <c r="C144" s="74"/>
      <c r="D144" s="75"/>
      <c r="E144" s="76"/>
      <c r="F144" s="88"/>
      <c r="G144" s="88"/>
      <c r="H144" s="65">
        <f t="shared" si="4"/>
      </c>
      <c r="I144" s="84">
        <f t="shared" si="5"/>
      </c>
      <c r="J144" s="83"/>
    </row>
    <row r="145" spans="1:10" ht="12.75">
      <c r="A145" s="44">
        <f ca="1" t="shared" si="3"/>
      </c>
      <c r="B145" s="74"/>
      <c r="C145" s="74"/>
      <c r="D145" s="75"/>
      <c r="E145" s="76"/>
      <c r="F145" s="88"/>
      <c r="G145" s="88"/>
      <c r="H145" s="65">
        <f t="shared" si="4"/>
      </c>
      <c r="I145" s="84">
        <f t="shared" si="5"/>
      </c>
      <c r="J145" s="83"/>
    </row>
    <row r="146" spans="1:10" ht="12.75">
      <c r="A146" s="44">
        <f ca="1" t="shared" si="3"/>
      </c>
      <c r="B146" s="74"/>
      <c r="C146" s="74"/>
      <c r="D146" s="75"/>
      <c r="E146" s="76"/>
      <c r="F146" s="88"/>
      <c r="G146" s="88"/>
      <c r="H146" s="65">
        <f t="shared" si="4"/>
      </c>
      <c r="I146" s="84">
        <f t="shared" si="5"/>
      </c>
      <c r="J146" s="83"/>
    </row>
    <row r="147" spans="1:10" ht="12.75">
      <c r="A147" s="44">
        <f ca="1" t="shared" si="3"/>
      </c>
      <c r="B147" s="74"/>
      <c r="C147" s="74"/>
      <c r="D147" s="75"/>
      <c r="E147" s="76"/>
      <c r="F147" s="88"/>
      <c r="G147" s="88"/>
      <c r="H147" s="65">
        <f t="shared" si="4"/>
      </c>
      <c r="I147" s="84">
        <f t="shared" si="5"/>
      </c>
      <c r="J147" s="83"/>
    </row>
    <row r="148" spans="1:10" ht="12.75">
      <c r="A148" s="44">
        <f aca="true" ca="1" t="shared" si="6" ref="A148:A200">+IF(NOT(ISBLANK(INDIRECT("e"&amp;ROW()))),MAX(INDIRECT("a$18:A"&amp;ROW()-1))+1,"")</f>
      </c>
      <c r="B148" s="74"/>
      <c r="C148" s="74"/>
      <c r="D148" s="75"/>
      <c r="E148" s="76"/>
      <c r="F148" s="88"/>
      <c r="G148" s="88"/>
      <c r="H148" s="65">
        <f aca="true" t="shared" si="7" ref="H148:H200">+IF(AND(F148="",G148=""),"",ROUND(F148*G148,2))</f>
      </c>
      <c r="I148" s="84">
        <f aca="true" t="shared" si="8" ref="I148:I200">IF(E148&lt;&gt;"","C","")</f>
      </c>
      <c r="J148" s="83"/>
    </row>
    <row r="149" spans="1:10" ht="12.75">
      <c r="A149" s="44">
        <f ca="1" t="shared" si="6"/>
      </c>
      <c r="B149" s="74"/>
      <c r="C149" s="74"/>
      <c r="D149" s="75"/>
      <c r="E149" s="76"/>
      <c r="F149" s="88"/>
      <c r="G149" s="88"/>
      <c r="H149" s="65">
        <f t="shared" si="7"/>
      </c>
      <c r="I149" s="84">
        <f t="shared" si="8"/>
      </c>
      <c r="J149" s="83"/>
    </row>
    <row r="150" spans="1:10" ht="12.75">
      <c r="A150" s="44">
        <f ca="1" t="shared" si="6"/>
      </c>
      <c r="B150" s="74"/>
      <c r="C150" s="74"/>
      <c r="D150" s="75"/>
      <c r="E150" s="76"/>
      <c r="F150" s="88"/>
      <c r="G150" s="88"/>
      <c r="H150" s="65">
        <f t="shared" si="7"/>
      </c>
      <c r="I150" s="84">
        <f t="shared" si="8"/>
      </c>
      <c r="J150" s="83"/>
    </row>
    <row r="151" spans="1:10" ht="12.75">
      <c r="A151" s="44">
        <f ca="1" t="shared" si="6"/>
      </c>
      <c r="B151" s="74"/>
      <c r="C151" s="74"/>
      <c r="D151" s="75"/>
      <c r="E151" s="76"/>
      <c r="F151" s="88"/>
      <c r="G151" s="88"/>
      <c r="H151" s="65">
        <f t="shared" si="7"/>
      </c>
      <c r="I151" s="84">
        <f t="shared" si="8"/>
      </c>
      <c r="J151" s="83"/>
    </row>
    <row r="152" spans="1:10" ht="12.75">
      <c r="A152" s="44">
        <f ca="1" t="shared" si="6"/>
      </c>
      <c r="B152" s="74"/>
      <c r="C152" s="74"/>
      <c r="D152" s="75"/>
      <c r="E152" s="76"/>
      <c r="F152" s="88"/>
      <c r="G152" s="88"/>
      <c r="H152" s="65">
        <f t="shared" si="7"/>
      </c>
      <c r="I152" s="84">
        <f t="shared" si="8"/>
      </c>
      <c r="J152" s="83"/>
    </row>
    <row r="153" spans="1:10" ht="12.75">
      <c r="A153" s="44">
        <f ca="1" t="shared" si="6"/>
      </c>
      <c r="B153" s="74"/>
      <c r="C153" s="74"/>
      <c r="D153" s="75"/>
      <c r="E153" s="76"/>
      <c r="F153" s="88"/>
      <c r="G153" s="88"/>
      <c r="H153" s="65">
        <f t="shared" si="7"/>
      </c>
      <c r="I153" s="84">
        <f t="shared" si="8"/>
      </c>
      <c r="J153" s="83"/>
    </row>
    <row r="154" spans="1:10" ht="12.75">
      <c r="A154" s="44">
        <f ca="1" t="shared" si="6"/>
      </c>
      <c r="B154" s="74"/>
      <c r="C154" s="74"/>
      <c r="D154" s="75"/>
      <c r="E154" s="76"/>
      <c r="F154" s="88"/>
      <c r="G154" s="88"/>
      <c r="H154" s="65">
        <f t="shared" si="7"/>
      </c>
      <c r="I154" s="84">
        <f t="shared" si="8"/>
      </c>
      <c r="J154" s="83"/>
    </row>
    <row r="155" spans="1:10" ht="12.75">
      <c r="A155" s="44">
        <f ca="1" t="shared" si="6"/>
      </c>
      <c r="B155" s="74"/>
      <c r="C155" s="74"/>
      <c r="D155" s="75"/>
      <c r="E155" s="76"/>
      <c r="F155" s="88"/>
      <c r="G155" s="88"/>
      <c r="H155" s="65">
        <f t="shared" si="7"/>
      </c>
      <c r="I155" s="84">
        <f t="shared" si="8"/>
      </c>
      <c r="J155" s="83"/>
    </row>
    <row r="156" spans="1:10" ht="12.75">
      <c r="A156" s="44">
        <f ca="1" t="shared" si="6"/>
      </c>
      <c r="B156" s="74"/>
      <c r="C156" s="74"/>
      <c r="D156" s="75"/>
      <c r="E156" s="76"/>
      <c r="F156" s="88"/>
      <c r="G156" s="88"/>
      <c r="H156" s="65">
        <f t="shared" si="7"/>
      </c>
      <c r="I156" s="84">
        <f t="shared" si="8"/>
      </c>
      <c r="J156" s="83"/>
    </row>
    <row r="157" spans="1:10" ht="12.75">
      <c r="A157" s="44">
        <f ca="1" t="shared" si="6"/>
      </c>
      <c r="B157" s="74"/>
      <c r="C157" s="74"/>
      <c r="D157" s="75"/>
      <c r="E157" s="76"/>
      <c r="F157" s="88"/>
      <c r="G157" s="88"/>
      <c r="H157" s="65">
        <f t="shared" si="7"/>
      </c>
      <c r="I157" s="84">
        <f t="shared" si="8"/>
      </c>
      <c r="J157" s="83"/>
    </row>
    <row r="158" spans="1:10" ht="12.75">
      <c r="A158" s="44">
        <f ca="1" t="shared" si="6"/>
      </c>
      <c r="B158" s="74"/>
      <c r="C158" s="74"/>
      <c r="D158" s="75"/>
      <c r="E158" s="76"/>
      <c r="F158" s="88"/>
      <c r="G158" s="88"/>
      <c r="H158" s="65">
        <f t="shared" si="7"/>
      </c>
      <c r="I158" s="84">
        <f t="shared" si="8"/>
      </c>
      <c r="J158" s="83"/>
    </row>
    <row r="159" spans="1:10" ht="12.75">
      <c r="A159" s="44">
        <f ca="1" t="shared" si="6"/>
      </c>
      <c r="B159" s="74"/>
      <c r="C159" s="74"/>
      <c r="D159" s="75"/>
      <c r="E159" s="76"/>
      <c r="F159" s="88"/>
      <c r="G159" s="88"/>
      <c r="H159" s="65">
        <f t="shared" si="7"/>
      </c>
      <c r="I159" s="84">
        <f t="shared" si="8"/>
      </c>
      <c r="J159" s="83"/>
    </row>
    <row r="160" spans="1:10" ht="12.75">
      <c r="A160" s="44">
        <f ca="1" t="shared" si="6"/>
      </c>
      <c r="B160" s="74"/>
      <c r="C160" s="74"/>
      <c r="D160" s="75"/>
      <c r="E160" s="76"/>
      <c r="F160" s="88"/>
      <c r="G160" s="88"/>
      <c r="H160" s="65">
        <f t="shared" si="7"/>
      </c>
      <c r="I160" s="84">
        <f t="shared" si="8"/>
      </c>
      <c r="J160" s="83"/>
    </row>
    <row r="161" spans="1:10" ht="12.75">
      <c r="A161" s="44">
        <f ca="1" t="shared" si="6"/>
      </c>
      <c r="B161" s="74"/>
      <c r="C161" s="74"/>
      <c r="D161" s="75"/>
      <c r="E161" s="76"/>
      <c r="F161" s="88"/>
      <c r="G161" s="88"/>
      <c r="H161" s="65">
        <f t="shared" si="7"/>
      </c>
      <c r="I161" s="84">
        <f t="shared" si="8"/>
      </c>
      <c r="J161" s="83"/>
    </row>
    <row r="162" spans="1:10" ht="12.75">
      <c r="A162" s="44">
        <f ca="1" t="shared" si="6"/>
      </c>
      <c r="B162" s="74"/>
      <c r="C162" s="74"/>
      <c r="D162" s="75"/>
      <c r="E162" s="76"/>
      <c r="F162" s="88"/>
      <c r="G162" s="88"/>
      <c r="H162" s="65">
        <f t="shared" si="7"/>
      </c>
      <c r="I162" s="84">
        <f t="shared" si="8"/>
      </c>
      <c r="J162" s="83"/>
    </row>
    <row r="163" spans="1:10" ht="12.75">
      <c r="A163" s="44">
        <f ca="1" t="shared" si="6"/>
      </c>
      <c r="B163" s="74"/>
      <c r="C163" s="74"/>
      <c r="D163" s="75"/>
      <c r="E163" s="76"/>
      <c r="F163" s="88"/>
      <c r="G163" s="88"/>
      <c r="H163" s="65">
        <f t="shared" si="7"/>
      </c>
      <c r="I163" s="84">
        <f t="shared" si="8"/>
      </c>
      <c r="J163" s="83"/>
    </row>
    <row r="164" spans="1:10" ht="12.75">
      <c r="A164" s="44">
        <f ca="1" t="shared" si="6"/>
      </c>
      <c r="B164" s="74"/>
      <c r="C164" s="74"/>
      <c r="D164" s="75"/>
      <c r="E164" s="76"/>
      <c r="F164" s="88"/>
      <c r="G164" s="88"/>
      <c r="H164" s="65">
        <f t="shared" si="7"/>
      </c>
      <c r="I164" s="84">
        <f t="shared" si="8"/>
      </c>
      <c r="J164" s="83"/>
    </row>
    <row r="165" spans="1:10" ht="12.75">
      <c r="A165" s="44">
        <f ca="1" t="shared" si="6"/>
      </c>
      <c r="B165" s="74"/>
      <c r="C165" s="74"/>
      <c r="D165" s="75"/>
      <c r="E165" s="76"/>
      <c r="F165" s="88"/>
      <c r="G165" s="88"/>
      <c r="H165" s="65">
        <f t="shared" si="7"/>
      </c>
      <c r="I165" s="84">
        <f t="shared" si="8"/>
      </c>
      <c r="J165" s="83"/>
    </row>
    <row r="166" spans="1:10" ht="12.75">
      <c r="A166" s="44">
        <f ca="1" t="shared" si="6"/>
      </c>
      <c r="B166" s="74"/>
      <c r="C166" s="74"/>
      <c r="D166" s="75"/>
      <c r="E166" s="76"/>
      <c r="F166" s="88"/>
      <c r="G166" s="88"/>
      <c r="H166" s="65">
        <f t="shared" si="7"/>
      </c>
      <c r="I166" s="84">
        <f t="shared" si="8"/>
      </c>
      <c r="J166" s="83"/>
    </row>
    <row r="167" spans="1:10" ht="12.75">
      <c r="A167" s="44">
        <f ca="1" t="shared" si="6"/>
      </c>
      <c r="B167" s="74"/>
      <c r="C167" s="74"/>
      <c r="D167" s="75"/>
      <c r="E167" s="76"/>
      <c r="F167" s="88"/>
      <c r="G167" s="88"/>
      <c r="H167" s="65">
        <f t="shared" si="7"/>
      </c>
      <c r="I167" s="84">
        <f t="shared" si="8"/>
      </c>
      <c r="J167" s="83"/>
    </row>
    <row r="168" spans="1:10" ht="12.75">
      <c r="A168" s="44">
        <f ca="1" t="shared" si="6"/>
      </c>
      <c r="B168" s="74"/>
      <c r="C168" s="74"/>
      <c r="D168" s="75"/>
      <c r="E168" s="76"/>
      <c r="F168" s="88"/>
      <c r="G168" s="88"/>
      <c r="H168" s="65">
        <f t="shared" si="7"/>
      </c>
      <c r="I168" s="84">
        <f t="shared" si="8"/>
      </c>
      <c r="J168" s="83"/>
    </row>
    <row r="169" spans="1:10" ht="12.75">
      <c r="A169" s="44">
        <f ca="1" t="shared" si="6"/>
      </c>
      <c r="B169" s="74"/>
      <c r="C169" s="74"/>
      <c r="D169" s="75"/>
      <c r="E169" s="76"/>
      <c r="F169" s="88"/>
      <c r="G169" s="88"/>
      <c r="H169" s="65">
        <f t="shared" si="7"/>
      </c>
      <c r="I169" s="84">
        <f t="shared" si="8"/>
      </c>
      <c r="J169" s="83"/>
    </row>
    <row r="170" spans="1:10" ht="12.75">
      <c r="A170" s="44">
        <f ca="1" t="shared" si="6"/>
      </c>
      <c r="B170" s="74"/>
      <c r="C170" s="74"/>
      <c r="D170" s="75"/>
      <c r="E170" s="76"/>
      <c r="F170" s="88"/>
      <c r="G170" s="88"/>
      <c r="H170" s="65">
        <f t="shared" si="7"/>
      </c>
      <c r="I170" s="84">
        <f t="shared" si="8"/>
      </c>
      <c r="J170" s="83"/>
    </row>
    <row r="171" spans="1:10" ht="12.75">
      <c r="A171" s="44">
        <f ca="1" t="shared" si="6"/>
      </c>
      <c r="B171" s="74"/>
      <c r="C171" s="74"/>
      <c r="D171" s="75"/>
      <c r="E171" s="76"/>
      <c r="F171" s="88"/>
      <c r="G171" s="88"/>
      <c r="H171" s="65">
        <f t="shared" si="7"/>
      </c>
      <c r="I171" s="84">
        <f t="shared" si="8"/>
      </c>
      <c r="J171" s="83"/>
    </row>
    <row r="172" spans="1:10" ht="12.75">
      <c r="A172" s="44">
        <f ca="1" t="shared" si="6"/>
      </c>
      <c r="B172" s="74"/>
      <c r="C172" s="74"/>
      <c r="D172" s="75"/>
      <c r="E172" s="76"/>
      <c r="F172" s="88"/>
      <c r="G172" s="88"/>
      <c r="H172" s="65">
        <f t="shared" si="7"/>
      </c>
      <c r="I172" s="84">
        <f t="shared" si="8"/>
      </c>
      <c r="J172" s="83"/>
    </row>
    <row r="173" spans="1:10" ht="12.75">
      <c r="A173" s="44">
        <f ca="1" t="shared" si="6"/>
      </c>
      <c r="B173" s="74"/>
      <c r="C173" s="74"/>
      <c r="D173" s="75"/>
      <c r="E173" s="76"/>
      <c r="F173" s="88"/>
      <c r="G173" s="88"/>
      <c r="H173" s="65">
        <f t="shared" si="7"/>
      </c>
      <c r="I173" s="84">
        <f t="shared" si="8"/>
      </c>
      <c r="J173" s="83"/>
    </row>
    <row r="174" spans="1:10" ht="12.75">
      <c r="A174" s="44">
        <f ca="1" t="shared" si="6"/>
      </c>
      <c r="B174" s="74"/>
      <c r="C174" s="74"/>
      <c r="D174" s="75"/>
      <c r="E174" s="76"/>
      <c r="F174" s="88"/>
      <c r="G174" s="88"/>
      <c r="H174" s="65">
        <f t="shared" si="7"/>
      </c>
      <c r="I174" s="84">
        <f t="shared" si="8"/>
      </c>
      <c r="J174" s="83"/>
    </row>
    <row r="175" spans="1:10" ht="12.75">
      <c r="A175" s="44">
        <f ca="1" t="shared" si="6"/>
      </c>
      <c r="B175" s="74"/>
      <c r="C175" s="74"/>
      <c r="D175" s="75"/>
      <c r="E175" s="76"/>
      <c r="F175" s="88"/>
      <c r="G175" s="88"/>
      <c r="H175" s="65">
        <f t="shared" si="7"/>
      </c>
      <c r="I175" s="84">
        <f t="shared" si="8"/>
      </c>
      <c r="J175" s="83"/>
    </row>
    <row r="176" spans="1:10" ht="12.75">
      <c r="A176" s="44">
        <f ca="1" t="shared" si="6"/>
      </c>
      <c r="B176" s="74"/>
      <c r="C176" s="74"/>
      <c r="D176" s="75"/>
      <c r="E176" s="76"/>
      <c r="F176" s="88"/>
      <c r="G176" s="88"/>
      <c r="H176" s="65">
        <f t="shared" si="7"/>
      </c>
      <c r="I176" s="84">
        <f t="shared" si="8"/>
      </c>
      <c r="J176" s="83"/>
    </row>
    <row r="177" spans="1:10" ht="12.75">
      <c r="A177" s="44">
        <f ca="1" t="shared" si="6"/>
      </c>
      <c r="B177" s="74"/>
      <c r="C177" s="74"/>
      <c r="D177" s="75"/>
      <c r="E177" s="76"/>
      <c r="F177" s="88"/>
      <c r="G177" s="88"/>
      <c r="H177" s="65">
        <f t="shared" si="7"/>
      </c>
      <c r="I177" s="84">
        <f t="shared" si="8"/>
      </c>
      <c r="J177" s="83"/>
    </row>
    <row r="178" spans="1:10" ht="12.75">
      <c r="A178" s="44">
        <f ca="1" t="shared" si="6"/>
      </c>
      <c r="B178" s="74"/>
      <c r="C178" s="74"/>
      <c r="D178" s="75"/>
      <c r="E178" s="76"/>
      <c r="F178" s="88"/>
      <c r="G178" s="88"/>
      <c r="H178" s="65">
        <f t="shared" si="7"/>
      </c>
      <c r="I178" s="84">
        <f t="shared" si="8"/>
      </c>
      <c r="J178" s="83"/>
    </row>
    <row r="179" spans="1:10" ht="12.75">
      <c r="A179" s="44">
        <f ca="1" t="shared" si="6"/>
      </c>
      <c r="B179" s="74"/>
      <c r="C179" s="74"/>
      <c r="D179" s="75"/>
      <c r="E179" s="76"/>
      <c r="F179" s="88"/>
      <c r="G179" s="88"/>
      <c r="H179" s="65">
        <f t="shared" si="7"/>
      </c>
      <c r="I179" s="84">
        <f t="shared" si="8"/>
      </c>
      <c r="J179" s="83"/>
    </row>
    <row r="180" spans="1:10" ht="12.75">
      <c r="A180" s="44">
        <f ca="1" t="shared" si="6"/>
      </c>
      <c r="B180" s="74"/>
      <c r="C180" s="74"/>
      <c r="D180" s="75"/>
      <c r="E180" s="76"/>
      <c r="F180" s="88"/>
      <c r="G180" s="88"/>
      <c r="H180" s="65">
        <f t="shared" si="7"/>
      </c>
      <c r="I180" s="84">
        <f t="shared" si="8"/>
      </c>
      <c r="J180" s="83"/>
    </row>
    <row r="181" spans="1:10" ht="12.75">
      <c r="A181" s="44">
        <f ca="1" t="shared" si="6"/>
      </c>
      <c r="B181" s="74"/>
      <c r="C181" s="74"/>
      <c r="D181" s="75"/>
      <c r="E181" s="76"/>
      <c r="F181" s="88"/>
      <c r="G181" s="88"/>
      <c r="H181" s="65">
        <f t="shared" si="7"/>
      </c>
      <c r="I181" s="84">
        <f t="shared" si="8"/>
      </c>
      <c r="J181" s="83"/>
    </row>
    <row r="182" spans="1:10" ht="12.75">
      <c r="A182" s="44">
        <f ca="1" t="shared" si="6"/>
      </c>
      <c r="B182" s="74"/>
      <c r="C182" s="74"/>
      <c r="D182" s="75"/>
      <c r="E182" s="76"/>
      <c r="F182" s="88"/>
      <c r="G182" s="88"/>
      <c r="H182" s="65">
        <f t="shared" si="7"/>
      </c>
      <c r="I182" s="84">
        <f t="shared" si="8"/>
      </c>
      <c r="J182" s="83"/>
    </row>
    <row r="183" spans="1:10" ht="12.75">
      <c r="A183" s="44">
        <f ca="1" t="shared" si="6"/>
      </c>
      <c r="B183" s="74"/>
      <c r="C183" s="74"/>
      <c r="D183" s="75"/>
      <c r="E183" s="76"/>
      <c r="F183" s="88"/>
      <c r="G183" s="88"/>
      <c r="H183" s="65">
        <f t="shared" si="7"/>
      </c>
      <c r="I183" s="84">
        <f t="shared" si="8"/>
      </c>
      <c r="J183" s="83"/>
    </row>
    <row r="184" spans="1:10" ht="12.75">
      <c r="A184" s="44">
        <f ca="1" t="shared" si="6"/>
      </c>
      <c r="B184" s="74"/>
      <c r="C184" s="74"/>
      <c r="D184" s="75"/>
      <c r="E184" s="76"/>
      <c r="F184" s="88"/>
      <c r="G184" s="88"/>
      <c r="H184" s="65">
        <f t="shared" si="7"/>
      </c>
      <c r="I184" s="84">
        <f t="shared" si="8"/>
      </c>
      <c r="J184" s="83"/>
    </row>
    <row r="185" spans="1:10" ht="12.75">
      <c r="A185" s="44">
        <f ca="1" t="shared" si="6"/>
      </c>
      <c r="B185" s="74"/>
      <c r="C185" s="74"/>
      <c r="D185" s="75"/>
      <c r="E185" s="76"/>
      <c r="F185" s="88"/>
      <c r="G185" s="88"/>
      <c r="H185" s="65">
        <f t="shared" si="7"/>
      </c>
      <c r="I185" s="84">
        <f t="shared" si="8"/>
      </c>
      <c r="J185" s="83"/>
    </row>
    <row r="186" spans="1:10" ht="12.75">
      <c r="A186" s="44">
        <f ca="1" t="shared" si="6"/>
      </c>
      <c r="B186" s="74"/>
      <c r="C186" s="74"/>
      <c r="D186" s="75"/>
      <c r="E186" s="76"/>
      <c r="F186" s="88"/>
      <c r="G186" s="88"/>
      <c r="H186" s="65">
        <f t="shared" si="7"/>
      </c>
      <c r="I186" s="84">
        <f t="shared" si="8"/>
      </c>
      <c r="J186" s="83"/>
    </row>
    <row r="187" spans="1:10" ht="12.75">
      <c r="A187" s="44">
        <f ca="1" t="shared" si="6"/>
      </c>
      <c r="B187" s="74"/>
      <c r="C187" s="74"/>
      <c r="D187" s="75"/>
      <c r="E187" s="76"/>
      <c r="F187" s="88"/>
      <c r="G187" s="88"/>
      <c r="H187" s="65">
        <f t="shared" si="7"/>
      </c>
      <c r="I187" s="84">
        <f t="shared" si="8"/>
      </c>
      <c r="J187" s="83"/>
    </row>
    <row r="188" spans="1:10" ht="12.75">
      <c r="A188" s="44">
        <f ca="1" t="shared" si="6"/>
      </c>
      <c r="B188" s="74"/>
      <c r="C188" s="74"/>
      <c r="D188" s="75"/>
      <c r="E188" s="76"/>
      <c r="F188" s="88"/>
      <c r="G188" s="88"/>
      <c r="H188" s="65">
        <f t="shared" si="7"/>
      </c>
      <c r="I188" s="84">
        <f t="shared" si="8"/>
      </c>
      <c r="J188" s="83"/>
    </row>
    <row r="189" spans="1:10" ht="12.75">
      <c r="A189" s="44">
        <f ca="1" t="shared" si="6"/>
      </c>
      <c r="B189" s="74"/>
      <c r="C189" s="74"/>
      <c r="D189" s="75"/>
      <c r="E189" s="76"/>
      <c r="F189" s="88"/>
      <c r="G189" s="88"/>
      <c r="H189" s="65">
        <f t="shared" si="7"/>
      </c>
      <c r="I189" s="84">
        <f t="shared" si="8"/>
      </c>
      <c r="J189" s="83"/>
    </row>
    <row r="190" spans="1:10" ht="12.75">
      <c r="A190" s="44">
        <f ca="1" t="shared" si="6"/>
      </c>
      <c r="B190" s="74"/>
      <c r="C190" s="74"/>
      <c r="D190" s="75"/>
      <c r="E190" s="76"/>
      <c r="F190" s="88"/>
      <c r="G190" s="88"/>
      <c r="H190" s="65">
        <f t="shared" si="7"/>
      </c>
      <c r="I190" s="84">
        <f t="shared" si="8"/>
      </c>
      <c r="J190" s="83"/>
    </row>
    <row r="191" spans="1:10" ht="12.75">
      <c r="A191" s="44">
        <f ca="1" t="shared" si="6"/>
      </c>
      <c r="B191" s="74"/>
      <c r="C191" s="74"/>
      <c r="D191" s="75"/>
      <c r="E191" s="76"/>
      <c r="F191" s="88"/>
      <c r="G191" s="88"/>
      <c r="H191" s="65">
        <f t="shared" si="7"/>
      </c>
      <c r="I191" s="84">
        <f t="shared" si="8"/>
      </c>
      <c r="J191" s="83"/>
    </row>
    <row r="192" spans="1:10" ht="12.75">
      <c r="A192" s="44">
        <f ca="1" t="shared" si="6"/>
      </c>
      <c r="B192" s="74"/>
      <c r="C192" s="74"/>
      <c r="D192" s="75"/>
      <c r="E192" s="76"/>
      <c r="F192" s="88"/>
      <c r="G192" s="88"/>
      <c r="H192" s="65">
        <f t="shared" si="7"/>
      </c>
      <c r="I192" s="84">
        <f t="shared" si="8"/>
      </c>
      <c r="J192" s="83"/>
    </row>
    <row r="193" spans="1:10" ht="12.75">
      <c r="A193" s="44">
        <f ca="1" t="shared" si="6"/>
      </c>
      <c r="B193" s="74"/>
      <c r="C193" s="74"/>
      <c r="D193" s="75"/>
      <c r="E193" s="76"/>
      <c r="F193" s="88"/>
      <c r="G193" s="88"/>
      <c r="H193" s="65">
        <f t="shared" si="7"/>
      </c>
      <c r="I193" s="84">
        <f t="shared" si="8"/>
      </c>
      <c r="J193" s="83"/>
    </row>
    <row r="194" spans="1:10" ht="12.75">
      <c r="A194" s="44">
        <f ca="1" t="shared" si="6"/>
      </c>
      <c r="B194" s="74"/>
      <c r="C194" s="74"/>
      <c r="D194" s="75"/>
      <c r="E194" s="76"/>
      <c r="F194" s="88"/>
      <c r="G194" s="88"/>
      <c r="H194" s="65">
        <f t="shared" si="7"/>
      </c>
      <c r="I194" s="84">
        <f t="shared" si="8"/>
      </c>
      <c r="J194" s="83"/>
    </row>
    <row r="195" spans="1:10" ht="12.75">
      <c r="A195" s="44">
        <f ca="1" t="shared" si="6"/>
      </c>
      <c r="B195" s="74"/>
      <c r="C195" s="74"/>
      <c r="D195" s="75"/>
      <c r="E195" s="76"/>
      <c r="F195" s="88"/>
      <c r="G195" s="88"/>
      <c r="H195" s="65">
        <f t="shared" si="7"/>
      </c>
      <c r="I195" s="84">
        <f t="shared" si="8"/>
      </c>
      <c r="J195" s="83"/>
    </row>
    <row r="196" spans="1:10" ht="12.75">
      <c r="A196" s="44">
        <f ca="1" t="shared" si="6"/>
      </c>
      <c r="B196" s="74"/>
      <c r="C196" s="74"/>
      <c r="D196" s="75"/>
      <c r="E196" s="76"/>
      <c r="F196" s="88"/>
      <c r="G196" s="88"/>
      <c r="H196" s="65">
        <f t="shared" si="7"/>
      </c>
      <c r="I196" s="84">
        <f t="shared" si="8"/>
      </c>
      <c r="J196" s="83"/>
    </row>
    <row r="197" spans="1:10" ht="12.75">
      <c r="A197" s="44">
        <f ca="1" t="shared" si="6"/>
      </c>
      <c r="B197" s="74"/>
      <c r="C197" s="74"/>
      <c r="D197" s="75"/>
      <c r="E197" s="76"/>
      <c r="F197" s="88"/>
      <c r="G197" s="88"/>
      <c r="H197" s="65">
        <f t="shared" si="7"/>
      </c>
      <c r="I197" s="84">
        <f t="shared" si="8"/>
      </c>
      <c r="J197" s="83"/>
    </row>
    <row r="198" spans="1:10" ht="12.75">
      <c r="A198" s="44">
        <f ca="1" t="shared" si="6"/>
      </c>
      <c r="B198" s="74"/>
      <c r="C198" s="74"/>
      <c r="D198" s="75"/>
      <c r="E198" s="76"/>
      <c r="F198" s="88"/>
      <c r="G198" s="88"/>
      <c r="H198" s="65">
        <f t="shared" si="7"/>
      </c>
      <c r="I198" s="84">
        <f t="shared" si="8"/>
      </c>
      <c r="J198" s="83"/>
    </row>
    <row r="199" spans="1:10" ht="12.75">
      <c r="A199" s="44">
        <f ca="1" t="shared" si="6"/>
      </c>
      <c r="B199" s="74"/>
      <c r="C199" s="74"/>
      <c r="D199" s="75"/>
      <c r="E199" s="76"/>
      <c r="F199" s="88"/>
      <c r="G199" s="88"/>
      <c r="H199" s="65">
        <f t="shared" si="7"/>
      </c>
      <c r="I199" s="84">
        <f t="shared" si="8"/>
      </c>
      <c r="J199" s="83"/>
    </row>
    <row r="200" spans="1:10" ht="12.75">
      <c r="A200" s="44">
        <f ca="1" t="shared" si="6"/>
      </c>
      <c r="B200" s="74"/>
      <c r="C200" s="74"/>
      <c r="D200" s="75"/>
      <c r="E200" s="76"/>
      <c r="F200" s="88"/>
      <c r="G200" s="88"/>
      <c r="H200" s="65">
        <f t="shared" si="7"/>
      </c>
      <c r="I200" s="84">
        <f t="shared" si="8"/>
      </c>
      <c r="J200" s="83"/>
    </row>
  </sheetData>
  <sheetProtection selectLockedCells="1"/>
  <mergeCells count="5">
    <mergeCell ref="A1:J1"/>
    <mergeCell ref="D10:G10"/>
    <mergeCell ref="D11:G11"/>
    <mergeCell ref="D7:E7"/>
    <mergeCell ref="D8:E8"/>
  </mergeCells>
  <conditionalFormatting sqref="E2:E3 B19:C200 J19:J200 E19:E200">
    <cfRule type="cellIs" priority="74" dxfId="0" operator="notEqual" stopIfTrue="1">
      <formula>""</formula>
    </cfRule>
  </conditionalFormatting>
  <conditionalFormatting sqref="D19:D200">
    <cfRule type="cellIs" priority="10" dxfId="0" operator="notEqual" stopIfTrue="1">
      <formula>""</formula>
    </cfRule>
  </conditionalFormatting>
  <conditionalFormatting sqref="H6">
    <cfRule type="cellIs" priority="2" dxfId="18" operator="equal" stopIfTrue="1">
      <formula>0</formula>
    </cfRule>
    <cfRule type="cellIs" priority="3" dxfId="17" operator="lessThan" stopIfTrue="1">
      <formula>$H$10</formula>
    </cfRule>
    <cfRule type="cellIs" priority="4" dxfId="16" operator="greaterThanOrEqual" stopIfTrue="1">
      <formula>$H$10</formula>
    </cfRule>
  </conditionalFormatting>
  <conditionalFormatting sqref="F19:G200">
    <cfRule type="cellIs" priority="1" dxfId="0" operator="notEqual" stopIfTrue="1">
      <formula>""</formula>
    </cfRule>
  </conditionalFormatting>
  <dataValidations count="2">
    <dataValidation type="custom" allowBlank="1" showInputMessage="1" showErrorMessage="1" errorTitle="Attenzione" error="Importo con solo 2 (due) posizioni decimali!!!" sqref="F19:G200">
      <formula1>MOD(F19*10^2,1)=0</formula1>
    </dataValidation>
    <dataValidation type="custom" allowBlank="1" showInputMessage="1" showErrorMessage="1" errorTitle="Attenzione!" error="Importo con solo 2 (due) posizioni decimali!!!" sqref="H7:H8">
      <formula1>MOD(H7*10^2,1)=0</formula1>
    </dataValidation>
  </dataValidation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98"/>
  <sheetViews>
    <sheetView zoomScalePageLayoutView="0" workbookViewId="0" topLeftCell="A13">
      <selection activeCell="L43" sqref="L43"/>
    </sheetView>
  </sheetViews>
  <sheetFormatPr defaultColWidth="9.140625" defaultRowHeight="12.75"/>
  <cols>
    <col min="1" max="1" width="5.57421875" style="38" customWidth="1"/>
    <col min="2" max="2" width="13.00390625" style="1" customWidth="1"/>
    <col min="3" max="3" width="2.140625" style="11" bestFit="1" customWidth="1"/>
    <col min="4" max="4" width="57.7109375" style="1" customWidth="1"/>
    <col min="5" max="5" width="16.7109375" style="1" customWidth="1"/>
    <col min="6" max="6" width="15.00390625" style="86" customWidth="1"/>
    <col min="7" max="7" width="17.00390625" style="87" customWidth="1"/>
    <col min="8" max="8" width="17.00390625" style="38" customWidth="1"/>
    <col min="9" max="16384" width="9.140625" style="38" customWidth="1"/>
  </cols>
  <sheetData>
    <row r="1" spans="1:10" ht="15">
      <c r="A1" s="141" t="s">
        <v>293</v>
      </c>
      <c r="B1" s="142"/>
      <c r="C1" s="142"/>
      <c r="D1" s="142"/>
      <c r="E1" s="142"/>
      <c r="F1" s="142"/>
      <c r="G1" s="142"/>
      <c r="H1" s="142"/>
      <c r="I1" s="143"/>
      <c r="J1" s="31"/>
    </row>
    <row r="2" spans="6:7" ht="12.75">
      <c r="F2" s="1"/>
      <c r="G2" s="1"/>
    </row>
    <row r="3" spans="1:7" ht="12.75">
      <c r="A3" s="1"/>
      <c r="F3" s="1"/>
      <c r="G3" s="1"/>
    </row>
    <row r="4" spans="1:7" ht="12.75">
      <c r="A4" s="1"/>
      <c r="F4" s="1"/>
      <c r="G4" s="1"/>
    </row>
    <row r="5" spans="1:8" ht="15">
      <c r="A5" s="22"/>
      <c r="B5" s="22"/>
      <c r="C5" s="49"/>
      <c r="D5" s="23" t="s">
        <v>263</v>
      </c>
      <c r="E5" s="24"/>
      <c r="F5" s="24"/>
      <c r="G5" s="24"/>
      <c r="H5" s="25"/>
    </row>
    <row r="6" spans="1:8" ht="12.75">
      <c r="A6" s="1"/>
      <c r="F6" s="1"/>
      <c r="G6" s="1"/>
      <c r="H6" s="1"/>
    </row>
    <row r="7" spans="1:8" ht="12.75">
      <c r="A7" s="22"/>
      <c r="B7" s="22"/>
      <c r="C7" s="49"/>
      <c r="D7" s="135" t="s">
        <v>292</v>
      </c>
      <c r="E7" s="136"/>
      <c r="F7" s="136"/>
      <c r="G7" s="137"/>
      <c r="H7" s="66">
        <f>SUM($H$15:$H$9998)</f>
        <v>39930.352200000016</v>
      </c>
    </row>
    <row r="8" spans="6:7" ht="12.75">
      <c r="F8" s="1"/>
      <c r="G8" s="1"/>
    </row>
    <row r="9" spans="6:7" ht="12.75">
      <c r="F9" s="1"/>
      <c r="G9" s="1"/>
    </row>
    <row r="10" spans="6:8" ht="12.75">
      <c r="F10" s="1"/>
      <c r="G10" s="60"/>
      <c r="H10" s="1"/>
    </row>
    <row r="11" spans="6:8" ht="12.75">
      <c r="F11" s="1"/>
      <c r="G11" s="60"/>
      <c r="H11" s="72"/>
    </row>
    <row r="12" spans="1:7" ht="12.75">
      <c r="A12" s="1"/>
      <c r="F12" s="1"/>
      <c r="G12" s="1"/>
    </row>
    <row r="13" spans="1:7" ht="15">
      <c r="A13" s="13"/>
      <c r="B13" s="3" t="s">
        <v>294</v>
      </c>
      <c r="C13" s="45"/>
      <c r="D13" s="3"/>
      <c r="E13" s="3"/>
      <c r="F13" s="3"/>
      <c r="G13" s="3"/>
    </row>
    <row r="14" spans="1:13" ht="66">
      <c r="A14" s="14" t="s">
        <v>255</v>
      </c>
      <c r="B14" s="14" t="s">
        <v>256</v>
      </c>
      <c r="C14" s="14" t="s">
        <v>244</v>
      </c>
      <c r="D14" s="15" t="s">
        <v>242</v>
      </c>
      <c r="E14" s="14" t="s">
        <v>257</v>
      </c>
      <c r="F14" s="14" t="s">
        <v>258</v>
      </c>
      <c r="G14" s="14" t="s">
        <v>259</v>
      </c>
      <c r="H14" s="14" t="s">
        <v>260</v>
      </c>
      <c r="I14" s="17" t="s">
        <v>262</v>
      </c>
      <c r="M14" s="41"/>
    </row>
    <row r="15" spans="1:10" ht="24">
      <c r="A15" s="78">
        <v>198</v>
      </c>
      <c r="B15" s="91" t="s">
        <v>982</v>
      </c>
      <c r="C15" s="99" t="s">
        <v>243</v>
      </c>
      <c r="D15" s="95" t="s">
        <v>983</v>
      </c>
      <c r="E15" s="92" t="s">
        <v>378</v>
      </c>
      <c r="F15" s="93">
        <v>1</v>
      </c>
      <c r="G15" s="93">
        <v>307.9</v>
      </c>
      <c r="H15" s="65">
        <f>+IF(AND(F15="",G15=""),"",G15*F15)</f>
        <v>307.9</v>
      </c>
      <c r="I15" s="96" t="s">
        <v>298</v>
      </c>
      <c r="J15" s="89"/>
    </row>
    <row r="16" spans="1:12" ht="24">
      <c r="A16" s="78">
        <v>199</v>
      </c>
      <c r="B16" s="91" t="s">
        <v>984</v>
      </c>
      <c r="C16" s="99" t="s">
        <v>243</v>
      </c>
      <c r="D16" s="95" t="s">
        <v>985</v>
      </c>
      <c r="E16" s="92" t="s">
        <v>986</v>
      </c>
      <c r="F16" s="93">
        <v>390</v>
      </c>
      <c r="G16" s="93">
        <v>7.33</v>
      </c>
      <c r="H16" s="65">
        <f aca="true" t="shared" si="0" ref="H16:H79">+IF(AND(F16="",G16=""),"",ROUND(G16,2)*F16)</f>
        <v>2858.7</v>
      </c>
      <c r="I16" s="96" t="s">
        <v>298</v>
      </c>
      <c r="J16" s="89"/>
      <c r="L16" s="42"/>
    </row>
    <row r="17" spans="1:12" ht="24">
      <c r="A17" s="78">
        <v>200</v>
      </c>
      <c r="B17" s="91" t="s">
        <v>987</v>
      </c>
      <c r="C17" s="99"/>
      <c r="D17" s="95" t="s">
        <v>988</v>
      </c>
      <c r="E17" s="92" t="s">
        <v>378</v>
      </c>
      <c r="F17" s="93">
        <v>1</v>
      </c>
      <c r="G17" s="93">
        <v>247.51</v>
      </c>
      <c r="H17" s="65">
        <f t="shared" si="0"/>
        <v>247.51</v>
      </c>
      <c r="I17" s="96" t="s">
        <v>298</v>
      </c>
      <c r="J17" s="89"/>
      <c r="L17" s="43"/>
    </row>
    <row r="18" spans="1:12" ht="24">
      <c r="A18" s="78">
        <v>201</v>
      </c>
      <c r="B18" s="91" t="s">
        <v>989</v>
      </c>
      <c r="C18" s="99"/>
      <c r="D18" s="95" t="s">
        <v>990</v>
      </c>
      <c r="E18" s="92" t="s">
        <v>986</v>
      </c>
      <c r="F18" s="93">
        <v>390</v>
      </c>
      <c r="G18" s="93">
        <v>3.76</v>
      </c>
      <c r="H18" s="65">
        <f t="shared" si="0"/>
        <v>1466.3999999999999</v>
      </c>
      <c r="I18" s="96" t="s">
        <v>298</v>
      </c>
      <c r="J18" s="89"/>
      <c r="L18" s="42"/>
    </row>
    <row r="19" spans="1:10" ht="12.75">
      <c r="A19" s="78">
        <v>202</v>
      </c>
      <c r="B19" s="91" t="s">
        <v>991</v>
      </c>
      <c r="C19" s="99"/>
      <c r="D19" s="95" t="s">
        <v>992</v>
      </c>
      <c r="E19" s="92" t="s">
        <v>378</v>
      </c>
      <c r="F19" s="93">
        <v>2</v>
      </c>
      <c r="G19" s="93">
        <v>257.41</v>
      </c>
      <c r="H19" s="65">
        <f t="shared" si="0"/>
        <v>514.82</v>
      </c>
      <c r="I19" s="96" t="s">
        <v>298</v>
      </c>
      <c r="J19" s="89"/>
    </row>
    <row r="20" spans="1:10" ht="24">
      <c r="A20" s="78">
        <v>203</v>
      </c>
      <c r="B20" s="91" t="s">
        <v>993</v>
      </c>
      <c r="C20" s="99"/>
      <c r="D20" s="95" t="s">
        <v>994</v>
      </c>
      <c r="E20" s="92" t="s">
        <v>986</v>
      </c>
      <c r="F20" s="93">
        <v>780</v>
      </c>
      <c r="G20" s="93">
        <v>8.22</v>
      </c>
      <c r="H20" s="65">
        <f t="shared" si="0"/>
        <v>6411.6</v>
      </c>
      <c r="I20" s="96" t="s">
        <v>298</v>
      </c>
      <c r="J20" s="89"/>
    </row>
    <row r="21" spans="1:10" ht="12.75">
      <c r="A21" s="78">
        <v>204</v>
      </c>
      <c r="B21" s="91" t="s">
        <v>995</v>
      </c>
      <c r="C21" s="99"/>
      <c r="D21" s="95" t="s">
        <v>996</v>
      </c>
      <c r="E21" s="92" t="s">
        <v>375</v>
      </c>
      <c r="F21" s="93">
        <v>11</v>
      </c>
      <c r="G21" s="93">
        <v>77.23</v>
      </c>
      <c r="H21" s="65">
        <f t="shared" si="0"/>
        <v>849.5300000000001</v>
      </c>
      <c r="I21" s="96" t="s">
        <v>298</v>
      </c>
      <c r="J21" s="89"/>
    </row>
    <row r="22" spans="1:12" ht="12.75">
      <c r="A22" s="78">
        <v>205</v>
      </c>
      <c r="B22" s="91" t="s">
        <v>997</v>
      </c>
      <c r="C22" s="99"/>
      <c r="D22" s="95" t="s">
        <v>998</v>
      </c>
      <c r="E22" s="92" t="s">
        <v>596</v>
      </c>
      <c r="F22" s="93">
        <v>2</v>
      </c>
      <c r="G22" s="93">
        <v>88.68</v>
      </c>
      <c r="H22" s="65">
        <f t="shared" si="0"/>
        <v>177.36</v>
      </c>
      <c r="I22" s="96" t="s">
        <v>298</v>
      </c>
      <c r="J22" s="89"/>
      <c r="L22" s="42"/>
    </row>
    <row r="23" spans="1:12" ht="12.75">
      <c r="A23" s="78">
        <v>206</v>
      </c>
      <c r="B23" s="91" t="s">
        <v>999</v>
      </c>
      <c r="C23" s="99" t="s">
        <v>243</v>
      </c>
      <c r="D23" s="95" t="s">
        <v>1000</v>
      </c>
      <c r="E23" s="92" t="s">
        <v>521</v>
      </c>
      <c r="F23" s="93">
        <v>1</v>
      </c>
      <c r="G23" s="93">
        <v>50</v>
      </c>
      <c r="H23" s="65">
        <f t="shared" si="0"/>
        <v>50</v>
      </c>
      <c r="I23" s="96" t="s">
        <v>298</v>
      </c>
      <c r="J23" s="89"/>
      <c r="L23" s="43"/>
    </row>
    <row r="24" spans="1:12" ht="24">
      <c r="A24" s="78">
        <v>207</v>
      </c>
      <c r="B24" s="91" t="s">
        <v>1001</v>
      </c>
      <c r="C24" s="99"/>
      <c r="D24" s="95" t="s">
        <v>1002</v>
      </c>
      <c r="E24" s="92" t="s">
        <v>402</v>
      </c>
      <c r="F24" s="93">
        <v>35</v>
      </c>
      <c r="G24" s="93">
        <v>13.27</v>
      </c>
      <c r="H24" s="65">
        <f t="shared" si="0"/>
        <v>464.45</v>
      </c>
      <c r="I24" s="96" t="s">
        <v>298</v>
      </c>
      <c r="J24" s="89"/>
      <c r="L24" s="42"/>
    </row>
    <row r="25" spans="1:10" ht="12.75">
      <c r="A25" s="78">
        <v>208</v>
      </c>
      <c r="B25" s="91" t="s">
        <v>1003</v>
      </c>
      <c r="C25" s="99"/>
      <c r="D25" s="95" t="s">
        <v>1004</v>
      </c>
      <c r="E25" s="92" t="s">
        <v>402</v>
      </c>
      <c r="F25" s="93">
        <v>455</v>
      </c>
      <c r="G25" s="93">
        <v>3.66</v>
      </c>
      <c r="H25" s="65">
        <f t="shared" si="0"/>
        <v>1665.3</v>
      </c>
      <c r="I25" s="96" t="s">
        <v>298</v>
      </c>
      <c r="J25" s="89"/>
    </row>
    <row r="26" spans="1:10" ht="24">
      <c r="A26" s="78">
        <v>209</v>
      </c>
      <c r="B26" s="91" t="s">
        <v>1005</v>
      </c>
      <c r="C26" s="99"/>
      <c r="D26" s="95" t="s">
        <v>1006</v>
      </c>
      <c r="E26" s="92" t="s">
        <v>402</v>
      </c>
      <c r="F26" s="93">
        <v>185</v>
      </c>
      <c r="G26" s="93">
        <v>6.09</v>
      </c>
      <c r="H26" s="65">
        <f t="shared" si="0"/>
        <v>1126.6499999999999</v>
      </c>
      <c r="I26" s="96" t="s">
        <v>298</v>
      </c>
      <c r="J26" s="89"/>
    </row>
    <row r="27" spans="1:10" ht="24">
      <c r="A27" s="78">
        <v>210</v>
      </c>
      <c r="B27" s="91" t="s">
        <v>1007</v>
      </c>
      <c r="C27" s="99"/>
      <c r="D27" s="95" t="s">
        <v>1008</v>
      </c>
      <c r="E27" s="92" t="s">
        <v>402</v>
      </c>
      <c r="F27" s="93">
        <v>70200</v>
      </c>
      <c r="G27" s="93">
        <v>0.13</v>
      </c>
      <c r="H27" s="65">
        <f t="shared" si="0"/>
        <v>9126</v>
      </c>
      <c r="I27" s="96" t="s">
        <v>298</v>
      </c>
      <c r="J27" s="89"/>
    </row>
    <row r="28" spans="1:12" ht="24">
      <c r="A28" s="78">
        <v>211</v>
      </c>
      <c r="B28" s="91" t="s">
        <v>1009</v>
      </c>
      <c r="C28" s="99"/>
      <c r="D28" s="95" t="s">
        <v>1010</v>
      </c>
      <c r="E28" s="92" t="s">
        <v>402</v>
      </c>
      <c r="F28" s="93">
        <v>35</v>
      </c>
      <c r="G28" s="93">
        <v>2.83</v>
      </c>
      <c r="H28" s="65">
        <f t="shared" si="0"/>
        <v>99.05</v>
      </c>
      <c r="I28" s="96" t="s">
        <v>298</v>
      </c>
      <c r="J28" s="89"/>
      <c r="L28" s="42"/>
    </row>
    <row r="29" spans="1:12" ht="24">
      <c r="A29" s="78">
        <v>212</v>
      </c>
      <c r="B29" s="91" t="s">
        <v>1011</v>
      </c>
      <c r="C29" s="99"/>
      <c r="D29" s="95" t="s">
        <v>1012</v>
      </c>
      <c r="E29" s="92" t="s">
        <v>402</v>
      </c>
      <c r="F29" s="93">
        <v>5250</v>
      </c>
      <c r="G29" s="93">
        <v>0.79</v>
      </c>
      <c r="H29" s="65">
        <f t="shared" si="0"/>
        <v>4147.5</v>
      </c>
      <c r="I29" s="96" t="s">
        <v>298</v>
      </c>
      <c r="J29" s="89"/>
      <c r="L29" s="43"/>
    </row>
    <row r="30" spans="1:12" ht="12.75">
      <c r="A30" s="78">
        <v>213</v>
      </c>
      <c r="B30" s="91" t="s">
        <v>1013</v>
      </c>
      <c r="C30" s="99" t="s">
        <v>243</v>
      </c>
      <c r="D30" s="95" t="s">
        <v>1014</v>
      </c>
      <c r="E30" s="92" t="s">
        <v>1015</v>
      </c>
      <c r="F30" s="93">
        <v>249</v>
      </c>
      <c r="G30" s="93">
        <v>14</v>
      </c>
      <c r="H30" s="65">
        <f t="shared" si="0"/>
        <v>3486</v>
      </c>
      <c r="I30" s="96" t="s">
        <v>298</v>
      </c>
      <c r="J30" s="89"/>
      <c r="L30" s="42"/>
    </row>
    <row r="31" spans="1:10" ht="24">
      <c r="A31" s="78">
        <v>214</v>
      </c>
      <c r="B31" s="91" t="s">
        <v>1016</v>
      </c>
      <c r="C31" s="99" t="s">
        <v>243</v>
      </c>
      <c r="D31" s="95" t="s">
        <v>1017</v>
      </c>
      <c r="E31" s="92" t="s">
        <v>1018</v>
      </c>
      <c r="F31" s="93">
        <v>80</v>
      </c>
      <c r="G31" s="93">
        <v>15.0500001907349</v>
      </c>
      <c r="H31" s="65">
        <f t="shared" si="0"/>
        <v>1204</v>
      </c>
      <c r="I31" s="96" t="s">
        <v>298</v>
      </c>
      <c r="J31" s="89"/>
    </row>
    <row r="32" spans="1:10" ht="12.75">
      <c r="A32" s="78">
        <v>215</v>
      </c>
      <c r="B32" s="91" t="s">
        <v>1019</v>
      </c>
      <c r="C32" s="99" t="s">
        <v>243</v>
      </c>
      <c r="D32" s="95" t="s">
        <v>1020</v>
      </c>
      <c r="E32" s="92" t="s">
        <v>402</v>
      </c>
      <c r="F32" s="93">
        <v>17</v>
      </c>
      <c r="G32" s="93">
        <v>55</v>
      </c>
      <c r="H32" s="65">
        <f t="shared" si="0"/>
        <v>935</v>
      </c>
      <c r="I32" s="96" t="s">
        <v>298</v>
      </c>
      <c r="J32" s="89"/>
    </row>
    <row r="33" spans="1:10" ht="12.75">
      <c r="A33" s="78">
        <v>216</v>
      </c>
      <c r="B33" s="91" t="s">
        <v>1021</v>
      </c>
      <c r="C33" s="99"/>
      <c r="D33" s="95" t="s">
        <v>1022</v>
      </c>
      <c r="E33" s="92" t="s">
        <v>596</v>
      </c>
      <c r="F33" s="93">
        <v>1</v>
      </c>
      <c r="G33" s="93">
        <v>400</v>
      </c>
      <c r="H33" s="65">
        <f t="shared" si="0"/>
        <v>400</v>
      </c>
      <c r="I33" s="96" t="s">
        <v>298</v>
      </c>
      <c r="J33" s="89"/>
    </row>
    <row r="34" spans="1:12" ht="12.75">
      <c r="A34" s="78">
        <v>217</v>
      </c>
      <c r="B34" s="91" t="s">
        <v>1023</v>
      </c>
      <c r="C34" s="99"/>
      <c r="D34" s="95" t="s">
        <v>1024</v>
      </c>
      <c r="E34" s="92" t="s">
        <v>596</v>
      </c>
      <c r="F34" s="93">
        <v>1</v>
      </c>
      <c r="G34" s="93">
        <v>268.824</v>
      </c>
      <c r="H34" s="65">
        <f t="shared" si="0"/>
        <v>268.82</v>
      </c>
      <c r="I34" s="96" t="s">
        <v>298</v>
      </c>
      <c r="J34" s="89"/>
      <c r="L34" s="42"/>
    </row>
    <row r="35" spans="1:12" ht="12.75">
      <c r="A35" s="78">
        <v>234</v>
      </c>
      <c r="B35" s="91" t="s">
        <v>1098</v>
      </c>
      <c r="C35" s="99"/>
      <c r="D35" s="95" t="s">
        <v>1099</v>
      </c>
      <c r="E35" s="92" t="s">
        <v>1100</v>
      </c>
      <c r="F35" s="93">
        <v>10</v>
      </c>
      <c r="G35" s="93">
        <v>48.19</v>
      </c>
      <c r="H35" s="65">
        <f t="shared" si="0"/>
        <v>481.9</v>
      </c>
      <c r="I35" s="96" t="s">
        <v>1027</v>
      </c>
      <c r="J35" s="89"/>
      <c r="L35" s="43"/>
    </row>
    <row r="36" spans="1:12" ht="12.75">
      <c r="A36" s="78">
        <v>235</v>
      </c>
      <c r="B36" s="91" t="s">
        <v>1101</v>
      </c>
      <c r="C36" s="99"/>
      <c r="D36" s="95" t="s">
        <v>1102</v>
      </c>
      <c r="E36" s="92" t="s">
        <v>1100</v>
      </c>
      <c r="F36" s="93">
        <v>25</v>
      </c>
      <c r="G36" s="93">
        <v>58.71</v>
      </c>
      <c r="H36" s="65">
        <f t="shared" si="0"/>
        <v>1467.75</v>
      </c>
      <c r="I36" s="96" t="s">
        <v>1027</v>
      </c>
      <c r="J36" s="89"/>
      <c r="L36" s="42"/>
    </row>
    <row r="37" spans="1:10" ht="12.75">
      <c r="A37" s="78">
        <v>236</v>
      </c>
      <c r="B37" s="91" t="s">
        <v>1103</v>
      </c>
      <c r="C37" s="99"/>
      <c r="D37" s="95" t="s">
        <v>1104</v>
      </c>
      <c r="E37" s="92" t="s">
        <v>375</v>
      </c>
      <c r="F37" s="93">
        <v>47</v>
      </c>
      <c r="G37" s="93">
        <v>8.19</v>
      </c>
      <c r="H37" s="65">
        <f t="shared" si="0"/>
        <v>384.92999999999995</v>
      </c>
      <c r="I37" s="96" t="s">
        <v>1027</v>
      </c>
      <c r="J37" s="89"/>
    </row>
    <row r="38" spans="1:10" ht="12.75">
      <c r="A38" s="78">
        <v>237</v>
      </c>
      <c r="B38" s="91" t="s">
        <v>1105</v>
      </c>
      <c r="C38" s="99"/>
      <c r="D38" s="95" t="s">
        <v>998</v>
      </c>
      <c r="E38" s="92" t="s">
        <v>596</v>
      </c>
      <c r="F38" s="93">
        <v>1</v>
      </c>
      <c r="G38" s="93">
        <v>88.68</v>
      </c>
      <c r="H38" s="65">
        <f t="shared" si="0"/>
        <v>88.68</v>
      </c>
      <c r="I38" s="96" t="s">
        <v>1027</v>
      </c>
      <c r="J38" s="89"/>
    </row>
    <row r="39" spans="1:12" ht="12.75">
      <c r="A39" s="78">
        <v>238</v>
      </c>
      <c r="B39" s="91" t="s">
        <v>1106</v>
      </c>
      <c r="C39" s="99"/>
      <c r="D39" s="95" t="s">
        <v>1107</v>
      </c>
      <c r="E39" s="92" t="s">
        <v>596</v>
      </c>
      <c r="F39" s="93">
        <v>1</v>
      </c>
      <c r="G39" s="93">
        <v>126.76</v>
      </c>
      <c r="H39" s="65">
        <f t="shared" si="0"/>
        <v>126.76</v>
      </c>
      <c r="I39" s="96" t="s">
        <v>1027</v>
      </c>
      <c r="J39" s="89"/>
      <c r="L39" s="42"/>
    </row>
    <row r="40" spans="1:12" ht="12.75">
      <c r="A40" s="78">
        <v>248</v>
      </c>
      <c r="B40" s="91" t="s">
        <v>1165</v>
      </c>
      <c r="C40" s="99"/>
      <c r="D40" s="95" t="s">
        <v>998</v>
      </c>
      <c r="E40" s="92" t="s">
        <v>596</v>
      </c>
      <c r="F40" s="93">
        <v>1</v>
      </c>
      <c r="G40" s="93">
        <v>88.66</v>
      </c>
      <c r="H40" s="65">
        <f t="shared" si="0"/>
        <v>88.66</v>
      </c>
      <c r="I40" s="96" t="s">
        <v>1110</v>
      </c>
      <c r="J40" s="89"/>
      <c r="L40" s="43"/>
    </row>
    <row r="41" spans="1:12" ht="12.75">
      <c r="A41" s="78">
        <v>249</v>
      </c>
      <c r="B41" s="91" t="s">
        <v>1166</v>
      </c>
      <c r="C41" s="99"/>
      <c r="D41" s="95" t="s">
        <v>1099</v>
      </c>
      <c r="E41" s="92" t="s">
        <v>1100</v>
      </c>
      <c r="F41" s="93">
        <v>3</v>
      </c>
      <c r="G41" s="93">
        <v>48.19</v>
      </c>
      <c r="H41" s="65">
        <f t="shared" si="0"/>
        <v>144.57</v>
      </c>
      <c r="I41" s="96" t="s">
        <v>1110</v>
      </c>
      <c r="J41" s="89"/>
      <c r="L41" s="42"/>
    </row>
    <row r="42" spans="1:10" ht="24">
      <c r="A42" s="78">
        <v>250</v>
      </c>
      <c r="B42" s="91" t="s">
        <v>1167</v>
      </c>
      <c r="C42" s="99"/>
      <c r="D42" s="95" t="s">
        <v>1168</v>
      </c>
      <c r="E42" s="92" t="s">
        <v>402</v>
      </c>
      <c r="F42" s="93">
        <v>47</v>
      </c>
      <c r="G42" s="93">
        <v>5.57</v>
      </c>
      <c r="H42" s="65">
        <f t="shared" si="0"/>
        <v>261.79</v>
      </c>
      <c r="I42" s="96" t="s">
        <v>1110</v>
      </c>
      <c r="J42" s="89"/>
    </row>
    <row r="43" spans="1:10" ht="12.75">
      <c r="A43" s="78">
        <v>260</v>
      </c>
      <c r="B43" s="91" t="s">
        <v>1221</v>
      </c>
      <c r="C43" s="99"/>
      <c r="D43" s="95" t="s">
        <v>998</v>
      </c>
      <c r="E43" s="92" t="s">
        <v>596</v>
      </c>
      <c r="F43" s="93">
        <v>1</v>
      </c>
      <c r="G43" s="93">
        <v>88.4</v>
      </c>
      <c r="H43" s="65">
        <f t="shared" si="0"/>
        <v>88.4</v>
      </c>
      <c r="I43" s="96" t="s">
        <v>1110</v>
      </c>
      <c r="J43" s="89"/>
    </row>
    <row r="44" spans="1:10" ht="24">
      <c r="A44" s="78">
        <v>261</v>
      </c>
      <c r="B44" s="91" t="s">
        <v>1222</v>
      </c>
      <c r="C44" s="99"/>
      <c r="D44" s="95" t="s">
        <v>1168</v>
      </c>
      <c r="E44" s="92" t="s">
        <v>402</v>
      </c>
      <c r="F44" s="93">
        <v>4.6</v>
      </c>
      <c r="G44" s="93">
        <v>5.57</v>
      </c>
      <c r="H44" s="65">
        <f t="shared" si="0"/>
        <v>25.622</v>
      </c>
      <c r="I44" s="96" t="s">
        <v>1110</v>
      </c>
      <c r="J44" s="89"/>
    </row>
    <row r="45" spans="1:12" ht="12.75">
      <c r="A45" s="78">
        <v>262</v>
      </c>
      <c r="B45" s="91" t="s">
        <v>1223</v>
      </c>
      <c r="C45" s="99"/>
      <c r="D45" s="95" t="s">
        <v>1102</v>
      </c>
      <c r="E45" s="92" t="s">
        <v>1100</v>
      </c>
      <c r="F45" s="93">
        <v>8</v>
      </c>
      <c r="G45" s="93">
        <v>58.71</v>
      </c>
      <c r="H45" s="65">
        <f t="shared" si="0"/>
        <v>469.68</v>
      </c>
      <c r="I45" s="96" t="s">
        <v>1110</v>
      </c>
      <c r="J45" s="89"/>
      <c r="L45" s="42"/>
    </row>
    <row r="46" spans="1:12" ht="12.75">
      <c r="A46" s="78">
        <v>267</v>
      </c>
      <c r="B46" s="91" t="s">
        <v>1238</v>
      </c>
      <c r="C46" s="99"/>
      <c r="D46" s="95" t="s">
        <v>1102</v>
      </c>
      <c r="E46" s="92" t="s">
        <v>1100</v>
      </c>
      <c r="F46" s="93">
        <v>7.62</v>
      </c>
      <c r="G46" s="93">
        <v>58.71</v>
      </c>
      <c r="H46" s="65">
        <f t="shared" si="0"/>
        <v>447.3702</v>
      </c>
      <c r="I46" s="96" t="s">
        <v>1226</v>
      </c>
      <c r="J46" s="89"/>
      <c r="L46" s="43"/>
    </row>
    <row r="47" spans="1:12" ht="12.75">
      <c r="A47" s="78">
        <v>268</v>
      </c>
      <c r="B47" s="91" t="s">
        <v>1239</v>
      </c>
      <c r="C47" s="99"/>
      <c r="D47" s="95" t="s">
        <v>1099</v>
      </c>
      <c r="E47" s="92" t="s">
        <v>1100</v>
      </c>
      <c r="F47" s="93">
        <v>1</v>
      </c>
      <c r="G47" s="93">
        <v>47.65</v>
      </c>
      <c r="H47" s="65">
        <f t="shared" si="0"/>
        <v>47.65</v>
      </c>
      <c r="I47" s="96" t="s">
        <v>1226</v>
      </c>
      <c r="J47" s="89"/>
      <c r="L47" s="42"/>
    </row>
    <row r="48" spans="1:10" ht="12.75">
      <c r="A48" s="78">
        <f aca="true" ca="1" t="shared" si="1" ref="A48:A79">+IF(NOT(ISBLANK(INDIRECT("e"&amp;ROW()))),MAX(INDIRECT("a$14:A"&amp;ROW()-1))+1,"")</f>
      </c>
      <c r="B48" s="79"/>
      <c r="C48" s="82"/>
      <c r="D48" s="80"/>
      <c r="E48" s="81"/>
      <c r="F48" s="85"/>
      <c r="G48" s="90"/>
      <c r="H48" s="65">
        <f t="shared" si="0"/>
      </c>
      <c r="I48" s="83"/>
      <c r="J48" s="89"/>
    </row>
    <row r="49" spans="1:10" ht="12.75">
      <c r="A49" s="78">
        <f ca="1" t="shared" si="1"/>
      </c>
      <c r="B49" s="79"/>
      <c r="C49" s="82"/>
      <c r="D49" s="80"/>
      <c r="E49" s="81"/>
      <c r="F49" s="85"/>
      <c r="G49" s="90"/>
      <c r="H49" s="65">
        <f t="shared" si="0"/>
      </c>
      <c r="I49" s="83"/>
      <c r="J49" s="89"/>
    </row>
    <row r="50" spans="1:10" ht="12.75">
      <c r="A50" s="78">
        <f ca="1" t="shared" si="1"/>
      </c>
      <c r="B50" s="79"/>
      <c r="C50" s="82"/>
      <c r="D50" s="80"/>
      <c r="E50" s="81"/>
      <c r="F50" s="85"/>
      <c r="G50" s="90"/>
      <c r="H50" s="65">
        <f t="shared" si="0"/>
      </c>
      <c r="I50" s="83"/>
      <c r="J50" s="89"/>
    </row>
    <row r="51" spans="1:10" ht="12.75">
      <c r="A51" s="78">
        <f ca="1" t="shared" si="1"/>
      </c>
      <c r="B51" s="79"/>
      <c r="C51" s="82"/>
      <c r="D51" s="80"/>
      <c r="E51" s="81"/>
      <c r="F51" s="85"/>
      <c r="G51" s="90"/>
      <c r="H51" s="65">
        <f t="shared" si="0"/>
      </c>
      <c r="I51" s="83"/>
      <c r="J51" s="89"/>
    </row>
    <row r="52" spans="1:10" ht="12.75">
      <c r="A52" s="78">
        <f ca="1" t="shared" si="1"/>
      </c>
      <c r="B52" s="79"/>
      <c r="C52" s="82"/>
      <c r="D52" s="80"/>
      <c r="E52" s="81"/>
      <c r="F52" s="85"/>
      <c r="G52" s="90"/>
      <c r="H52" s="65">
        <f t="shared" si="0"/>
      </c>
      <c r="I52" s="83"/>
      <c r="J52" s="89"/>
    </row>
    <row r="53" spans="1:10" ht="12.75">
      <c r="A53" s="78">
        <f ca="1" t="shared" si="1"/>
      </c>
      <c r="B53" s="79"/>
      <c r="C53" s="82"/>
      <c r="D53" s="80"/>
      <c r="E53" s="81"/>
      <c r="F53" s="85"/>
      <c r="G53" s="90"/>
      <c r="H53" s="65">
        <f t="shared" si="0"/>
      </c>
      <c r="I53" s="83"/>
      <c r="J53" s="89"/>
    </row>
    <row r="54" spans="1:10" ht="12.75">
      <c r="A54" s="78">
        <f ca="1" t="shared" si="1"/>
      </c>
      <c r="B54" s="79"/>
      <c r="C54" s="82"/>
      <c r="D54" s="80"/>
      <c r="E54" s="81"/>
      <c r="F54" s="85"/>
      <c r="G54" s="90"/>
      <c r="H54" s="65">
        <f t="shared" si="0"/>
      </c>
      <c r="I54" s="83"/>
      <c r="J54" s="89"/>
    </row>
    <row r="55" spans="1:10" ht="12.75">
      <c r="A55" s="78">
        <f ca="1" t="shared" si="1"/>
      </c>
      <c r="B55" s="79"/>
      <c r="C55" s="82"/>
      <c r="D55" s="80"/>
      <c r="E55" s="81"/>
      <c r="F55" s="85"/>
      <c r="G55" s="90"/>
      <c r="H55" s="65">
        <f t="shared" si="0"/>
      </c>
      <c r="I55" s="83"/>
      <c r="J55" s="89"/>
    </row>
    <row r="56" spans="1:10" ht="12.75">
      <c r="A56" s="78">
        <f ca="1" t="shared" si="1"/>
      </c>
      <c r="B56" s="79"/>
      <c r="C56" s="82"/>
      <c r="D56" s="80"/>
      <c r="E56" s="81"/>
      <c r="F56" s="85"/>
      <c r="G56" s="90"/>
      <c r="H56" s="65">
        <f t="shared" si="0"/>
      </c>
      <c r="I56" s="83"/>
      <c r="J56" s="89"/>
    </row>
    <row r="57" spans="1:10" ht="12.75">
      <c r="A57" s="78">
        <f ca="1" t="shared" si="1"/>
      </c>
      <c r="B57" s="79"/>
      <c r="C57" s="82"/>
      <c r="D57" s="80"/>
      <c r="E57" s="81"/>
      <c r="F57" s="85"/>
      <c r="G57" s="90"/>
      <c r="H57" s="65">
        <f t="shared" si="0"/>
      </c>
      <c r="I57" s="83"/>
      <c r="J57" s="89"/>
    </row>
    <row r="58" spans="1:10" ht="12.75">
      <c r="A58" s="78">
        <f ca="1" t="shared" si="1"/>
      </c>
      <c r="B58" s="79"/>
      <c r="C58" s="82"/>
      <c r="D58" s="80"/>
      <c r="E58" s="81"/>
      <c r="F58" s="85"/>
      <c r="G58" s="90"/>
      <c r="H58" s="65">
        <f t="shared" si="0"/>
      </c>
      <c r="I58" s="83"/>
      <c r="J58" s="89"/>
    </row>
    <row r="59" spans="1:10" ht="12.75">
      <c r="A59" s="78">
        <f ca="1" t="shared" si="1"/>
      </c>
      <c r="B59" s="79"/>
      <c r="C59" s="82"/>
      <c r="D59" s="80"/>
      <c r="E59" s="81"/>
      <c r="F59" s="85"/>
      <c r="G59" s="90"/>
      <c r="H59" s="65">
        <f t="shared" si="0"/>
      </c>
      <c r="I59" s="83"/>
      <c r="J59" s="89"/>
    </row>
    <row r="60" spans="1:10" ht="12.75">
      <c r="A60" s="78">
        <f ca="1" t="shared" si="1"/>
      </c>
      <c r="B60" s="79"/>
      <c r="C60" s="82"/>
      <c r="D60" s="80"/>
      <c r="E60" s="81"/>
      <c r="F60" s="85"/>
      <c r="G60" s="90"/>
      <c r="H60" s="65">
        <f t="shared" si="0"/>
      </c>
      <c r="I60" s="83"/>
      <c r="J60" s="89"/>
    </row>
    <row r="61" spans="1:10" ht="12.75">
      <c r="A61" s="78">
        <f ca="1" t="shared" si="1"/>
      </c>
      <c r="B61" s="79"/>
      <c r="C61" s="82"/>
      <c r="D61" s="80"/>
      <c r="E61" s="81"/>
      <c r="F61" s="85"/>
      <c r="G61" s="90"/>
      <c r="H61" s="65">
        <f t="shared" si="0"/>
      </c>
      <c r="I61" s="83"/>
      <c r="J61" s="89"/>
    </row>
    <row r="62" spans="1:10" ht="12.75">
      <c r="A62" s="78">
        <f ca="1" t="shared" si="1"/>
      </c>
      <c r="B62" s="79"/>
      <c r="C62" s="82"/>
      <c r="D62" s="80"/>
      <c r="E62" s="81"/>
      <c r="F62" s="85"/>
      <c r="G62" s="90"/>
      <c r="H62" s="65">
        <f t="shared" si="0"/>
      </c>
      <c r="I62" s="83"/>
      <c r="J62" s="89"/>
    </row>
    <row r="63" spans="1:10" ht="12.75">
      <c r="A63" s="78">
        <f ca="1" t="shared" si="1"/>
      </c>
      <c r="B63" s="79"/>
      <c r="C63" s="82"/>
      <c r="D63" s="80"/>
      <c r="E63" s="81"/>
      <c r="F63" s="85"/>
      <c r="G63" s="90"/>
      <c r="H63" s="65">
        <f t="shared" si="0"/>
      </c>
      <c r="I63" s="83"/>
      <c r="J63" s="89"/>
    </row>
    <row r="64" spans="1:10" ht="12.75">
      <c r="A64" s="78">
        <f ca="1" t="shared" si="1"/>
      </c>
      <c r="B64" s="79"/>
      <c r="C64" s="82"/>
      <c r="D64" s="80"/>
      <c r="E64" s="81"/>
      <c r="F64" s="85"/>
      <c r="G64" s="90"/>
      <c r="H64" s="65">
        <f t="shared" si="0"/>
      </c>
      <c r="I64" s="83"/>
      <c r="J64" s="89"/>
    </row>
    <row r="65" spans="1:10" ht="12.75">
      <c r="A65" s="78">
        <f ca="1" t="shared" si="1"/>
      </c>
      <c r="B65" s="79"/>
      <c r="C65" s="82"/>
      <c r="D65" s="80"/>
      <c r="E65" s="81"/>
      <c r="F65" s="85"/>
      <c r="G65" s="90"/>
      <c r="H65" s="65">
        <f t="shared" si="0"/>
      </c>
      <c r="I65" s="83"/>
      <c r="J65" s="89"/>
    </row>
    <row r="66" spans="1:10" ht="12.75">
      <c r="A66" s="78">
        <f ca="1" t="shared" si="1"/>
      </c>
      <c r="B66" s="79"/>
      <c r="C66" s="82"/>
      <c r="D66" s="80"/>
      <c r="E66" s="81"/>
      <c r="F66" s="85"/>
      <c r="G66" s="90"/>
      <c r="H66" s="65">
        <f t="shared" si="0"/>
      </c>
      <c r="I66" s="83"/>
      <c r="J66" s="89"/>
    </row>
    <row r="67" spans="1:10" ht="12.75">
      <c r="A67" s="78">
        <f ca="1" t="shared" si="1"/>
      </c>
      <c r="B67" s="79"/>
      <c r="C67" s="82"/>
      <c r="D67" s="80"/>
      <c r="E67" s="81"/>
      <c r="F67" s="85"/>
      <c r="G67" s="90"/>
      <c r="H67" s="65">
        <f t="shared" si="0"/>
      </c>
      <c r="I67" s="83"/>
      <c r="J67" s="89"/>
    </row>
    <row r="68" spans="1:10" ht="12.75">
      <c r="A68" s="78">
        <f ca="1" t="shared" si="1"/>
      </c>
      <c r="B68" s="79"/>
      <c r="C68" s="82"/>
      <c r="D68" s="80"/>
      <c r="E68" s="81"/>
      <c r="F68" s="85"/>
      <c r="G68" s="90"/>
      <c r="H68" s="65">
        <f t="shared" si="0"/>
      </c>
      <c r="I68" s="83"/>
      <c r="J68" s="89"/>
    </row>
    <row r="69" spans="1:10" ht="12.75">
      <c r="A69" s="78">
        <f ca="1" t="shared" si="1"/>
      </c>
      <c r="B69" s="79"/>
      <c r="C69" s="82"/>
      <c r="D69" s="80"/>
      <c r="E69" s="81"/>
      <c r="F69" s="85"/>
      <c r="G69" s="90"/>
      <c r="H69" s="65">
        <f t="shared" si="0"/>
      </c>
      <c r="I69" s="83"/>
      <c r="J69" s="89"/>
    </row>
    <row r="70" spans="1:10" ht="12.75">
      <c r="A70" s="78">
        <f ca="1" t="shared" si="1"/>
      </c>
      <c r="B70" s="79"/>
      <c r="C70" s="82"/>
      <c r="D70" s="80"/>
      <c r="E70" s="81"/>
      <c r="F70" s="85"/>
      <c r="G70" s="90"/>
      <c r="H70" s="65">
        <f t="shared" si="0"/>
      </c>
      <c r="I70" s="83"/>
      <c r="J70" s="89"/>
    </row>
    <row r="71" spans="1:10" ht="12.75">
      <c r="A71" s="78">
        <f ca="1" t="shared" si="1"/>
      </c>
      <c r="B71" s="79"/>
      <c r="C71" s="82"/>
      <c r="D71" s="80"/>
      <c r="E71" s="81"/>
      <c r="F71" s="85"/>
      <c r="G71" s="90"/>
      <c r="H71" s="65">
        <f t="shared" si="0"/>
      </c>
      <c r="I71" s="83"/>
      <c r="J71" s="89"/>
    </row>
    <row r="72" spans="1:10" ht="12.75">
      <c r="A72" s="78">
        <f ca="1" t="shared" si="1"/>
      </c>
      <c r="B72" s="79"/>
      <c r="C72" s="82"/>
      <c r="D72" s="80"/>
      <c r="E72" s="81"/>
      <c r="F72" s="85"/>
      <c r="G72" s="90"/>
      <c r="H72" s="65">
        <f t="shared" si="0"/>
      </c>
      <c r="I72" s="83"/>
      <c r="J72" s="89"/>
    </row>
    <row r="73" spans="1:10" ht="12.75">
      <c r="A73" s="78">
        <f ca="1" t="shared" si="1"/>
      </c>
      <c r="B73" s="79"/>
      <c r="C73" s="82"/>
      <c r="D73" s="80"/>
      <c r="E73" s="81"/>
      <c r="F73" s="85"/>
      <c r="G73" s="90"/>
      <c r="H73" s="65">
        <f t="shared" si="0"/>
      </c>
      <c r="I73" s="83"/>
      <c r="J73" s="89"/>
    </row>
    <row r="74" spans="1:10" ht="12.75">
      <c r="A74" s="78">
        <f ca="1" t="shared" si="1"/>
      </c>
      <c r="B74" s="79"/>
      <c r="C74" s="82"/>
      <c r="D74" s="80"/>
      <c r="E74" s="81"/>
      <c r="F74" s="85"/>
      <c r="G74" s="90"/>
      <c r="H74" s="65">
        <f t="shared" si="0"/>
      </c>
      <c r="I74" s="83"/>
      <c r="J74" s="89"/>
    </row>
    <row r="75" spans="1:10" ht="12.75">
      <c r="A75" s="78">
        <f ca="1" t="shared" si="1"/>
      </c>
      <c r="B75" s="79"/>
      <c r="C75" s="82"/>
      <c r="D75" s="80"/>
      <c r="E75" s="81"/>
      <c r="F75" s="85"/>
      <c r="G75" s="90"/>
      <c r="H75" s="65">
        <f t="shared" si="0"/>
      </c>
      <c r="I75" s="83"/>
      <c r="J75" s="89"/>
    </row>
    <row r="76" spans="1:10" ht="12.75">
      <c r="A76" s="78">
        <f ca="1" t="shared" si="1"/>
      </c>
      <c r="B76" s="79"/>
      <c r="C76" s="82"/>
      <c r="D76" s="80"/>
      <c r="E76" s="81"/>
      <c r="F76" s="85"/>
      <c r="G76" s="90"/>
      <c r="H76" s="65">
        <f t="shared" si="0"/>
      </c>
      <c r="I76" s="83"/>
      <c r="J76" s="89"/>
    </row>
    <row r="77" spans="1:10" ht="12.75">
      <c r="A77" s="78">
        <f ca="1" t="shared" si="1"/>
      </c>
      <c r="B77" s="79"/>
      <c r="C77" s="82"/>
      <c r="D77" s="80"/>
      <c r="E77" s="81"/>
      <c r="F77" s="85"/>
      <c r="G77" s="90"/>
      <c r="H77" s="65">
        <f t="shared" si="0"/>
      </c>
      <c r="I77" s="83"/>
      <c r="J77" s="89"/>
    </row>
    <row r="78" spans="1:10" ht="12.75">
      <c r="A78" s="78">
        <f ca="1" t="shared" si="1"/>
      </c>
      <c r="B78" s="79"/>
      <c r="C78" s="82"/>
      <c r="D78" s="80"/>
      <c r="E78" s="81"/>
      <c r="F78" s="85"/>
      <c r="G78" s="90"/>
      <c r="H78" s="65">
        <f t="shared" si="0"/>
      </c>
      <c r="I78" s="83"/>
      <c r="J78" s="89"/>
    </row>
    <row r="79" spans="1:10" ht="12.75">
      <c r="A79" s="78">
        <f ca="1" t="shared" si="1"/>
      </c>
      <c r="B79" s="79"/>
      <c r="C79" s="82"/>
      <c r="D79" s="80"/>
      <c r="E79" s="81"/>
      <c r="F79" s="85"/>
      <c r="G79" s="90"/>
      <c r="H79" s="65">
        <f t="shared" si="0"/>
      </c>
      <c r="I79" s="83"/>
      <c r="J79" s="89"/>
    </row>
    <row r="80" spans="1:10" ht="12.75">
      <c r="A80" s="78">
        <f aca="true" ca="1" t="shared" si="2" ref="A80:A143">+IF(NOT(ISBLANK(INDIRECT("e"&amp;ROW()))),MAX(INDIRECT("a$14:A"&amp;ROW()-1))+1,"")</f>
      </c>
      <c r="B80" s="79"/>
      <c r="C80" s="82"/>
      <c r="D80" s="80"/>
      <c r="E80" s="81"/>
      <c r="F80" s="85"/>
      <c r="G80" s="90"/>
      <c r="H80" s="65">
        <f aca="true" t="shared" si="3" ref="H80:H143">+IF(AND(F80="",G80=""),"",ROUND(G80,2)*F80)</f>
      </c>
      <c r="I80" s="83"/>
      <c r="J80" s="89"/>
    </row>
    <row r="81" spans="1:10" ht="12.75">
      <c r="A81" s="78">
        <f ca="1" t="shared" si="2"/>
      </c>
      <c r="B81" s="79"/>
      <c r="C81" s="82"/>
      <c r="D81" s="80"/>
      <c r="E81" s="81"/>
      <c r="F81" s="85"/>
      <c r="G81" s="90"/>
      <c r="H81" s="65">
        <f t="shared" si="3"/>
      </c>
      <c r="I81" s="83"/>
      <c r="J81" s="89"/>
    </row>
    <row r="82" spans="1:10" ht="12.75">
      <c r="A82" s="78">
        <f ca="1" t="shared" si="2"/>
      </c>
      <c r="B82" s="79"/>
      <c r="C82" s="82"/>
      <c r="D82" s="80"/>
      <c r="E82" s="81"/>
      <c r="F82" s="85"/>
      <c r="G82" s="90"/>
      <c r="H82" s="65">
        <f t="shared" si="3"/>
      </c>
      <c r="I82" s="83"/>
      <c r="J82" s="89"/>
    </row>
    <row r="83" spans="1:10" ht="12.75">
      <c r="A83" s="78">
        <f ca="1" t="shared" si="2"/>
      </c>
      <c r="B83" s="79"/>
      <c r="C83" s="82"/>
      <c r="D83" s="80"/>
      <c r="E83" s="81"/>
      <c r="F83" s="85"/>
      <c r="G83" s="90"/>
      <c r="H83" s="65">
        <f t="shared" si="3"/>
      </c>
      <c r="I83" s="83"/>
      <c r="J83" s="89"/>
    </row>
    <row r="84" spans="1:10" ht="12.75">
      <c r="A84" s="78">
        <f ca="1" t="shared" si="2"/>
      </c>
      <c r="B84" s="79"/>
      <c r="C84" s="82"/>
      <c r="D84" s="80"/>
      <c r="E84" s="81"/>
      <c r="F84" s="85"/>
      <c r="G84" s="90"/>
      <c r="H84" s="65">
        <f t="shared" si="3"/>
      </c>
      <c r="I84" s="83"/>
      <c r="J84" s="89"/>
    </row>
    <row r="85" spans="1:10" ht="12.75">
      <c r="A85" s="78">
        <f ca="1" t="shared" si="2"/>
      </c>
      <c r="B85" s="79"/>
      <c r="C85" s="82"/>
      <c r="D85" s="80"/>
      <c r="E85" s="81"/>
      <c r="F85" s="85"/>
      <c r="G85" s="90"/>
      <c r="H85" s="65">
        <f t="shared" si="3"/>
      </c>
      <c r="I85" s="83"/>
      <c r="J85" s="89"/>
    </row>
    <row r="86" spans="1:10" ht="12.75">
      <c r="A86" s="78">
        <f ca="1" t="shared" si="2"/>
      </c>
      <c r="B86" s="79"/>
      <c r="C86" s="82"/>
      <c r="D86" s="80"/>
      <c r="E86" s="81"/>
      <c r="F86" s="85"/>
      <c r="G86" s="90"/>
      <c r="H86" s="65">
        <f t="shared" si="3"/>
      </c>
      <c r="I86" s="83"/>
      <c r="J86" s="89"/>
    </row>
    <row r="87" spans="1:10" ht="12.75">
      <c r="A87" s="78">
        <f ca="1" t="shared" si="2"/>
      </c>
      <c r="B87" s="79"/>
      <c r="C87" s="82"/>
      <c r="D87" s="80"/>
      <c r="E87" s="81"/>
      <c r="F87" s="85"/>
      <c r="G87" s="90"/>
      <c r="H87" s="65">
        <f t="shared" si="3"/>
      </c>
      <c r="I87" s="83"/>
      <c r="J87" s="89"/>
    </row>
    <row r="88" spans="1:10" ht="12.75">
      <c r="A88" s="78">
        <f ca="1" t="shared" si="2"/>
      </c>
      <c r="B88" s="79"/>
      <c r="C88" s="82"/>
      <c r="D88" s="80"/>
      <c r="E88" s="81"/>
      <c r="F88" s="85"/>
      <c r="G88" s="90"/>
      <c r="H88" s="65">
        <f t="shared" si="3"/>
      </c>
      <c r="I88" s="83"/>
      <c r="J88" s="89"/>
    </row>
    <row r="89" spans="1:10" ht="12.75">
      <c r="A89" s="78">
        <f ca="1" t="shared" si="2"/>
      </c>
      <c r="B89" s="79"/>
      <c r="C89" s="82"/>
      <c r="D89" s="80"/>
      <c r="E89" s="81"/>
      <c r="F89" s="85"/>
      <c r="G89" s="90"/>
      <c r="H89" s="65">
        <f t="shared" si="3"/>
      </c>
      <c r="I89" s="83"/>
      <c r="J89" s="89"/>
    </row>
    <row r="90" spans="1:10" ht="12.75">
      <c r="A90" s="78">
        <f ca="1" t="shared" si="2"/>
      </c>
      <c r="B90" s="79"/>
      <c r="C90" s="82"/>
      <c r="D90" s="80"/>
      <c r="E90" s="81"/>
      <c r="F90" s="85"/>
      <c r="G90" s="90"/>
      <c r="H90" s="65">
        <f t="shared" si="3"/>
      </c>
      <c r="I90" s="83"/>
      <c r="J90" s="89"/>
    </row>
    <row r="91" spans="1:10" ht="12.75">
      <c r="A91" s="78">
        <f ca="1" t="shared" si="2"/>
      </c>
      <c r="B91" s="79"/>
      <c r="C91" s="82"/>
      <c r="D91" s="80"/>
      <c r="E91" s="81"/>
      <c r="F91" s="85"/>
      <c r="G91" s="90"/>
      <c r="H91" s="65">
        <f t="shared" si="3"/>
      </c>
      <c r="I91" s="83"/>
      <c r="J91" s="89"/>
    </row>
    <row r="92" spans="1:10" ht="12.75">
      <c r="A92" s="78">
        <f ca="1" t="shared" si="2"/>
      </c>
      <c r="B92" s="79"/>
      <c r="C92" s="82"/>
      <c r="D92" s="80"/>
      <c r="E92" s="81"/>
      <c r="F92" s="85"/>
      <c r="G92" s="90"/>
      <c r="H92" s="65">
        <f t="shared" si="3"/>
      </c>
      <c r="I92" s="83"/>
      <c r="J92" s="89"/>
    </row>
    <row r="93" spans="1:10" ht="12.75">
      <c r="A93" s="78">
        <f ca="1" t="shared" si="2"/>
      </c>
      <c r="B93" s="79"/>
      <c r="C93" s="82"/>
      <c r="D93" s="80"/>
      <c r="E93" s="81"/>
      <c r="F93" s="85"/>
      <c r="G93" s="90"/>
      <c r="H93" s="65">
        <f t="shared" si="3"/>
      </c>
      <c r="I93" s="83"/>
      <c r="J93" s="89"/>
    </row>
    <row r="94" spans="1:10" ht="12.75">
      <c r="A94" s="78">
        <f ca="1" t="shared" si="2"/>
      </c>
      <c r="B94" s="79"/>
      <c r="C94" s="82"/>
      <c r="D94" s="80"/>
      <c r="E94" s="81"/>
      <c r="F94" s="85"/>
      <c r="G94" s="90"/>
      <c r="H94" s="65">
        <f t="shared" si="3"/>
      </c>
      <c r="I94" s="83"/>
      <c r="J94" s="89"/>
    </row>
    <row r="95" spans="1:10" ht="12.75">
      <c r="A95" s="78">
        <f ca="1" t="shared" si="2"/>
      </c>
      <c r="B95" s="79"/>
      <c r="C95" s="82"/>
      <c r="D95" s="80"/>
      <c r="E95" s="81"/>
      <c r="F95" s="85"/>
      <c r="G95" s="90"/>
      <c r="H95" s="65">
        <f t="shared" si="3"/>
      </c>
      <c r="I95" s="83"/>
      <c r="J95" s="89"/>
    </row>
    <row r="96" spans="1:10" ht="12.75">
      <c r="A96" s="78">
        <f ca="1" t="shared" si="2"/>
      </c>
      <c r="B96" s="79"/>
      <c r="C96" s="82"/>
      <c r="D96" s="80"/>
      <c r="E96" s="81"/>
      <c r="F96" s="85"/>
      <c r="G96" s="90"/>
      <c r="H96" s="65">
        <f t="shared" si="3"/>
      </c>
      <c r="I96" s="83"/>
      <c r="J96" s="89"/>
    </row>
    <row r="97" spans="1:10" ht="12.75">
      <c r="A97" s="78">
        <f ca="1" t="shared" si="2"/>
      </c>
      <c r="B97" s="79"/>
      <c r="C97" s="82"/>
      <c r="D97" s="80"/>
      <c r="E97" s="81"/>
      <c r="F97" s="85"/>
      <c r="G97" s="90"/>
      <c r="H97" s="65">
        <f t="shared" si="3"/>
      </c>
      <c r="I97" s="83"/>
      <c r="J97" s="89"/>
    </row>
    <row r="98" spans="1:10" ht="12.75">
      <c r="A98" s="78">
        <f ca="1" t="shared" si="2"/>
      </c>
      <c r="B98" s="79"/>
      <c r="C98" s="82"/>
      <c r="D98" s="80"/>
      <c r="E98" s="81"/>
      <c r="F98" s="85"/>
      <c r="G98" s="90"/>
      <c r="H98" s="65">
        <f t="shared" si="3"/>
      </c>
      <c r="I98" s="83"/>
      <c r="J98" s="89"/>
    </row>
    <row r="99" spans="1:10" ht="12.75">
      <c r="A99" s="78">
        <f ca="1" t="shared" si="2"/>
      </c>
      <c r="B99" s="79"/>
      <c r="C99" s="82"/>
      <c r="D99" s="80"/>
      <c r="E99" s="81"/>
      <c r="F99" s="85"/>
      <c r="G99" s="90"/>
      <c r="H99" s="65">
        <f t="shared" si="3"/>
      </c>
      <c r="I99" s="83"/>
      <c r="J99" s="89"/>
    </row>
    <row r="100" spans="1:10" ht="12.75">
      <c r="A100" s="78">
        <f ca="1" t="shared" si="2"/>
      </c>
      <c r="B100" s="79"/>
      <c r="C100" s="82"/>
      <c r="D100" s="80"/>
      <c r="E100" s="81"/>
      <c r="F100" s="85"/>
      <c r="G100" s="90"/>
      <c r="H100" s="65">
        <f t="shared" si="3"/>
      </c>
      <c r="I100" s="83"/>
      <c r="J100" s="89"/>
    </row>
    <row r="101" spans="1:10" ht="12.75">
      <c r="A101" s="78">
        <f ca="1" t="shared" si="2"/>
      </c>
      <c r="B101" s="79"/>
      <c r="C101" s="82"/>
      <c r="D101" s="80"/>
      <c r="E101" s="81"/>
      <c r="F101" s="85"/>
      <c r="G101" s="90"/>
      <c r="H101" s="65">
        <f t="shared" si="3"/>
      </c>
      <c r="I101" s="83"/>
      <c r="J101" s="89"/>
    </row>
    <row r="102" spans="1:10" ht="12.75">
      <c r="A102" s="78">
        <f ca="1" t="shared" si="2"/>
      </c>
      <c r="B102" s="79"/>
      <c r="C102" s="82"/>
      <c r="D102" s="80"/>
      <c r="E102" s="81"/>
      <c r="F102" s="85"/>
      <c r="G102" s="90"/>
      <c r="H102" s="65">
        <f t="shared" si="3"/>
      </c>
      <c r="I102" s="83"/>
      <c r="J102" s="89"/>
    </row>
    <row r="103" spans="1:10" ht="12.75">
      <c r="A103" s="78">
        <f ca="1" t="shared" si="2"/>
      </c>
      <c r="B103" s="79"/>
      <c r="C103" s="82"/>
      <c r="D103" s="80"/>
      <c r="E103" s="81"/>
      <c r="F103" s="85"/>
      <c r="G103" s="90"/>
      <c r="H103" s="65">
        <f t="shared" si="3"/>
      </c>
      <c r="I103" s="83"/>
      <c r="J103" s="89"/>
    </row>
    <row r="104" spans="1:10" ht="12.75">
      <c r="A104" s="78">
        <f ca="1" t="shared" si="2"/>
      </c>
      <c r="B104" s="79"/>
      <c r="C104" s="82"/>
      <c r="D104" s="80"/>
      <c r="E104" s="81"/>
      <c r="F104" s="85"/>
      <c r="G104" s="90"/>
      <c r="H104" s="65">
        <f t="shared" si="3"/>
      </c>
      <c r="I104" s="83"/>
      <c r="J104" s="89"/>
    </row>
    <row r="105" spans="1:10" ht="12.75">
      <c r="A105" s="78">
        <f ca="1" t="shared" si="2"/>
      </c>
      <c r="B105" s="79"/>
      <c r="C105" s="82"/>
      <c r="D105" s="80"/>
      <c r="E105" s="81"/>
      <c r="F105" s="85"/>
      <c r="G105" s="90"/>
      <c r="H105" s="65">
        <f t="shared" si="3"/>
      </c>
      <c r="I105" s="83"/>
      <c r="J105" s="89"/>
    </row>
    <row r="106" spans="1:10" ht="12.75">
      <c r="A106" s="78">
        <f ca="1" t="shared" si="2"/>
      </c>
      <c r="B106" s="79"/>
      <c r="C106" s="82"/>
      <c r="D106" s="80"/>
      <c r="E106" s="81"/>
      <c r="F106" s="85"/>
      <c r="G106" s="90"/>
      <c r="H106" s="65">
        <f t="shared" si="3"/>
      </c>
      <c r="I106" s="83"/>
      <c r="J106" s="89"/>
    </row>
    <row r="107" spans="1:10" ht="12.75">
      <c r="A107" s="78">
        <f ca="1" t="shared" si="2"/>
      </c>
      <c r="B107" s="79"/>
      <c r="C107" s="82"/>
      <c r="D107" s="80"/>
      <c r="E107" s="81"/>
      <c r="F107" s="85"/>
      <c r="G107" s="90"/>
      <c r="H107" s="65">
        <f t="shared" si="3"/>
      </c>
      <c r="I107" s="83"/>
      <c r="J107" s="89"/>
    </row>
    <row r="108" spans="1:10" ht="12.75">
      <c r="A108" s="78">
        <f ca="1" t="shared" si="2"/>
      </c>
      <c r="B108" s="79"/>
      <c r="C108" s="82"/>
      <c r="D108" s="80"/>
      <c r="E108" s="81"/>
      <c r="F108" s="85"/>
      <c r="G108" s="90"/>
      <c r="H108" s="65">
        <f t="shared" si="3"/>
      </c>
      <c r="I108" s="83"/>
      <c r="J108" s="89"/>
    </row>
    <row r="109" spans="1:10" ht="12.75">
      <c r="A109" s="78">
        <f ca="1" t="shared" si="2"/>
      </c>
      <c r="B109" s="79"/>
      <c r="C109" s="82"/>
      <c r="D109" s="80"/>
      <c r="E109" s="81"/>
      <c r="F109" s="85"/>
      <c r="G109" s="90"/>
      <c r="H109" s="65">
        <f t="shared" si="3"/>
      </c>
      <c r="I109" s="83"/>
      <c r="J109" s="89"/>
    </row>
    <row r="110" spans="1:10" ht="12.75">
      <c r="A110" s="78">
        <f ca="1" t="shared" si="2"/>
      </c>
      <c r="B110" s="79"/>
      <c r="C110" s="82"/>
      <c r="D110" s="80"/>
      <c r="E110" s="81"/>
      <c r="F110" s="85"/>
      <c r="G110" s="90"/>
      <c r="H110" s="65">
        <f t="shared" si="3"/>
      </c>
      <c r="I110" s="83"/>
      <c r="J110" s="89"/>
    </row>
    <row r="111" spans="1:10" ht="12.75">
      <c r="A111" s="78">
        <f ca="1" t="shared" si="2"/>
      </c>
      <c r="B111" s="79"/>
      <c r="C111" s="82"/>
      <c r="D111" s="80"/>
      <c r="E111" s="81"/>
      <c r="F111" s="85"/>
      <c r="G111" s="90"/>
      <c r="H111" s="65">
        <f t="shared" si="3"/>
      </c>
      <c r="I111" s="83"/>
      <c r="J111" s="89"/>
    </row>
    <row r="112" spans="1:10" ht="12.75">
      <c r="A112" s="78">
        <f ca="1" t="shared" si="2"/>
      </c>
      <c r="B112" s="79"/>
      <c r="C112" s="82"/>
      <c r="D112" s="80"/>
      <c r="E112" s="81"/>
      <c r="F112" s="85"/>
      <c r="G112" s="90"/>
      <c r="H112" s="65">
        <f t="shared" si="3"/>
      </c>
      <c r="I112" s="83"/>
      <c r="J112" s="89"/>
    </row>
    <row r="113" spans="1:10" ht="12.75">
      <c r="A113" s="78">
        <f ca="1" t="shared" si="2"/>
      </c>
      <c r="B113" s="79"/>
      <c r="C113" s="82"/>
      <c r="D113" s="80"/>
      <c r="E113" s="81"/>
      <c r="F113" s="85"/>
      <c r="G113" s="90"/>
      <c r="H113" s="65">
        <f t="shared" si="3"/>
      </c>
      <c r="I113" s="83"/>
      <c r="J113" s="89"/>
    </row>
    <row r="114" spans="1:10" ht="12.75">
      <c r="A114" s="78">
        <f ca="1" t="shared" si="2"/>
      </c>
      <c r="B114" s="79"/>
      <c r="C114" s="82"/>
      <c r="D114" s="80"/>
      <c r="E114" s="81"/>
      <c r="F114" s="85"/>
      <c r="G114" s="90"/>
      <c r="H114" s="65">
        <f t="shared" si="3"/>
      </c>
      <c r="I114" s="83"/>
      <c r="J114" s="89"/>
    </row>
    <row r="115" spans="1:10" ht="12.75">
      <c r="A115" s="78">
        <f ca="1" t="shared" si="2"/>
      </c>
      <c r="B115" s="79"/>
      <c r="C115" s="82"/>
      <c r="D115" s="80"/>
      <c r="E115" s="81"/>
      <c r="F115" s="85"/>
      <c r="G115" s="90"/>
      <c r="H115" s="65">
        <f t="shared" si="3"/>
      </c>
      <c r="I115" s="83"/>
      <c r="J115" s="89"/>
    </row>
    <row r="116" spans="1:10" ht="12.75">
      <c r="A116" s="78">
        <f ca="1" t="shared" si="2"/>
      </c>
      <c r="B116" s="79"/>
      <c r="C116" s="82"/>
      <c r="D116" s="80"/>
      <c r="E116" s="81"/>
      <c r="F116" s="85"/>
      <c r="G116" s="90"/>
      <c r="H116" s="65">
        <f t="shared" si="3"/>
      </c>
      <c r="I116" s="83"/>
      <c r="J116" s="89"/>
    </row>
    <row r="117" spans="1:10" ht="12.75">
      <c r="A117" s="78">
        <f ca="1" t="shared" si="2"/>
      </c>
      <c r="B117" s="79"/>
      <c r="C117" s="82"/>
      <c r="D117" s="80"/>
      <c r="E117" s="81"/>
      <c r="F117" s="85"/>
      <c r="G117" s="90"/>
      <c r="H117" s="65">
        <f t="shared" si="3"/>
      </c>
      <c r="I117" s="83"/>
      <c r="J117" s="89"/>
    </row>
    <row r="118" spans="1:10" ht="12.75">
      <c r="A118" s="78">
        <f ca="1" t="shared" si="2"/>
      </c>
      <c r="B118" s="79"/>
      <c r="C118" s="82"/>
      <c r="D118" s="80"/>
      <c r="E118" s="81"/>
      <c r="F118" s="85"/>
      <c r="G118" s="90"/>
      <c r="H118" s="65">
        <f t="shared" si="3"/>
      </c>
      <c r="I118" s="83"/>
      <c r="J118" s="89"/>
    </row>
    <row r="119" spans="1:10" ht="12.75">
      <c r="A119" s="78">
        <f ca="1" t="shared" si="2"/>
      </c>
      <c r="B119" s="79"/>
      <c r="C119" s="82"/>
      <c r="D119" s="80"/>
      <c r="E119" s="81"/>
      <c r="F119" s="85"/>
      <c r="G119" s="90"/>
      <c r="H119" s="65">
        <f t="shared" si="3"/>
      </c>
      <c r="I119" s="83"/>
      <c r="J119" s="89"/>
    </row>
    <row r="120" spans="1:10" ht="12.75">
      <c r="A120" s="78">
        <f ca="1" t="shared" si="2"/>
      </c>
      <c r="B120" s="79"/>
      <c r="C120" s="82"/>
      <c r="D120" s="80"/>
      <c r="E120" s="81"/>
      <c r="F120" s="85"/>
      <c r="G120" s="90"/>
      <c r="H120" s="65">
        <f t="shared" si="3"/>
      </c>
      <c r="I120" s="83"/>
      <c r="J120" s="89"/>
    </row>
    <row r="121" spans="1:10" ht="12.75">
      <c r="A121" s="78">
        <f ca="1" t="shared" si="2"/>
      </c>
      <c r="B121" s="79"/>
      <c r="C121" s="82"/>
      <c r="D121" s="80"/>
      <c r="E121" s="81"/>
      <c r="F121" s="85"/>
      <c r="G121" s="90"/>
      <c r="H121" s="65">
        <f t="shared" si="3"/>
      </c>
      <c r="I121" s="83"/>
      <c r="J121" s="89"/>
    </row>
    <row r="122" spans="1:10" ht="12.75">
      <c r="A122" s="78">
        <f ca="1" t="shared" si="2"/>
      </c>
      <c r="B122" s="79"/>
      <c r="C122" s="82"/>
      <c r="D122" s="80"/>
      <c r="E122" s="81"/>
      <c r="F122" s="85"/>
      <c r="G122" s="90"/>
      <c r="H122" s="65">
        <f t="shared" si="3"/>
      </c>
      <c r="I122" s="83"/>
      <c r="J122" s="89"/>
    </row>
    <row r="123" spans="1:10" ht="12.75">
      <c r="A123" s="78">
        <f ca="1" t="shared" si="2"/>
      </c>
      <c r="B123" s="79"/>
      <c r="C123" s="82"/>
      <c r="D123" s="80"/>
      <c r="E123" s="81"/>
      <c r="F123" s="85"/>
      <c r="G123" s="90"/>
      <c r="H123" s="65">
        <f t="shared" si="3"/>
      </c>
      <c r="I123" s="83"/>
      <c r="J123" s="89"/>
    </row>
    <row r="124" spans="1:10" ht="12.75">
      <c r="A124" s="78">
        <f ca="1" t="shared" si="2"/>
      </c>
      <c r="B124" s="79"/>
      <c r="C124" s="82"/>
      <c r="D124" s="80"/>
      <c r="E124" s="81"/>
      <c r="F124" s="85"/>
      <c r="G124" s="90"/>
      <c r="H124" s="65">
        <f t="shared" si="3"/>
      </c>
      <c r="I124" s="83"/>
      <c r="J124" s="89"/>
    </row>
    <row r="125" spans="1:10" ht="12.75">
      <c r="A125" s="78">
        <f ca="1" t="shared" si="2"/>
      </c>
      <c r="B125" s="79"/>
      <c r="C125" s="82"/>
      <c r="D125" s="80"/>
      <c r="E125" s="81"/>
      <c r="F125" s="85"/>
      <c r="G125" s="90"/>
      <c r="H125" s="65">
        <f t="shared" si="3"/>
      </c>
      <c r="I125" s="83"/>
      <c r="J125" s="89"/>
    </row>
    <row r="126" spans="1:10" ht="12.75">
      <c r="A126" s="78">
        <f ca="1" t="shared" si="2"/>
      </c>
      <c r="B126" s="79"/>
      <c r="C126" s="82"/>
      <c r="D126" s="80"/>
      <c r="E126" s="81"/>
      <c r="F126" s="85"/>
      <c r="G126" s="90"/>
      <c r="H126" s="65">
        <f t="shared" si="3"/>
      </c>
      <c r="I126" s="83"/>
      <c r="J126" s="89"/>
    </row>
    <row r="127" spans="1:10" ht="12.75">
      <c r="A127" s="78">
        <f ca="1" t="shared" si="2"/>
      </c>
      <c r="B127" s="79"/>
      <c r="C127" s="82"/>
      <c r="D127" s="80"/>
      <c r="E127" s="81"/>
      <c r="F127" s="85"/>
      <c r="G127" s="90"/>
      <c r="H127" s="65">
        <f t="shared" si="3"/>
      </c>
      <c r="I127" s="83"/>
      <c r="J127" s="89"/>
    </row>
    <row r="128" spans="1:10" ht="12.75">
      <c r="A128" s="78">
        <f ca="1" t="shared" si="2"/>
      </c>
      <c r="B128" s="79"/>
      <c r="C128" s="82"/>
      <c r="D128" s="80"/>
      <c r="E128" s="81"/>
      <c r="F128" s="85"/>
      <c r="G128" s="90"/>
      <c r="H128" s="65">
        <f t="shared" si="3"/>
      </c>
      <c r="I128" s="83"/>
      <c r="J128" s="89"/>
    </row>
    <row r="129" spans="1:10" ht="12.75">
      <c r="A129" s="78">
        <f ca="1" t="shared" si="2"/>
      </c>
      <c r="B129" s="79"/>
      <c r="C129" s="82"/>
      <c r="D129" s="80"/>
      <c r="E129" s="81"/>
      <c r="F129" s="85"/>
      <c r="G129" s="90"/>
      <c r="H129" s="65">
        <f t="shared" si="3"/>
      </c>
      <c r="I129" s="83"/>
      <c r="J129" s="89"/>
    </row>
    <row r="130" spans="1:10" ht="12.75">
      <c r="A130" s="78">
        <f ca="1" t="shared" si="2"/>
      </c>
      <c r="B130" s="79"/>
      <c r="C130" s="82"/>
      <c r="D130" s="80"/>
      <c r="E130" s="81"/>
      <c r="F130" s="85"/>
      <c r="G130" s="90"/>
      <c r="H130" s="65">
        <f t="shared" si="3"/>
      </c>
      <c r="I130" s="83"/>
      <c r="J130" s="89"/>
    </row>
    <row r="131" spans="1:10" ht="12.75">
      <c r="A131" s="78">
        <f ca="1" t="shared" si="2"/>
      </c>
      <c r="B131" s="79"/>
      <c r="C131" s="82"/>
      <c r="D131" s="80"/>
      <c r="E131" s="81"/>
      <c r="F131" s="85"/>
      <c r="G131" s="90"/>
      <c r="H131" s="65">
        <f t="shared" si="3"/>
      </c>
      <c r="I131" s="83"/>
      <c r="J131" s="89"/>
    </row>
    <row r="132" spans="1:10" ht="12.75">
      <c r="A132" s="78">
        <f ca="1" t="shared" si="2"/>
      </c>
      <c r="B132" s="79"/>
      <c r="C132" s="82"/>
      <c r="D132" s="80"/>
      <c r="E132" s="81"/>
      <c r="F132" s="85"/>
      <c r="G132" s="90"/>
      <c r="H132" s="65">
        <f t="shared" si="3"/>
      </c>
      <c r="I132" s="83"/>
      <c r="J132" s="89"/>
    </row>
    <row r="133" spans="1:10" ht="12.75">
      <c r="A133" s="78">
        <f ca="1" t="shared" si="2"/>
      </c>
      <c r="B133" s="79"/>
      <c r="C133" s="82"/>
      <c r="D133" s="80"/>
      <c r="E133" s="81"/>
      <c r="F133" s="85"/>
      <c r="G133" s="90"/>
      <c r="H133" s="65">
        <f t="shared" si="3"/>
      </c>
      <c r="I133" s="83"/>
      <c r="J133" s="89"/>
    </row>
    <row r="134" spans="1:10" ht="12.75">
      <c r="A134" s="78">
        <f ca="1" t="shared" si="2"/>
      </c>
      <c r="B134" s="79"/>
      <c r="C134" s="82"/>
      <c r="D134" s="80"/>
      <c r="E134" s="81"/>
      <c r="F134" s="85"/>
      <c r="G134" s="90"/>
      <c r="H134" s="65">
        <f t="shared" si="3"/>
      </c>
      <c r="I134" s="83"/>
      <c r="J134" s="89"/>
    </row>
    <row r="135" spans="1:10" ht="12.75">
      <c r="A135" s="78">
        <f ca="1" t="shared" si="2"/>
      </c>
      <c r="B135" s="79"/>
      <c r="C135" s="82"/>
      <c r="D135" s="80"/>
      <c r="E135" s="81"/>
      <c r="F135" s="85"/>
      <c r="G135" s="90"/>
      <c r="H135" s="65">
        <f t="shared" si="3"/>
      </c>
      <c r="I135" s="83"/>
      <c r="J135" s="89"/>
    </row>
    <row r="136" spans="1:10" ht="12.75">
      <c r="A136" s="78">
        <f ca="1" t="shared" si="2"/>
      </c>
      <c r="B136" s="79"/>
      <c r="C136" s="82"/>
      <c r="D136" s="80"/>
      <c r="E136" s="81"/>
      <c r="F136" s="85"/>
      <c r="G136" s="90"/>
      <c r="H136" s="65">
        <f t="shared" si="3"/>
      </c>
      <c r="I136" s="83"/>
      <c r="J136" s="89"/>
    </row>
    <row r="137" spans="1:10" ht="12.75">
      <c r="A137" s="78">
        <f ca="1" t="shared" si="2"/>
      </c>
      <c r="B137" s="79"/>
      <c r="C137" s="82"/>
      <c r="D137" s="80"/>
      <c r="E137" s="81"/>
      <c r="F137" s="85"/>
      <c r="G137" s="90"/>
      <c r="H137" s="65">
        <f t="shared" si="3"/>
      </c>
      <c r="I137" s="83"/>
      <c r="J137" s="89"/>
    </row>
    <row r="138" spans="1:10" ht="12.75">
      <c r="A138" s="78">
        <f ca="1" t="shared" si="2"/>
      </c>
      <c r="B138" s="79"/>
      <c r="C138" s="82"/>
      <c r="D138" s="80"/>
      <c r="E138" s="81"/>
      <c r="F138" s="85"/>
      <c r="G138" s="90"/>
      <c r="H138" s="65">
        <f t="shared" si="3"/>
      </c>
      <c r="I138" s="83"/>
      <c r="J138" s="89"/>
    </row>
    <row r="139" spans="1:10" ht="12.75">
      <c r="A139" s="78">
        <f ca="1" t="shared" si="2"/>
      </c>
      <c r="B139" s="79"/>
      <c r="C139" s="82"/>
      <c r="D139" s="80"/>
      <c r="E139" s="81"/>
      <c r="F139" s="85"/>
      <c r="G139" s="90"/>
      <c r="H139" s="65">
        <f t="shared" si="3"/>
      </c>
      <c r="I139" s="83"/>
      <c r="J139" s="89"/>
    </row>
    <row r="140" spans="1:10" ht="12.75">
      <c r="A140" s="78">
        <f ca="1" t="shared" si="2"/>
      </c>
      <c r="B140" s="79"/>
      <c r="C140" s="82"/>
      <c r="D140" s="80"/>
      <c r="E140" s="81"/>
      <c r="F140" s="85"/>
      <c r="G140" s="90"/>
      <c r="H140" s="65">
        <f t="shared" si="3"/>
      </c>
      <c r="I140" s="83"/>
      <c r="J140" s="89"/>
    </row>
    <row r="141" spans="1:10" ht="12.75">
      <c r="A141" s="78">
        <f ca="1" t="shared" si="2"/>
      </c>
      <c r="B141" s="79"/>
      <c r="C141" s="82"/>
      <c r="D141" s="80"/>
      <c r="E141" s="81"/>
      <c r="F141" s="85"/>
      <c r="G141" s="90"/>
      <c r="H141" s="65">
        <f t="shared" si="3"/>
      </c>
      <c r="I141" s="83"/>
      <c r="J141" s="89"/>
    </row>
    <row r="142" spans="1:10" ht="12.75">
      <c r="A142" s="78">
        <f ca="1" t="shared" si="2"/>
      </c>
      <c r="B142" s="79"/>
      <c r="C142" s="82"/>
      <c r="D142" s="80"/>
      <c r="E142" s="81"/>
      <c r="F142" s="85"/>
      <c r="G142" s="90"/>
      <c r="H142" s="65">
        <f t="shared" si="3"/>
      </c>
      <c r="I142" s="83"/>
      <c r="J142" s="89"/>
    </row>
    <row r="143" spans="1:10" ht="12.75">
      <c r="A143" s="78">
        <f ca="1" t="shared" si="2"/>
      </c>
      <c r="B143" s="79"/>
      <c r="C143" s="82"/>
      <c r="D143" s="80"/>
      <c r="E143" s="81"/>
      <c r="F143" s="85"/>
      <c r="G143" s="90"/>
      <c r="H143" s="65">
        <f t="shared" si="3"/>
      </c>
      <c r="I143" s="83"/>
      <c r="J143" s="89"/>
    </row>
    <row r="144" spans="1:10" ht="12.75">
      <c r="A144" s="78">
        <f aca="true" ca="1" t="shared" si="4" ref="A144:A198">+IF(NOT(ISBLANK(INDIRECT("e"&amp;ROW()))),MAX(INDIRECT("a$14:A"&amp;ROW()-1))+1,"")</f>
      </c>
      <c r="B144" s="79"/>
      <c r="C144" s="82"/>
      <c r="D144" s="80"/>
      <c r="E144" s="81"/>
      <c r="F144" s="85"/>
      <c r="G144" s="90"/>
      <c r="H144" s="65">
        <f aca="true" t="shared" si="5" ref="H144:H198">+IF(AND(F144="",G144=""),"",ROUND(G144,2)*F144)</f>
      </c>
      <c r="I144" s="83"/>
      <c r="J144" s="89"/>
    </row>
    <row r="145" spans="1:10" ht="12.75">
      <c r="A145" s="78">
        <f ca="1" t="shared" si="4"/>
      </c>
      <c r="B145" s="79"/>
      <c r="C145" s="82"/>
      <c r="D145" s="80"/>
      <c r="E145" s="81"/>
      <c r="F145" s="85"/>
      <c r="G145" s="90"/>
      <c r="H145" s="65">
        <f t="shared" si="5"/>
      </c>
      <c r="I145" s="83"/>
      <c r="J145" s="89"/>
    </row>
    <row r="146" spans="1:10" ht="12.75">
      <c r="A146" s="78">
        <f ca="1" t="shared" si="4"/>
      </c>
      <c r="B146" s="79"/>
      <c r="C146" s="82"/>
      <c r="D146" s="80"/>
      <c r="E146" s="81"/>
      <c r="F146" s="85"/>
      <c r="G146" s="90"/>
      <c r="H146" s="65">
        <f t="shared" si="5"/>
      </c>
      <c r="I146" s="83"/>
      <c r="J146" s="89"/>
    </row>
    <row r="147" spans="1:10" ht="12.75">
      <c r="A147" s="78">
        <f ca="1" t="shared" si="4"/>
      </c>
      <c r="B147" s="79"/>
      <c r="C147" s="82"/>
      <c r="D147" s="80"/>
      <c r="E147" s="81"/>
      <c r="F147" s="85"/>
      <c r="G147" s="90"/>
      <c r="H147" s="65">
        <f t="shared" si="5"/>
      </c>
      <c r="I147" s="83"/>
      <c r="J147" s="89"/>
    </row>
    <row r="148" spans="1:10" ht="12.75">
      <c r="A148" s="78">
        <f ca="1" t="shared" si="4"/>
      </c>
      <c r="B148" s="79"/>
      <c r="C148" s="82"/>
      <c r="D148" s="80"/>
      <c r="E148" s="81"/>
      <c r="F148" s="85"/>
      <c r="G148" s="90"/>
      <c r="H148" s="65">
        <f t="shared" si="5"/>
      </c>
      <c r="I148" s="83"/>
      <c r="J148" s="89"/>
    </row>
    <row r="149" spans="1:10" ht="12.75">
      <c r="A149" s="78">
        <f ca="1" t="shared" si="4"/>
      </c>
      <c r="B149" s="79"/>
      <c r="C149" s="82"/>
      <c r="D149" s="80"/>
      <c r="E149" s="81"/>
      <c r="F149" s="85"/>
      <c r="G149" s="90"/>
      <c r="H149" s="65">
        <f t="shared" si="5"/>
      </c>
      <c r="I149" s="83"/>
      <c r="J149" s="89"/>
    </row>
    <row r="150" spans="1:10" ht="12.75">
      <c r="A150" s="78">
        <f ca="1" t="shared" si="4"/>
      </c>
      <c r="B150" s="79"/>
      <c r="C150" s="82"/>
      <c r="D150" s="80"/>
      <c r="E150" s="81"/>
      <c r="F150" s="85"/>
      <c r="G150" s="90"/>
      <c r="H150" s="65">
        <f t="shared" si="5"/>
      </c>
      <c r="I150" s="83"/>
      <c r="J150" s="89"/>
    </row>
    <row r="151" spans="1:10" ht="12.75">
      <c r="A151" s="78">
        <f ca="1" t="shared" si="4"/>
      </c>
      <c r="B151" s="79"/>
      <c r="C151" s="82"/>
      <c r="D151" s="80"/>
      <c r="E151" s="81"/>
      <c r="F151" s="85"/>
      <c r="G151" s="90"/>
      <c r="H151" s="65">
        <f t="shared" si="5"/>
      </c>
      <c r="I151" s="83"/>
      <c r="J151" s="89"/>
    </row>
    <row r="152" spans="1:10" ht="12.75">
      <c r="A152" s="78">
        <f ca="1" t="shared" si="4"/>
      </c>
      <c r="B152" s="79"/>
      <c r="C152" s="82"/>
      <c r="D152" s="80"/>
      <c r="E152" s="81"/>
      <c r="F152" s="85"/>
      <c r="G152" s="90"/>
      <c r="H152" s="65">
        <f t="shared" si="5"/>
      </c>
      <c r="I152" s="83"/>
      <c r="J152" s="89"/>
    </row>
    <row r="153" spans="1:10" ht="12.75">
      <c r="A153" s="78">
        <f ca="1" t="shared" si="4"/>
      </c>
      <c r="B153" s="79"/>
      <c r="C153" s="82"/>
      <c r="D153" s="80"/>
      <c r="E153" s="81"/>
      <c r="F153" s="85"/>
      <c r="G153" s="90"/>
      <c r="H153" s="65">
        <f t="shared" si="5"/>
      </c>
      <c r="I153" s="83"/>
      <c r="J153" s="89"/>
    </row>
    <row r="154" spans="1:10" ht="12.75">
      <c r="A154" s="78">
        <f ca="1" t="shared" si="4"/>
      </c>
      <c r="B154" s="79"/>
      <c r="C154" s="82"/>
      <c r="D154" s="80"/>
      <c r="E154" s="81"/>
      <c r="F154" s="85"/>
      <c r="G154" s="90"/>
      <c r="H154" s="65">
        <f t="shared" si="5"/>
      </c>
      <c r="I154" s="83"/>
      <c r="J154" s="89"/>
    </row>
    <row r="155" spans="1:10" ht="12.75">
      <c r="A155" s="78">
        <f ca="1" t="shared" si="4"/>
      </c>
      <c r="B155" s="79"/>
      <c r="C155" s="82"/>
      <c r="D155" s="80"/>
      <c r="E155" s="81"/>
      <c r="F155" s="85"/>
      <c r="G155" s="90"/>
      <c r="H155" s="65">
        <f t="shared" si="5"/>
      </c>
      <c r="I155" s="83"/>
      <c r="J155" s="89"/>
    </row>
    <row r="156" spans="1:10" ht="12.75">
      <c r="A156" s="78">
        <f ca="1" t="shared" si="4"/>
      </c>
      <c r="B156" s="79"/>
      <c r="C156" s="82"/>
      <c r="D156" s="80"/>
      <c r="E156" s="81"/>
      <c r="F156" s="85"/>
      <c r="G156" s="90"/>
      <c r="H156" s="65">
        <f t="shared" si="5"/>
      </c>
      <c r="I156" s="83"/>
      <c r="J156" s="89"/>
    </row>
    <row r="157" spans="1:10" ht="12.75">
      <c r="A157" s="78">
        <f ca="1" t="shared" si="4"/>
      </c>
      <c r="B157" s="79"/>
      <c r="C157" s="82"/>
      <c r="D157" s="80"/>
      <c r="E157" s="81"/>
      <c r="F157" s="85"/>
      <c r="G157" s="90"/>
      <c r="H157" s="65">
        <f t="shared" si="5"/>
      </c>
      <c r="I157" s="83"/>
      <c r="J157" s="89"/>
    </row>
    <row r="158" spans="1:10" ht="12.75">
      <c r="A158" s="78">
        <f ca="1" t="shared" si="4"/>
      </c>
      <c r="B158" s="79"/>
      <c r="C158" s="82"/>
      <c r="D158" s="80"/>
      <c r="E158" s="81"/>
      <c r="F158" s="85"/>
      <c r="G158" s="90"/>
      <c r="H158" s="65">
        <f t="shared" si="5"/>
      </c>
      <c r="I158" s="83"/>
      <c r="J158" s="89"/>
    </row>
    <row r="159" spans="1:10" ht="12.75">
      <c r="A159" s="78">
        <f ca="1" t="shared" si="4"/>
      </c>
      <c r="B159" s="79"/>
      <c r="C159" s="82"/>
      <c r="D159" s="80"/>
      <c r="E159" s="81"/>
      <c r="F159" s="85"/>
      <c r="G159" s="90"/>
      <c r="H159" s="65">
        <f t="shared" si="5"/>
      </c>
      <c r="I159" s="83"/>
      <c r="J159" s="89"/>
    </row>
    <row r="160" spans="1:10" ht="12.75">
      <c r="A160" s="78">
        <f ca="1" t="shared" si="4"/>
      </c>
      <c r="B160" s="79"/>
      <c r="C160" s="82"/>
      <c r="D160" s="80"/>
      <c r="E160" s="81"/>
      <c r="F160" s="85"/>
      <c r="G160" s="90"/>
      <c r="H160" s="65">
        <f t="shared" si="5"/>
      </c>
      <c r="I160" s="83"/>
      <c r="J160" s="89"/>
    </row>
    <row r="161" spans="1:10" ht="12.75">
      <c r="A161" s="78">
        <f ca="1" t="shared" si="4"/>
      </c>
      <c r="B161" s="79"/>
      <c r="C161" s="82"/>
      <c r="D161" s="80"/>
      <c r="E161" s="81"/>
      <c r="F161" s="85"/>
      <c r="G161" s="90"/>
      <c r="H161" s="65">
        <f t="shared" si="5"/>
      </c>
      <c r="I161" s="83"/>
      <c r="J161" s="89"/>
    </row>
    <row r="162" spans="1:10" ht="12.75">
      <c r="A162" s="78">
        <f ca="1" t="shared" si="4"/>
      </c>
      <c r="B162" s="79"/>
      <c r="C162" s="82"/>
      <c r="D162" s="80"/>
      <c r="E162" s="81"/>
      <c r="F162" s="85"/>
      <c r="G162" s="90"/>
      <c r="H162" s="65">
        <f t="shared" si="5"/>
      </c>
      <c r="I162" s="83"/>
      <c r="J162" s="89"/>
    </row>
    <row r="163" spans="1:10" ht="12.75">
      <c r="A163" s="78">
        <f ca="1" t="shared" si="4"/>
      </c>
      <c r="B163" s="79"/>
      <c r="C163" s="82"/>
      <c r="D163" s="80"/>
      <c r="E163" s="81"/>
      <c r="F163" s="85"/>
      <c r="G163" s="90"/>
      <c r="H163" s="65">
        <f t="shared" si="5"/>
      </c>
      <c r="I163" s="83"/>
      <c r="J163" s="89"/>
    </row>
    <row r="164" spans="1:10" ht="12.75">
      <c r="A164" s="78">
        <f ca="1" t="shared" si="4"/>
      </c>
      <c r="B164" s="79"/>
      <c r="C164" s="82"/>
      <c r="D164" s="80"/>
      <c r="E164" s="81"/>
      <c r="F164" s="85"/>
      <c r="G164" s="90"/>
      <c r="H164" s="65">
        <f t="shared" si="5"/>
      </c>
      <c r="I164" s="83"/>
      <c r="J164" s="89"/>
    </row>
    <row r="165" spans="1:10" ht="12.75">
      <c r="A165" s="78">
        <f ca="1" t="shared" si="4"/>
      </c>
      <c r="B165" s="79"/>
      <c r="C165" s="82"/>
      <c r="D165" s="80"/>
      <c r="E165" s="81"/>
      <c r="F165" s="85"/>
      <c r="G165" s="90"/>
      <c r="H165" s="65">
        <f t="shared" si="5"/>
      </c>
      <c r="I165" s="83"/>
      <c r="J165" s="89"/>
    </row>
    <row r="166" spans="1:10" ht="12.75">
      <c r="A166" s="78">
        <f ca="1" t="shared" si="4"/>
      </c>
      <c r="B166" s="79"/>
      <c r="C166" s="82"/>
      <c r="D166" s="80"/>
      <c r="E166" s="81"/>
      <c r="F166" s="85"/>
      <c r="G166" s="90"/>
      <c r="H166" s="65">
        <f t="shared" si="5"/>
      </c>
      <c r="I166" s="83"/>
      <c r="J166" s="89"/>
    </row>
    <row r="167" spans="1:10" ht="12.75">
      <c r="A167" s="78">
        <f ca="1" t="shared" si="4"/>
      </c>
      <c r="B167" s="79"/>
      <c r="C167" s="82"/>
      <c r="D167" s="80"/>
      <c r="E167" s="81"/>
      <c r="F167" s="85"/>
      <c r="G167" s="90"/>
      <c r="H167" s="65">
        <f t="shared" si="5"/>
      </c>
      <c r="I167" s="83"/>
      <c r="J167" s="89"/>
    </row>
    <row r="168" spans="1:10" ht="12.75">
      <c r="A168" s="78">
        <f ca="1" t="shared" si="4"/>
      </c>
      <c r="B168" s="79"/>
      <c r="C168" s="82"/>
      <c r="D168" s="80"/>
      <c r="E168" s="81"/>
      <c r="F168" s="85"/>
      <c r="G168" s="90"/>
      <c r="H168" s="65">
        <f t="shared" si="5"/>
      </c>
      <c r="I168" s="83"/>
      <c r="J168" s="89"/>
    </row>
    <row r="169" spans="1:10" ht="12.75">
      <c r="A169" s="78">
        <f ca="1" t="shared" si="4"/>
      </c>
      <c r="B169" s="79"/>
      <c r="C169" s="82"/>
      <c r="D169" s="80"/>
      <c r="E169" s="81"/>
      <c r="F169" s="85"/>
      <c r="G169" s="90"/>
      <c r="H169" s="65">
        <f t="shared" si="5"/>
      </c>
      <c r="I169" s="83"/>
      <c r="J169" s="89"/>
    </row>
    <row r="170" spans="1:10" ht="12.75">
      <c r="A170" s="78">
        <f ca="1" t="shared" si="4"/>
      </c>
      <c r="B170" s="79"/>
      <c r="C170" s="82"/>
      <c r="D170" s="80"/>
      <c r="E170" s="81"/>
      <c r="F170" s="85"/>
      <c r="G170" s="90"/>
      <c r="H170" s="65">
        <f t="shared" si="5"/>
      </c>
      <c r="I170" s="83"/>
      <c r="J170" s="89"/>
    </row>
    <row r="171" spans="1:10" ht="12.75">
      <c r="A171" s="78">
        <f ca="1" t="shared" si="4"/>
      </c>
      <c r="B171" s="79"/>
      <c r="C171" s="82"/>
      <c r="D171" s="80"/>
      <c r="E171" s="81"/>
      <c r="F171" s="85"/>
      <c r="G171" s="90"/>
      <c r="H171" s="65">
        <f t="shared" si="5"/>
      </c>
      <c r="I171" s="83"/>
      <c r="J171" s="89"/>
    </row>
    <row r="172" spans="1:10" ht="12.75">
      <c r="A172" s="78">
        <f ca="1" t="shared" si="4"/>
      </c>
      <c r="B172" s="79"/>
      <c r="C172" s="82"/>
      <c r="D172" s="80"/>
      <c r="E172" s="81"/>
      <c r="F172" s="85"/>
      <c r="G172" s="90"/>
      <c r="H172" s="65">
        <f t="shared" si="5"/>
      </c>
      <c r="I172" s="83"/>
      <c r="J172" s="89"/>
    </row>
    <row r="173" spans="1:10" ht="12.75">
      <c r="A173" s="78">
        <f ca="1" t="shared" si="4"/>
      </c>
      <c r="B173" s="79"/>
      <c r="C173" s="82"/>
      <c r="D173" s="80"/>
      <c r="E173" s="81"/>
      <c r="F173" s="85"/>
      <c r="G173" s="90"/>
      <c r="H173" s="65">
        <f t="shared" si="5"/>
      </c>
      <c r="I173" s="83"/>
      <c r="J173" s="89"/>
    </row>
    <row r="174" spans="1:10" ht="12.75">
      <c r="A174" s="78">
        <f ca="1" t="shared" si="4"/>
      </c>
      <c r="B174" s="79"/>
      <c r="C174" s="82"/>
      <c r="D174" s="80"/>
      <c r="E174" s="81"/>
      <c r="F174" s="85"/>
      <c r="G174" s="90"/>
      <c r="H174" s="65">
        <f t="shared" si="5"/>
      </c>
      <c r="I174" s="83"/>
      <c r="J174" s="89"/>
    </row>
    <row r="175" spans="1:10" ht="12.75">
      <c r="A175" s="78">
        <f ca="1" t="shared" si="4"/>
      </c>
      <c r="B175" s="79"/>
      <c r="C175" s="82"/>
      <c r="D175" s="80"/>
      <c r="E175" s="81"/>
      <c r="F175" s="85"/>
      <c r="G175" s="90"/>
      <c r="H175" s="65">
        <f t="shared" si="5"/>
      </c>
      <c r="I175" s="83"/>
      <c r="J175" s="89"/>
    </row>
    <row r="176" spans="1:10" ht="12.75">
      <c r="A176" s="78">
        <f ca="1" t="shared" si="4"/>
      </c>
      <c r="B176" s="79"/>
      <c r="C176" s="82"/>
      <c r="D176" s="80"/>
      <c r="E176" s="81"/>
      <c r="F176" s="85"/>
      <c r="G176" s="90"/>
      <c r="H176" s="65">
        <f t="shared" si="5"/>
      </c>
      <c r="I176" s="83"/>
      <c r="J176" s="89"/>
    </row>
    <row r="177" spans="1:10" ht="12.75">
      <c r="A177" s="78">
        <f ca="1" t="shared" si="4"/>
      </c>
      <c r="B177" s="79"/>
      <c r="C177" s="82"/>
      <c r="D177" s="80"/>
      <c r="E177" s="81"/>
      <c r="F177" s="85"/>
      <c r="G177" s="90"/>
      <c r="H177" s="65">
        <f t="shared" si="5"/>
      </c>
      <c r="I177" s="83"/>
      <c r="J177" s="89"/>
    </row>
    <row r="178" spans="1:10" ht="12.75">
      <c r="A178" s="78">
        <f ca="1" t="shared" si="4"/>
      </c>
      <c r="B178" s="79"/>
      <c r="C178" s="82"/>
      <c r="D178" s="80"/>
      <c r="E178" s="81"/>
      <c r="F178" s="85"/>
      <c r="G178" s="90"/>
      <c r="H178" s="65">
        <f t="shared" si="5"/>
      </c>
      <c r="I178" s="83"/>
      <c r="J178" s="89"/>
    </row>
    <row r="179" spans="1:10" ht="12.75">
      <c r="A179" s="78">
        <f ca="1" t="shared" si="4"/>
      </c>
      <c r="B179" s="79"/>
      <c r="C179" s="82"/>
      <c r="D179" s="80"/>
      <c r="E179" s="81"/>
      <c r="F179" s="85"/>
      <c r="G179" s="90"/>
      <c r="H179" s="65">
        <f t="shared" si="5"/>
      </c>
      <c r="I179" s="83"/>
      <c r="J179" s="89"/>
    </row>
    <row r="180" spans="1:10" ht="12.75">
      <c r="A180" s="78">
        <f ca="1" t="shared" si="4"/>
      </c>
      <c r="B180" s="79"/>
      <c r="C180" s="82"/>
      <c r="D180" s="80"/>
      <c r="E180" s="81"/>
      <c r="F180" s="85"/>
      <c r="G180" s="90"/>
      <c r="H180" s="65">
        <f t="shared" si="5"/>
      </c>
      <c r="I180" s="83"/>
      <c r="J180" s="89"/>
    </row>
    <row r="181" spans="1:10" ht="12.75">
      <c r="A181" s="78">
        <f ca="1" t="shared" si="4"/>
      </c>
      <c r="B181" s="79"/>
      <c r="C181" s="82"/>
      <c r="D181" s="80"/>
      <c r="E181" s="81"/>
      <c r="F181" s="85"/>
      <c r="G181" s="90"/>
      <c r="H181" s="65">
        <f t="shared" si="5"/>
      </c>
      <c r="I181" s="83"/>
      <c r="J181" s="89"/>
    </row>
    <row r="182" spans="1:10" ht="12.75">
      <c r="A182" s="78">
        <f ca="1" t="shared" si="4"/>
      </c>
      <c r="B182" s="79"/>
      <c r="C182" s="82"/>
      <c r="D182" s="80"/>
      <c r="E182" s="81"/>
      <c r="F182" s="85"/>
      <c r="G182" s="90"/>
      <c r="H182" s="65">
        <f t="shared" si="5"/>
      </c>
      <c r="I182" s="83"/>
      <c r="J182" s="89"/>
    </row>
    <row r="183" spans="1:10" ht="12.75">
      <c r="A183" s="78">
        <f ca="1" t="shared" si="4"/>
      </c>
      <c r="B183" s="79"/>
      <c r="C183" s="82"/>
      <c r="D183" s="80"/>
      <c r="E183" s="81"/>
      <c r="F183" s="85"/>
      <c r="G183" s="90"/>
      <c r="H183" s="65">
        <f t="shared" si="5"/>
      </c>
      <c r="I183" s="83"/>
      <c r="J183" s="89"/>
    </row>
    <row r="184" spans="1:10" ht="12.75">
      <c r="A184" s="78">
        <f ca="1" t="shared" si="4"/>
      </c>
      <c r="B184" s="79"/>
      <c r="C184" s="82"/>
      <c r="D184" s="80"/>
      <c r="E184" s="81"/>
      <c r="F184" s="85"/>
      <c r="G184" s="90"/>
      <c r="H184" s="65">
        <f t="shared" si="5"/>
      </c>
      <c r="I184" s="83"/>
      <c r="J184" s="89"/>
    </row>
    <row r="185" spans="1:10" ht="12.75">
      <c r="A185" s="78">
        <f ca="1" t="shared" si="4"/>
      </c>
      <c r="B185" s="79"/>
      <c r="C185" s="82"/>
      <c r="D185" s="80"/>
      <c r="E185" s="81"/>
      <c r="F185" s="85"/>
      <c r="G185" s="90"/>
      <c r="H185" s="65">
        <f t="shared" si="5"/>
      </c>
      <c r="I185" s="83"/>
      <c r="J185" s="89"/>
    </row>
    <row r="186" spans="1:10" ht="12.75">
      <c r="A186" s="78">
        <f ca="1" t="shared" si="4"/>
      </c>
      <c r="B186" s="79"/>
      <c r="C186" s="82"/>
      <c r="D186" s="80"/>
      <c r="E186" s="81"/>
      <c r="F186" s="85"/>
      <c r="G186" s="90"/>
      <c r="H186" s="65">
        <f t="shared" si="5"/>
      </c>
      <c r="I186" s="83"/>
      <c r="J186" s="89"/>
    </row>
    <row r="187" spans="1:10" ht="12.75">
      <c r="A187" s="78">
        <f ca="1" t="shared" si="4"/>
      </c>
      <c r="B187" s="79"/>
      <c r="C187" s="82"/>
      <c r="D187" s="80"/>
      <c r="E187" s="81"/>
      <c r="F187" s="85"/>
      <c r="G187" s="90"/>
      <c r="H187" s="65">
        <f t="shared" si="5"/>
      </c>
      <c r="I187" s="83"/>
      <c r="J187" s="89"/>
    </row>
    <row r="188" spans="1:10" ht="12.75">
      <c r="A188" s="78">
        <f ca="1" t="shared" si="4"/>
      </c>
      <c r="B188" s="79"/>
      <c r="C188" s="82"/>
      <c r="D188" s="80"/>
      <c r="E188" s="81"/>
      <c r="F188" s="85"/>
      <c r="G188" s="90"/>
      <c r="H188" s="65">
        <f t="shared" si="5"/>
      </c>
      <c r="I188" s="83"/>
      <c r="J188" s="89"/>
    </row>
    <row r="189" spans="1:10" ht="12.75">
      <c r="A189" s="78">
        <f ca="1" t="shared" si="4"/>
      </c>
      <c r="B189" s="79"/>
      <c r="C189" s="82"/>
      <c r="D189" s="80"/>
      <c r="E189" s="81"/>
      <c r="F189" s="85"/>
      <c r="G189" s="90"/>
      <c r="H189" s="65">
        <f t="shared" si="5"/>
      </c>
      <c r="I189" s="83"/>
      <c r="J189" s="89"/>
    </row>
    <row r="190" spans="1:10" ht="12.75">
      <c r="A190" s="78">
        <f ca="1" t="shared" si="4"/>
      </c>
      <c r="B190" s="79"/>
      <c r="C190" s="82"/>
      <c r="D190" s="80"/>
      <c r="E190" s="81"/>
      <c r="F190" s="85"/>
      <c r="G190" s="90"/>
      <c r="H190" s="65">
        <f t="shared" si="5"/>
      </c>
      <c r="I190" s="83"/>
      <c r="J190" s="89"/>
    </row>
    <row r="191" spans="1:10" ht="12.75">
      <c r="A191" s="78">
        <f ca="1" t="shared" si="4"/>
      </c>
      <c r="B191" s="79"/>
      <c r="C191" s="82"/>
      <c r="D191" s="80"/>
      <c r="E191" s="81"/>
      <c r="F191" s="85"/>
      <c r="G191" s="90"/>
      <c r="H191" s="65">
        <f t="shared" si="5"/>
      </c>
      <c r="I191" s="83"/>
      <c r="J191" s="89"/>
    </row>
    <row r="192" spans="1:10" ht="12.75">
      <c r="A192" s="78">
        <f ca="1" t="shared" si="4"/>
      </c>
      <c r="B192" s="79"/>
      <c r="C192" s="82"/>
      <c r="D192" s="80"/>
      <c r="E192" s="81"/>
      <c r="F192" s="85"/>
      <c r="G192" s="90"/>
      <c r="H192" s="65">
        <f t="shared" si="5"/>
      </c>
      <c r="I192" s="83"/>
      <c r="J192" s="89"/>
    </row>
    <row r="193" spans="1:10" ht="12.75">
      <c r="A193" s="78">
        <f ca="1" t="shared" si="4"/>
      </c>
      <c r="B193" s="79"/>
      <c r="C193" s="82"/>
      <c r="D193" s="80"/>
      <c r="E193" s="81"/>
      <c r="F193" s="85"/>
      <c r="G193" s="90"/>
      <c r="H193" s="65">
        <f t="shared" si="5"/>
      </c>
      <c r="I193" s="83"/>
      <c r="J193" s="89"/>
    </row>
    <row r="194" spans="1:10" ht="12.75">
      <c r="A194" s="78">
        <f ca="1" t="shared" si="4"/>
      </c>
      <c r="B194" s="79"/>
      <c r="C194" s="82"/>
      <c r="D194" s="80"/>
      <c r="E194" s="81"/>
      <c r="F194" s="85"/>
      <c r="G194" s="90"/>
      <c r="H194" s="65">
        <f t="shared" si="5"/>
      </c>
      <c r="I194" s="83"/>
      <c r="J194" s="89"/>
    </row>
    <row r="195" spans="1:10" ht="12.75">
      <c r="A195" s="78">
        <f ca="1" t="shared" si="4"/>
      </c>
      <c r="B195" s="79"/>
      <c r="C195" s="82"/>
      <c r="D195" s="80"/>
      <c r="E195" s="81"/>
      <c r="F195" s="85"/>
      <c r="G195" s="90"/>
      <c r="H195" s="65">
        <f t="shared" si="5"/>
      </c>
      <c r="I195" s="83"/>
      <c r="J195" s="89"/>
    </row>
    <row r="196" spans="1:10" ht="12.75">
      <c r="A196" s="78">
        <f ca="1" t="shared" si="4"/>
      </c>
      <c r="B196" s="79"/>
      <c r="C196" s="82"/>
      <c r="D196" s="80"/>
      <c r="E196" s="81"/>
      <c r="F196" s="85"/>
      <c r="G196" s="90"/>
      <c r="H196" s="65">
        <f t="shared" si="5"/>
      </c>
      <c r="I196" s="83"/>
      <c r="J196" s="89"/>
    </row>
    <row r="197" spans="1:10" ht="12.75">
      <c r="A197" s="78">
        <f ca="1" t="shared" si="4"/>
      </c>
      <c r="B197" s="79"/>
      <c r="C197" s="82"/>
      <c r="D197" s="80"/>
      <c r="E197" s="81"/>
      <c r="F197" s="85"/>
      <c r="G197" s="90"/>
      <c r="H197" s="65">
        <f t="shared" si="5"/>
      </c>
      <c r="I197" s="83"/>
      <c r="J197" s="89"/>
    </row>
    <row r="198" spans="1:10" ht="12.75">
      <c r="A198" s="78">
        <f ca="1" t="shared" si="4"/>
      </c>
      <c r="B198" s="79"/>
      <c r="C198" s="82"/>
      <c r="D198" s="80"/>
      <c r="E198" s="81"/>
      <c r="F198" s="85"/>
      <c r="G198" s="90"/>
      <c r="H198" s="65">
        <f t="shared" si="5"/>
      </c>
      <c r="I198" s="83"/>
      <c r="J198" s="89"/>
    </row>
  </sheetData>
  <sheetProtection/>
  <mergeCells count="2">
    <mergeCell ref="A1:I1"/>
    <mergeCell ref="D7:G7"/>
  </mergeCells>
  <conditionalFormatting sqref="I48:I198 B48:C198 E48:F198">
    <cfRule type="cellIs" priority="20" dxfId="0" operator="notEqual" stopIfTrue="1">
      <formula>""</formula>
    </cfRule>
  </conditionalFormatting>
  <conditionalFormatting sqref="D48:D198">
    <cfRule type="cellIs" priority="19" dxfId="0" operator="notEqual" stopIfTrue="1">
      <formula>""</formula>
    </cfRule>
  </conditionalFormatting>
  <conditionalFormatting sqref="H7">
    <cfRule type="cellIs" priority="95" dxfId="18" operator="equal" stopIfTrue="1">
      <formula>0</formula>
    </cfRule>
    <cfRule type="cellIs" priority="96" dxfId="17" operator="lessThan" stopIfTrue="1">
      <formula>'Oneri sicurezza'!#REF!</formula>
    </cfRule>
    <cfRule type="cellIs" priority="97" dxfId="16" operator="greaterThanOrEqual" stopIfTrue="1">
      <formula>'Oneri sicurezza'!#REF!</formula>
    </cfRule>
  </conditionalFormatting>
  <conditionalFormatting sqref="G48:G198">
    <cfRule type="cellIs" priority="14" dxfId="0" operator="notEqual" stopIfTrue="1">
      <formula>""</formula>
    </cfRule>
  </conditionalFormatting>
  <conditionalFormatting sqref="D15:D34 F15:G34">
    <cfRule type="cellIs" priority="10" dxfId="0" operator="notEqual" stopIfTrue="1">
      <formula>""</formula>
    </cfRule>
  </conditionalFormatting>
  <conditionalFormatting sqref="I15:I34">
    <cfRule type="cellIs" priority="9" dxfId="0" operator="notEqual" stopIfTrue="1">
      <formula>""</formula>
    </cfRule>
  </conditionalFormatting>
  <conditionalFormatting sqref="B15:C34 E15:E34">
    <cfRule type="cellIs" priority="11" dxfId="0" operator="notEqual" stopIfTrue="1">
      <formula>""</formula>
    </cfRule>
  </conditionalFormatting>
  <conditionalFormatting sqref="B35:G39">
    <cfRule type="cellIs" priority="8" dxfId="0" operator="notEqual" stopIfTrue="1">
      <formula>""</formula>
    </cfRule>
  </conditionalFormatting>
  <conditionalFormatting sqref="I35:I39">
    <cfRule type="cellIs" priority="7" dxfId="0" operator="notEqual" stopIfTrue="1">
      <formula>""</formula>
    </cfRule>
  </conditionalFormatting>
  <conditionalFormatting sqref="B40:G42">
    <cfRule type="cellIs" priority="6" dxfId="0" operator="notEqual" stopIfTrue="1">
      <formula>""</formula>
    </cfRule>
  </conditionalFormatting>
  <conditionalFormatting sqref="I40:I42">
    <cfRule type="cellIs" priority="5" dxfId="0" operator="notEqual" stopIfTrue="1">
      <formula>""</formula>
    </cfRule>
  </conditionalFormatting>
  <conditionalFormatting sqref="B43:G45">
    <cfRule type="cellIs" priority="4" dxfId="0" operator="notEqual" stopIfTrue="1">
      <formula>""</formula>
    </cfRule>
  </conditionalFormatting>
  <conditionalFormatting sqref="I43:I45">
    <cfRule type="cellIs" priority="3" dxfId="0" operator="notEqual" stopIfTrue="1">
      <formula>""</formula>
    </cfRule>
  </conditionalFormatting>
  <conditionalFormatting sqref="B46:G47">
    <cfRule type="cellIs" priority="2" dxfId="0" operator="notEqual" stopIfTrue="1">
      <formula>""</formula>
    </cfRule>
  </conditionalFormatting>
  <conditionalFormatting sqref="I46:I47">
    <cfRule type="cellIs" priority="1" dxfId="0" operator="notEqual" stopIfTrue="1">
      <formula>""</formula>
    </cfRule>
  </conditionalFormatting>
  <dataValidations count="1">
    <dataValidation type="custom" allowBlank="1" showInputMessage="1" showErrorMessage="1" errorTitle="Attenzione!" error="Importo con solo 2 (due) posizioni decimali!!!" sqref="G48:G198">
      <formula1>MOD(G48*10^2,1)=0</formula1>
    </dataValidation>
  </dataValidation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18"/>
  <sheetViews>
    <sheetView zoomScalePageLayoutView="0" workbookViewId="0" topLeftCell="A2">
      <selection activeCell="E26" sqref="E26"/>
    </sheetView>
  </sheetViews>
  <sheetFormatPr defaultColWidth="9.140625" defaultRowHeight="12.75"/>
  <cols>
    <col min="1" max="1" width="21.7109375" style="32" customWidth="1"/>
    <col min="2" max="2" width="23.421875" style="32" customWidth="1"/>
    <col min="3" max="5" width="11.421875" style="32" customWidth="1"/>
    <col min="6" max="6" width="45.28125" style="32" bestFit="1" customWidth="1"/>
    <col min="7" max="7" width="49.28125" style="32" bestFit="1" customWidth="1"/>
    <col min="8" max="16384" width="9.140625" style="32" customWidth="1"/>
  </cols>
  <sheetData>
    <row r="1" spans="1:2" ht="15.75">
      <c r="A1" s="34" t="s">
        <v>209</v>
      </c>
      <c r="B1" s="34" t="s">
        <v>0</v>
      </c>
    </row>
    <row r="2" spans="1:2" ht="15.75">
      <c r="A2" s="35"/>
      <c r="B2" s="35"/>
    </row>
    <row r="3" spans="1:2" ht="12.75">
      <c r="A3" s="36" t="s">
        <v>7</v>
      </c>
      <c r="B3" s="36" t="s">
        <v>2</v>
      </c>
    </row>
    <row r="4" spans="1:2" ht="12.75">
      <c r="A4" s="37" t="s">
        <v>15</v>
      </c>
      <c r="B4" s="37" t="s">
        <v>5</v>
      </c>
    </row>
    <row r="5" spans="1:7" ht="15">
      <c r="A5" s="37" t="s">
        <v>12</v>
      </c>
      <c r="B5" s="37" t="s">
        <v>8</v>
      </c>
      <c r="F5" s="33" t="s">
        <v>3</v>
      </c>
      <c r="G5" s="32" t="s">
        <v>23</v>
      </c>
    </row>
    <row r="6" spans="1:7" ht="15">
      <c r="A6" s="37" t="s">
        <v>210</v>
      </c>
      <c r="B6" s="37" t="s">
        <v>211</v>
      </c>
      <c r="F6" s="33" t="s">
        <v>6</v>
      </c>
      <c r="G6" s="32" t="s">
        <v>26</v>
      </c>
    </row>
    <row r="7" spans="1:7" ht="15">
      <c r="A7" s="37" t="s">
        <v>56</v>
      </c>
      <c r="B7" s="37" t="s">
        <v>13</v>
      </c>
      <c r="F7" s="33" t="s">
        <v>9</v>
      </c>
      <c r="G7" s="32" t="s">
        <v>29</v>
      </c>
    </row>
    <row r="8" spans="1:7" ht="15">
      <c r="A8" s="37" t="s">
        <v>1</v>
      </c>
      <c r="B8" s="37" t="s">
        <v>16</v>
      </c>
      <c r="F8" s="33" t="s">
        <v>11</v>
      </c>
      <c r="G8" s="32" t="s">
        <v>32</v>
      </c>
    </row>
    <row r="9" spans="1:7" ht="15">
      <c r="A9" s="37" t="s">
        <v>19</v>
      </c>
      <c r="B9" s="37" t="s">
        <v>18</v>
      </c>
      <c r="F9" s="33" t="s">
        <v>14</v>
      </c>
      <c r="G9" s="32" t="s">
        <v>35</v>
      </c>
    </row>
    <row r="10" spans="1:2" ht="12.75">
      <c r="A10" s="37" t="s">
        <v>21</v>
      </c>
      <c r="B10" s="37" t="s">
        <v>20</v>
      </c>
    </row>
    <row r="11" spans="1:2" ht="12.75">
      <c r="A11" s="37" t="s">
        <v>131</v>
      </c>
      <c r="B11" s="37" t="s">
        <v>22</v>
      </c>
    </row>
    <row r="12" spans="1:2" ht="12.75">
      <c r="A12" s="37" t="s">
        <v>27</v>
      </c>
      <c r="B12" s="37" t="s">
        <v>25</v>
      </c>
    </row>
    <row r="13" spans="1:2" ht="12.75">
      <c r="A13" s="37" t="s">
        <v>30</v>
      </c>
      <c r="B13" s="37" t="s">
        <v>28</v>
      </c>
    </row>
    <row r="14" spans="1:2" ht="12.75">
      <c r="A14" s="37" t="s">
        <v>24</v>
      </c>
      <c r="B14" s="37" t="s">
        <v>31</v>
      </c>
    </row>
    <row r="15" spans="1:2" ht="12.75">
      <c r="A15" s="37" t="s">
        <v>33</v>
      </c>
      <c r="B15" s="37" t="s">
        <v>34</v>
      </c>
    </row>
    <row r="16" spans="1:2" ht="12.75">
      <c r="A16" s="37" t="s">
        <v>72</v>
      </c>
      <c r="B16" s="37" t="s">
        <v>37</v>
      </c>
    </row>
    <row r="17" spans="1:2" ht="12.75">
      <c r="A17" s="37" t="s">
        <v>212</v>
      </c>
      <c r="B17" s="37" t="s">
        <v>213</v>
      </c>
    </row>
    <row r="18" spans="1:2" ht="12.75">
      <c r="A18" s="37" t="s">
        <v>48</v>
      </c>
      <c r="B18" s="37" t="s">
        <v>39</v>
      </c>
    </row>
    <row r="19" spans="1:2" ht="12.75">
      <c r="A19" s="37" t="s">
        <v>148</v>
      </c>
      <c r="B19" s="37" t="s">
        <v>40</v>
      </c>
    </row>
    <row r="20" spans="1:2" ht="12.75">
      <c r="A20" s="37" t="s">
        <v>65</v>
      </c>
      <c r="B20" s="37" t="s">
        <v>42</v>
      </c>
    </row>
    <row r="21" spans="1:2" ht="12.75">
      <c r="A21" s="37" t="s">
        <v>67</v>
      </c>
      <c r="B21" s="37" t="s">
        <v>43</v>
      </c>
    </row>
    <row r="22" spans="1:2" ht="12.75">
      <c r="A22" s="37" t="s">
        <v>184</v>
      </c>
      <c r="B22" s="37" t="s">
        <v>45</v>
      </c>
    </row>
    <row r="23" spans="1:2" ht="12.75">
      <c r="A23" s="37" t="s">
        <v>68</v>
      </c>
      <c r="B23" s="37" t="s">
        <v>47</v>
      </c>
    </row>
    <row r="24" spans="1:2" ht="12.75">
      <c r="A24" s="37" t="s">
        <v>70</v>
      </c>
      <c r="B24" s="37" t="s">
        <v>49</v>
      </c>
    </row>
    <row r="25" spans="1:2" ht="12.75">
      <c r="A25" s="37" t="s">
        <v>63</v>
      </c>
      <c r="B25" s="37" t="s">
        <v>51</v>
      </c>
    </row>
    <row r="26" spans="1:2" ht="12.75">
      <c r="A26" s="37" t="s">
        <v>214</v>
      </c>
      <c r="B26" s="37" t="s">
        <v>215</v>
      </c>
    </row>
    <row r="27" spans="1:2" ht="12.75">
      <c r="A27" s="37" t="s">
        <v>216</v>
      </c>
      <c r="B27" s="37" t="s">
        <v>217</v>
      </c>
    </row>
    <row r="28" spans="1:2" ht="12.75">
      <c r="A28" s="37" t="s">
        <v>218</v>
      </c>
      <c r="B28" s="37" t="s">
        <v>54</v>
      </c>
    </row>
    <row r="29" spans="1:2" ht="12.75">
      <c r="A29" s="37" t="s">
        <v>219</v>
      </c>
      <c r="B29" s="37" t="s">
        <v>220</v>
      </c>
    </row>
    <row r="30" spans="1:2" ht="12.75">
      <c r="A30" s="37" t="s">
        <v>180</v>
      </c>
      <c r="B30" s="37" t="s">
        <v>57</v>
      </c>
    </row>
    <row r="31" spans="1:2" ht="12.75">
      <c r="A31" s="37" t="s">
        <v>112</v>
      </c>
      <c r="B31" s="37" t="s">
        <v>59</v>
      </c>
    </row>
    <row r="32" spans="1:2" ht="12.75">
      <c r="A32" s="37" t="s">
        <v>122</v>
      </c>
      <c r="B32" s="37" t="s">
        <v>61</v>
      </c>
    </row>
    <row r="33" spans="1:2" ht="12.75">
      <c r="A33" s="37" t="s">
        <v>196</v>
      </c>
      <c r="B33" s="37" t="s">
        <v>62</v>
      </c>
    </row>
    <row r="34" spans="1:2" ht="12.75">
      <c r="A34" s="37" t="s">
        <v>46</v>
      </c>
      <c r="B34" s="37" t="s">
        <v>64</v>
      </c>
    </row>
    <row r="35" spans="1:2" ht="12.75">
      <c r="A35" s="37" t="s">
        <v>221</v>
      </c>
      <c r="B35" s="37" t="s">
        <v>66</v>
      </c>
    </row>
    <row r="36" spans="1:2" ht="12.75">
      <c r="A36" s="37" t="s">
        <v>50</v>
      </c>
      <c r="B36" s="37" t="s">
        <v>50</v>
      </c>
    </row>
    <row r="37" spans="1:2" ht="12.75">
      <c r="A37" s="37" t="s">
        <v>52</v>
      </c>
      <c r="B37" s="37" t="s">
        <v>69</v>
      </c>
    </row>
    <row r="38" spans="1:2" ht="12.75">
      <c r="A38" s="37" t="s">
        <v>53</v>
      </c>
      <c r="B38" s="37" t="s">
        <v>71</v>
      </c>
    </row>
    <row r="39" spans="1:2" ht="12.75">
      <c r="A39" s="37" t="s">
        <v>206</v>
      </c>
      <c r="B39" s="37" t="s">
        <v>73</v>
      </c>
    </row>
    <row r="40" spans="1:2" ht="12.75">
      <c r="A40" s="37" t="s">
        <v>81</v>
      </c>
      <c r="B40" s="37" t="s">
        <v>74</v>
      </c>
    </row>
    <row r="41" spans="1:2" ht="12.75">
      <c r="A41" s="37" t="s">
        <v>10</v>
      </c>
      <c r="B41" s="37" t="s">
        <v>75</v>
      </c>
    </row>
    <row r="42" spans="1:2" ht="12.75">
      <c r="A42" s="37" t="s">
        <v>78</v>
      </c>
      <c r="B42" s="37" t="s">
        <v>77</v>
      </c>
    </row>
    <row r="43" spans="1:2" ht="12.75">
      <c r="A43" s="37" t="s">
        <v>85</v>
      </c>
      <c r="B43" s="37" t="s">
        <v>79</v>
      </c>
    </row>
    <row r="44" spans="1:2" ht="12.75">
      <c r="A44" s="37" t="s">
        <v>80</v>
      </c>
      <c r="B44" s="37" t="s">
        <v>80</v>
      </c>
    </row>
    <row r="45" spans="1:2" ht="12.75">
      <c r="A45" s="37" t="s">
        <v>76</v>
      </c>
      <c r="B45" s="37" t="s">
        <v>82</v>
      </c>
    </row>
    <row r="46" spans="1:2" ht="12.75">
      <c r="A46" s="37" t="s">
        <v>83</v>
      </c>
      <c r="B46" s="37" t="s">
        <v>84</v>
      </c>
    </row>
    <row r="47" spans="1:2" ht="12.75">
      <c r="A47" s="37" t="s">
        <v>87</v>
      </c>
      <c r="B47" s="37" t="s">
        <v>86</v>
      </c>
    </row>
    <row r="48" spans="1:2" ht="12.75">
      <c r="A48" s="37" t="s">
        <v>222</v>
      </c>
      <c r="B48" s="37" t="s">
        <v>223</v>
      </c>
    </row>
    <row r="49" spans="1:2" ht="12.75">
      <c r="A49" s="37" t="s">
        <v>224</v>
      </c>
      <c r="B49" s="37" t="s">
        <v>88</v>
      </c>
    </row>
    <row r="50" spans="1:2" ht="12.75">
      <c r="A50" s="37" t="s">
        <v>41</v>
      </c>
      <c r="B50" s="37" t="s">
        <v>89</v>
      </c>
    </row>
    <row r="51" spans="1:2" ht="12.75">
      <c r="A51" s="37" t="s">
        <v>90</v>
      </c>
      <c r="B51" s="37" t="s">
        <v>91</v>
      </c>
    </row>
    <row r="52" spans="1:2" ht="12.75">
      <c r="A52" s="37" t="s">
        <v>92</v>
      </c>
      <c r="B52" s="37" t="s">
        <v>93</v>
      </c>
    </row>
    <row r="53" spans="1:2" ht="12.75">
      <c r="A53" s="37" t="s">
        <v>96</v>
      </c>
      <c r="B53" s="37" t="s">
        <v>95</v>
      </c>
    </row>
    <row r="54" spans="1:2" ht="12.75">
      <c r="A54" s="37" t="s">
        <v>94</v>
      </c>
      <c r="B54" s="37" t="s">
        <v>97</v>
      </c>
    </row>
    <row r="55" spans="1:2" ht="12.75">
      <c r="A55" s="37" t="s">
        <v>202</v>
      </c>
      <c r="B55" s="37" t="s">
        <v>99</v>
      </c>
    </row>
    <row r="56" spans="1:2" ht="12.75">
      <c r="A56" s="37" t="s">
        <v>98</v>
      </c>
      <c r="B56" s="37" t="s">
        <v>101</v>
      </c>
    </row>
    <row r="57" spans="1:2" ht="12.75">
      <c r="A57" s="37" t="s">
        <v>100</v>
      </c>
      <c r="B57" s="37" t="s">
        <v>103</v>
      </c>
    </row>
    <row r="58" spans="1:2" ht="12.75">
      <c r="A58" s="37" t="s">
        <v>106</v>
      </c>
      <c r="B58" s="37" t="s">
        <v>105</v>
      </c>
    </row>
    <row r="59" spans="1:2" ht="12.75">
      <c r="A59" s="37" t="s">
        <v>108</v>
      </c>
      <c r="B59" s="37" t="s">
        <v>107</v>
      </c>
    </row>
    <row r="60" spans="1:2" ht="12.75">
      <c r="A60" s="37" t="s">
        <v>110</v>
      </c>
      <c r="B60" s="37" t="s">
        <v>109</v>
      </c>
    </row>
    <row r="61" spans="1:2" ht="12.75">
      <c r="A61" s="37" t="s">
        <v>204</v>
      </c>
      <c r="B61" s="37" t="s">
        <v>111</v>
      </c>
    </row>
    <row r="62" spans="1:2" ht="12.75">
      <c r="A62" s="37" t="s">
        <v>38</v>
      </c>
      <c r="B62" s="37" t="s">
        <v>113</v>
      </c>
    </row>
    <row r="63" spans="1:2" ht="12.75">
      <c r="A63" s="37" t="s">
        <v>17</v>
      </c>
      <c r="B63" s="37" t="s">
        <v>115</v>
      </c>
    </row>
    <row r="64" spans="1:2" ht="12.75">
      <c r="A64" s="37" t="s">
        <v>165</v>
      </c>
      <c r="B64" s="37" t="s">
        <v>117</v>
      </c>
    </row>
    <row r="65" spans="1:2" ht="12.75">
      <c r="A65" s="37" t="s">
        <v>118</v>
      </c>
      <c r="B65" s="37" t="s">
        <v>119</v>
      </c>
    </row>
    <row r="66" spans="1:2" ht="12.75">
      <c r="A66" s="37" t="s">
        <v>120</v>
      </c>
      <c r="B66" s="37" t="s">
        <v>121</v>
      </c>
    </row>
    <row r="67" spans="1:2" ht="12.75">
      <c r="A67" s="37" t="s">
        <v>123</v>
      </c>
      <c r="B67" s="37" t="s">
        <v>123</v>
      </c>
    </row>
    <row r="68" spans="1:2" ht="12.75">
      <c r="A68" s="37" t="s">
        <v>200</v>
      </c>
      <c r="B68" s="37" t="s">
        <v>125</v>
      </c>
    </row>
    <row r="69" spans="1:2" ht="12.75">
      <c r="A69" s="37" t="s">
        <v>36</v>
      </c>
      <c r="B69" s="37" t="s">
        <v>127</v>
      </c>
    </row>
    <row r="70" spans="1:2" ht="12.75">
      <c r="A70" s="37" t="s">
        <v>129</v>
      </c>
      <c r="B70" s="37" t="s">
        <v>128</v>
      </c>
    </row>
    <row r="71" spans="1:2" ht="12.75">
      <c r="A71" s="37" t="s">
        <v>133</v>
      </c>
      <c r="B71" s="37" t="s">
        <v>130</v>
      </c>
    </row>
    <row r="72" spans="1:2" ht="12.75">
      <c r="A72" s="37" t="s">
        <v>135</v>
      </c>
      <c r="B72" s="37" t="s">
        <v>132</v>
      </c>
    </row>
    <row r="73" spans="1:2" ht="12.75">
      <c r="A73" s="37" t="s">
        <v>138</v>
      </c>
      <c r="B73" s="37" t="s">
        <v>134</v>
      </c>
    </row>
    <row r="74" spans="1:2" ht="12.75">
      <c r="A74" s="37" t="s">
        <v>136</v>
      </c>
      <c r="B74" s="37" t="s">
        <v>225</v>
      </c>
    </row>
    <row r="75" spans="1:2" ht="12.75">
      <c r="A75" s="37" t="s">
        <v>142</v>
      </c>
      <c r="B75" s="37" t="s">
        <v>137</v>
      </c>
    </row>
    <row r="76" spans="1:2" ht="12.75">
      <c r="A76" s="37" t="s">
        <v>140</v>
      </c>
      <c r="B76" s="37" t="s">
        <v>139</v>
      </c>
    </row>
    <row r="77" spans="1:2" ht="12.75">
      <c r="A77" s="37" t="s">
        <v>102</v>
      </c>
      <c r="B77" s="37" t="s">
        <v>141</v>
      </c>
    </row>
    <row r="78" spans="1:2" ht="12.75">
      <c r="A78" s="37" t="s">
        <v>144</v>
      </c>
      <c r="B78" s="37" t="s">
        <v>143</v>
      </c>
    </row>
    <row r="79" spans="1:2" ht="12.75">
      <c r="A79" s="37" t="s">
        <v>155</v>
      </c>
      <c r="B79" s="37" t="s">
        <v>226</v>
      </c>
    </row>
    <row r="80" spans="1:2" ht="12.75">
      <c r="A80" s="37" t="s">
        <v>157</v>
      </c>
      <c r="B80" s="37" t="s">
        <v>227</v>
      </c>
    </row>
    <row r="81" spans="1:2" ht="12.75">
      <c r="A81" s="37" t="s">
        <v>159</v>
      </c>
      <c r="B81" s="37" t="s">
        <v>228</v>
      </c>
    </row>
    <row r="82" spans="1:2" ht="12.75">
      <c r="A82" s="37" t="s">
        <v>162</v>
      </c>
      <c r="B82" s="37" t="s">
        <v>229</v>
      </c>
    </row>
    <row r="83" spans="1:2" ht="12.75">
      <c r="A83" s="37" t="s">
        <v>161</v>
      </c>
      <c r="B83" s="37" t="s">
        <v>230</v>
      </c>
    </row>
    <row r="84" spans="1:2" ht="12.75">
      <c r="A84" s="37" t="s">
        <v>164</v>
      </c>
      <c r="B84" s="37" t="s">
        <v>231</v>
      </c>
    </row>
    <row r="85" spans="1:2" ht="12.75">
      <c r="A85" s="37" t="s">
        <v>146</v>
      </c>
      <c r="B85" s="37" t="s">
        <v>145</v>
      </c>
    </row>
    <row r="86" spans="1:2" ht="12.75">
      <c r="A86" s="37" t="s">
        <v>58</v>
      </c>
      <c r="B86" s="37" t="s">
        <v>147</v>
      </c>
    </row>
    <row r="87" spans="1:2" ht="12.75">
      <c r="A87" s="37" t="s">
        <v>60</v>
      </c>
      <c r="B87" s="37" t="s">
        <v>232</v>
      </c>
    </row>
    <row r="88" spans="1:2" ht="12.75">
      <c r="A88" s="37" t="s">
        <v>149</v>
      </c>
      <c r="B88" s="37" t="s">
        <v>156</v>
      </c>
    </row>
    <row r="89" spans="1:2" ht="12.75">
      <c r="A89" s="37" t="s">
        <v>150</v>
      </c>
      <c r="B89" s="37" t="s">
        <v>158</v>
      </c>
    </row>
    <row r="90" spans="1:2" ht="12.75">
      <c r="A90" s="37" t="s">
        <v>104</v>
      </c>
      <c r="B90" s="37" t="s">
        <v>160</v>
      </c>
    </row>
    <row r="91" spans="1:2" ht="12.75">
      <c r="A91" s="37" t="s">
        <v>233</v>
      </c>
      <c r="B91" s="37" t="s">
        <v>234</v>
      </c>
    </row>
    <row r="92" spans="1:2" ht="12.75">
      <c r="A92" s="37" t="s">
        <v>235</v>
      </c>
      <c r="B92" s="37" t="s">
        <v>236</v>
      </c>
    </row>
    <row r="93" spans="1:2" ht="12.75">
      <c r="A93" s="37" t="s">
        <v>153</v>
      </c>
      <c r="B93" s="37" t="s">
        <v>163</v>
      </c>
    </row>
    <row r="94" spans="1:2" ht="12.75">
      <c r="A94" s="37" t="s">
        <v>154</v>
      </c>
      <c r="B94" s="37" t="s">
        <v>166</v>
      </c>
    </row>
    <row r="95" spans="1:2" ht="12.75">
      <c r="A95" s="37" t="s">
        <v>151</v>
      </c>
      <c r="B95" s="37" t="s">
        <v>168</v>
      </c>
    </row>
    <row r="96" spans="1:2" ht="12.75">
      <c r="A96" s="37" t="s">
        <v>152</v>
      </c>
      <c r="B96" s="37" t="s">
        <v>170</v>
      </c>
    </row>
    <row r="97" spans="1:2" ht="12.75">
      <c r="A97" s="37" t="s">
        <v>169</v>
      </c>
      <c r="B97" s="37" t="s">
        <v>172</v>
      </c>
    </row>
    <row r="98" spans="1:2" ht="12.75">
      <c r="A98" s="37" t="s">
        <v>173</v>
      </c>
      <c r="B98" s="37" t="s">
        <v>174</v>
      </c>
    </row>
    <row r="99" spans="1:2" ht="12.75">
      <c r="A99" s="37" t="s">
        <v>175</v>
      </c>
      <c r="B99" s="37" t="s">
        <v>176</v>
      </c>
    </row>
    <row r="100" spans="1:2" ht="12.75">
      <c r="A100" s="37" t="s">
        <v>237</v>
      </c>
      <c r="B100" s="37" t="s">
        <v>238</v>
      </c>
    </row>
    <row r="101" spans="1:2" ht="12.75">
      <c r="A101" s="37" t="s">
        <v>178</v>
      </c>
      <c r="B101" s="37" t="s">
        <v>179</v>
      </c>
    </row>
    <row r="102" spans="1:2" ht="12.75">
      <c r="A102" s="37" t="s">
        <v>177</v>
      </c>
      <c r="B102" s="37" t="s">
        <v>181</v>
      </c>
    </row>
    <row r="103" spans="1:2" ht="12.75">
      <c r="A103" s="37" t="s">
        <v>239</v>
      </c>
      <c r="B103" s="37" t="s">
        <v>182</v>
      </c>
    </row>
    <row r="104" spans="1:2" ht="12.75">
      <c r="A104" s="37" t="s">
        <v>183</v>
      </c>
      <c r="B104" s="37" t="s">
        <v>240</v>
      </c>
    </row>
    <row r="105" spans="1:2" ht="12.75">
      <c r="A105" s="37" t="s">
        <v>171</v>
      </c>
      <c r="B105" s="37" t="s">
        <v>185</v>
      </c>
    </row>
    <row r="106" spans="1:2" ht="12.75">
      <c r="A106" s="37" t="s">
        <v>186</v>
      </c>
      <c r="B106" s="37" t="s">
        <v>187</v>
      </c>
    </row>
    <row r="107" spans="1:2" ht="12.75">
      <c r="A107" s="37" t="s">
        <v>124</v>
      </c>
      <c r="B107" s="37" t="s">
        <v>188</v>
      </c>
    </row>
    <row r="108" spans="1:2" ht="12.75">
      <c r="A108" s="37" t="s">
        <v>126</v>
      </c>
      <c r="B108" s="37" t="s">
        <v>190</v>
      </c>
    </row>
    <row r="109" spans="1:2" ht="12.75">
      <c r="A109" s="37" t="s">
        <v>116</v>
      </c>
      <c r="B109" s="37" t="s">
        <v>192</v>
      </c>
    </row>
    <row r="110" spans="1:2" ht="12.75">
      <c r="A110" s="37" t="s">
        <v>4</v>
      </c>
      <c r="B110" s="37" t="s">
        <v>193</v>
      </c>
    </row>
    <row r="111" spans="1:2" ht="12.75">
      <c r="A111" s="37" t="s">
        <v>55</v>
      </c>
      <c r="B111" s="37" t="s">
        <v>195</v>
      </c>
    </row>
    <row r="112" spans="1:2" ht="12.75">
      <c r="A112" s="37" t="s">
        <v>194</v>
      </c>
      <c r="B112" s="37" t="s">
        <v>197</v>
      </c>
    </row>
    <row r="113" spans="1:2" ht="12.75">
      <c r="A113" s="37" t="s">
        <v>189</v>
      </c>
      <c r="B113" s="37" t="s">
        <v>199</v>
      </c>
    </row>
    <row r="114" spans="1:2" ht="12.75">
      <c r="A114" s="37" t="s">
        <v>44</v>
      </c>
      <c r="B114" s="37" t="s">
        <v>201</v>
      </c>
    </row>
    <row r="115" spans="1:2" ht="12.75">
      <c r="A115" s="37" t="s">
        <v>198</v>
      </c>
      <c r="B115" s="37" t="s">
        <v>203</v>
      </c>
    </row>
    <row r="116" spans="1:2" ht="12.75">
      <c r="A116" s="37" t="s">
        <v>114</v>
      </c>
      <c r="B116" s="37" t="s">
        <v>205</v>
      </c>
    </row>
    <row r="117" spans="1:2" ht="12.75">
      <c r="A117" s="37" t="s">
        <v>191</v>
      </c>
      <c r="B117" s="37" t="s">
        <v>207</v>
      </c>
    </row>
    <row r="118" spans="1:2" ht="12.75">
      <c r="A118" s="37" t="s">
        <v>167</v>
      </c>
      <c r="B118" s="37" t="s">
        <v>208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prov.bz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Lanzinger, Hugo Alois</dc:creator>
  <cp:keywords/>
  <dc:description/>
  <cp:lastModifiedBy>benutzer3</cp:lastModifiedBy>
  <cp:lastPrinted>2015-08-31T13:04:42Z</cp:lastPrinted>
  <dcterms:created xsi:type="dcterms:W3CDTF">2015-08-21T12:23:01Z</dcterms:created>
  <dcterms:modified xsi:type="dcterms:W3CDTF">2018-01-31T08:58:06Z</dcterms:modified>
  <cp:category/>
  <cp:version/>
  <cp:contentType/>
  <cp:contentStatus/>
</cp:coreProperties>
</file>