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2.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G:\03_PR\2018\45 Reduz Hochwasser Innichen\02 DOC GARA\"/>
    </mc:Choice>
  </mc:AlternateContent>
  <xr:revisionPtr revIDLastSave="0" documentId="8_{0406A983-A426-409E-A026-6A78B425AF08}" xr6:coauthVersionLast="31" xr6:coauthVersionMax="31" xr10:uidLastSave="{00000000-0000-0000-0000-000000000000}"/>
  <bookViews>
    <workbookView xWindow="0" yWindow="0" windowWidth="28800" windowHeight="13500" tabRatio="835" firstSheet="1" activeTab="2" xr2:uid="{00000000-000D-0000-FFFF-FFFF00000000}"/>
  </bookViews>
  <sheets>
    <sheet name="INFO_RUP" sheetId="9" state="hidden" r:id="rId1"/>
    <sheet name="INFO" sheetId="8" r:id="rId2"/>
    <sheet name="TERMS" sheetId="1" r:id="rId3"/>
    <sheet name="QUESTIONS" sheetId="2" state="hidden" r:id="rId4"/>
    <sheet name="B.01" sheetId="3" r:id="rId5"/>
    <sheet name="B.02" sheetId="4" r:id="rId6"/>
  </sheets>
  <definedNames>
    <definedName name="_xlnm._FilterDatabase" localSheetId="4" hidden="1">B.01!$E$1:$E$47</definedName>
    <definedName name="_xlnm._FilterDatabase" localSheetId="3" hidden="1">QUESTIONS!$C$3:$I$103</definedName>
    <definedName name="_xlnm._FilterDatabase" localSheetId="2" hidden="1">TERMS!$D$1:$D$278</definedName>
    <definedName name="_xlnm.Print_Area" localSheetId="4">B.01!$A$1:$D$47</definedName>
    <definedName name="_xlnm.Print_Area" localSheetId="5">B.02!$A$1:$D$66</definedName>
    <definedName name="_xlnm.Print_Area" localSheetId="3">QUESTIONS!$C$1:$I$39</definedName>
    <definedName name="_xlnm.Print_Area" localSheetId="2">TERMS!$A$2:$C$278</definedName>
    <definedName name="_xlnm.Print_Titles" localSheetId="5">B.02!$4:$4</definedName>
    <definedName name="_xlnm.Print_Titles" localSheetId="3">QUESTIONS!$3:$3</definedName>
  </definedNames>
  <calcPr calcId="179017"/>
  <fileRecoveryPr autoRecover="0"/>
</workbook>
</file>

<file path=xl/calcChain.xml><?xml version="1.0" encoding="utf-8"?>
<calcChain xmlns="http://schemas.openxmlformats.org/spreadsheetml/2006/main">
  <c r="F66" i="4" l="1"/>
  <c r="E66" i="4" s="1"/>
  <c r="F60" i="4"/>
  <c r="E60" i="4" s="1"/>
  <c r="F54" i="4"/>
  <c r="E54" i="4" s="1"/>
  <c r="F48" i="4"/>
  <c r="E48" i="4" s="1"/>
  <c r="F42" i="4"/>
  <c r="E42" i="4" s="1"/>
  <c r="F36" i="4"/>
  <c r="E36" i="4"/>
  <c r="F30" i="4"/>
  <c r="E30" i="4" s="1"/>
  <c r="F24" i="4"/>
  <c r="E24" i="4" s="1"/>
  <c r="F18" i="4"/>
  <c r="E18" i="4" s="1"/>
  <c r="F12" i="4"/>
  <c r="F39" i="3"/>
  <c r="E39" i="3" s="1"/>
  <c r="F38" i="3"/>
  <c r="E38" i="3" s="1"/>
  <c r="F37" i="3"/>
  <c r="E37" i="3" s="1"/>
  <c r="F26" i="3"/>
  <c r="E26" i="3" s="1"/>
  <c r="F25" i="3"/>
  <c r="E25" i="3" s="1"/>
  <c r="F24" i="3"/>
  <c r="E24" i="3" s="1"/>
  <c r="F13" i="3"/>
  <c r="E13" i="3" s="1"/>
  <c r="F12" i="3"/>
  <c r="E12" i="3" s="1"/>
  <c r="F11" i="3"/>
  <c r="E11" i="3" s="1"/>
  <c r="F4" i="3"/>
  <c r="C22" i="3" l="1"/>
  <c r="C23" i="3"/>
  <c r="D34" i="3"/>
  <c r="D21" i="3"/>
  <c r="D8" i="3"/>
  <c r="D62" i="4"/>
  <c r="D56" i="4"/>
  <c r="D50" i="4"/>
  <c r="D44" i="4"/>
  <c r="D38" i="4"/>
  <c r="D32" i="4"/>
  <c r="D26" i="4"/>
  <c r="D20" i="4"/>
  <c r="D14" i="4"/>
  <c r="D8" i="4"/>
  <c r="A2" i="3"/>
  <c r="E12" i="4" l="1"/>
  <c r="C4" i="4"/>
  <c r="E180" i="1" l="1"/>
  <c r="D180" i="1" s="1"/>
  <c r="E148" i="1"/>
  <c r="D148" i="1" s="1"/>
  <c r="E115" i="1"/>
  <c r="C36" i="3"/>
  <c r="C35" i="3"/>
  <c r="C34" i="3"/>
  <c r="C21" i="3"/>
  <c r="C8" i="3"/>
  <c r="C9" i="3"/>
  <c r="C10" i="3"/>
  <c r="E156" i="1" l="1"/>
  <c r="D156" i="1" s="1"/>
  <c r="E155" i="1"/>
  <c r="D155" i="1" s="1"/>
  <c r="E91" i="1"/>
  <c r="D91" i="1" s="1"/>
  <c r="E90" i="1"/>
  <c r="D90" i="1" s="1"/>
  <c r="E122" i="1"/>
  <c r="D122" i="1" s="1"/>
  <c r="K42" i="3"/>
  <c r="K29" i="3"/>
  <c r="K16" i="3"/>
  <c r="E6" i="1" l="1"/>
  <c r="D40" i="3" l="1"/>
  <c r="D27" i="3"/>
  <c r="D14" i="3"/>
  <c r="F40" i="3"/>
  <c r="E40" i="3" s="1"/>
  <c r="F27" i="3"/>
  <c r="E27" i="3" s="1"/>
  <c r="F14" i="3"/>
  <c r="B9" i="9"/>
  <c r="B8" i="9"/>
  <c r="D41" i="3" l="1"/>
  <c r="D42" i="3"/>
  <c r="D29" i="3"/>
  <c r="E14" i="3"/>
  <c r="J42" i="3"/>
  <c r="K41" i="3"/>
  <c r="J41" i="3"/>
  <c r="J29" i="3"/>
  <c r="K28" i="3"/>
  <c r="D28" i="3" s="1"/>
  <c r="J28" i="3"/>
  <c r="A94" i="2"/>
  <c r="A95" i="2"/>
  <c r="A96" i="2"/>
  <c r="A97" i="2"/>
  <c r="A98" i="2"/>
  <c r="A99" i="2"/>
  <c r="A100" i="2"/>
  <c r="A101" i="2"/>
  <c r="A102" i="2"/>
  <c r="A103" i="2"/>
  <c r="A4" i="2"/>
  <c r="A5" i="2" s="1"/>
  <c r="A6" i="2"/>
  <c r="A7" i="2"/>
  <c r="A10" i="2"/>
  <c r="A12" i="2"/>
  <c r="A13" i="2"/>
  <c r="A15" i="2"/>
  <c r="A20" i="2"/>
  <c r="A21" i="2"/>
  <c r="A23" i="2"/>
  <c r="A26" i="2"/>
  <c r="A28" i="2"/>
  <c r="A30" i="2"/>
  <c r="A31" i="2"/>
  <c r="A32" i="2"/>
  <c r="A33" i="2"/>
  <c r="A34" i="2"/>
  <c r="A35" i="2"/>
  <c r="A36" i="2"/>
  <c r="A37"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B11" i="8"/>
  <c r="B10" i="8"/>
  <c r="B187" i="1"/>
  <c r="D6" i="1"/>
  <c r="E10" i="1"/>
  <c r="D10" i="1" s="1"/>
  <c r="B41" i="1"/>
  <c r="D6" i="3" s="1"/>
  <c r="D115" i="1"/>
  <c r="E123" i="1"/>
  <c r="D123" i="1" s="1"/>
  <c r="D44" i="3"/>
  <c r="D16" i="3"/>
  <c r="D18" i="3"/>
  <c r="F15" i="3"/>
  <c r="E15" i="3" s="1"/>
  <c r="F16" i="3"/>
  <c r="E16" i="3" s="1"/>
  <c r="F28" i="3"/>
  <c r="E28" i="3" s="1"/>
  <c r="F29" i="3"/>
  <c r="E29" i="3" s="1"/>
  <c r="F41" i="3"/>
  <c r="E41" i="3" s="1"/>
  <c r="F42" i="3"/>
  <c r="E42" i="3" s="1"/>
  <c r="A1" i="4"/>
  <c r="A2" i="4"/>
  <c r="J15" i="3"/>
  <c r="D31" i="3"/>
  <c r="J16" i="3"/>
  <c r="K15" i="3"/>
  <c r="D15" i="3" s="1"/>
  <c r="A1" i="3"/>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E187" i="1" l="1"/>
  <c r="D6" i="4"/>
  <c r="E41" i="1"/>
  <c r="A8" i="2"/>
  <c r="E4" i="3"/>
  <c r="D17" i="3"/>
  <c r="D19" i="3" s="1"/>
  <c r="D30" i="3"/>
  <c r="D32" i="3" s="1"/>
  <c r="D43" i="3"/>
  <c r="D45" i="3" s="1"/>
  <c r="B277" i="1"/>
  <c r="E277" i="1" s="1"/>
  <c r="A9" i="2" l="1"/>
  <c r="D47" i="3"/>
  <c r="A11" i="2" l="1"/>
  <c r="A14" i="2" s="1"/>
  <c r="A16" i="2" l="1"/>
  <c r="A17" i="2" s="1"/>
  <c r="A18" i="2" s="1"/>
  <c r="A19" i="2" l="1"/>
  <c r="A25" i="2" l="1"/>
  <c r="A22" i="2"/>
  <c r="A24" i="2" s="1"/>
  <c r="A27" i="2" l="1"/>
  <c r="A29" i="2" s="1"/>
  <c r="A38" i="2" l="1"/>
  <c r="A39" i="2" s="1"/>
  <c r="C249" i="1" l="1"/>
  <c r="C35" i="4" s="1"/>
  <c r="C262" i="1"/>
  <c r="E262" i="1" s="1"/>
  <c r="D262" i="1" s="1"/>
  <c r="A264" i="1"/>
  <c r="C52" i="4" s="1"/>
  <c r="C272" i="1"/>
  <c r="E272" i="1" s="1"/>
  <c r="D272" i="1" s="1"/>
  <c r="A247" i="1"/>
  <c r="C32" i="4" s="1"/>
  <c r="C269" i="1"/>
  <c r="C59" i="4" s="1"/>
  <c r="A267" i="1"/>
  <c r="C56" i="4" s="1"/>
  <c r="C267" i="1"/>
  <c r="C57" i="4" s="1"/>
  <c r="C229" i="1"/>
  <c r="C11" i="4" s="1"/>
  <c r="C252" i="1"/>
  <c r="C39" i="4" s="1"/>
  <c r="C244" i="1"/>
  <c r="C29" i="4" s="1"/>
  <c r="A232" i="1"/>
  <c r="C14" i="4" s="1"/>
  <c r="A227" i="1"/>
  <c r="C8" i="4" s="1"/>
  <c r="A242" i="1"/>
  <c r="C26" i="4" s="1"/>
  <c r="C254" i="1"/>
  <c r="C41" i="4" s="1"/>
  <c r="A269" i="1"/>
  <c r="C58" i="4" s="1"/>
  <c r="C227" i="1"/>
  <c r="C9" i="4" s="1"/>
  <c r="C274" i="1"/>
  <c r="C65" i="4" s="1"/>
  <c r="F1" i="2"/>
  <c r="A259" i="1"/>
  <c r="C46" i="4" s="1"/>
  <c r="C259" i="1"/>
  <c r="C47" i="4" s="1"/>
  <c r="A274" i="1"/>
  <c r="C64" i="4" s="1"/>
  <c r="A254" i="1"/>
  <c r="C40" i="4" s="1"/>
  <c r="A249" i="1"/>
  <c r="C34" i="4" s="1"/>
  <c r="A262" i="1"/>
  <c r="C50" i="4" s="1"/>
  <c r="A237" i="1"/>
  <c r="C20" i="4" s="1"/>
  <c r="C257" i="1"/>
  <c r="E257" i="1" s="1"/>
  <c r="D257" i="1" s="1"/>
  <c r="C232" i="1"/>
  <c r="C15" i="4" s="1"/>
  <c r="C247" i="1"/>
  <c r="E247" i="1" s="1"/>
  <c r="D247" i="1" s="1"/>
  <c r="A272" i="1"/>
  <c r="C62" i="4" s="1"/>
  <c r="A257" i="1"/>
  <c r="C44" i="4" s="1"/>
  <c r="C239" i="1"/>
  <c r="C23" i="4" s="1"/>
  <c r="C264" i="1"/>
  <c r="C53" i="4" s="1"/>
  <c r="C242" i="1"/>
  <c r="C27" i="4" s="1"/>
  <c r="C234" i="1"/>
  <c r="C17" i="4" s="1"/>
  <c r="A229" i="1"/>
  <c r="C10" i="4" s="1"/>
  <c r="A244" i="1"/>
  <c r="C28" i="4" s="1"/>
  <c r="C237" i="1"/>
  <c r="C21" i="4" s="1"/>
  <c r="A239" i="1"/>
  <c r="C22" i="4" s="1"/>
  <c r="A252" i="1"/>
  <c r="C38" i="4" s="1"/>
  <c r="A234" i="1"/>
  <c r="C16" i="4" s="1"/>
  <c r="C51" i="4"/>
  <c r="C45" i="4"/>
  <c r="C33" i="4"/>
  <c r="E232" i="1"/>
  <c r="D232" i="1" s="1"/>
  <c r="E227" i="1"/>
  <c r="D227" i="1" s="1"/>
  <c r="C63" i="4"/>
  <c r="E267" i="1"/>
  <c r="D267" i="1" s="1"/>
  <c r="E242" i="1"/>
  <c r="D242" i="1" s="1"/>
  <c r="E252" i="1"/>
  <c r="D252" i="1" s="1"/>
  <c r="E237" i="1" l="1"/>
  <c r="D237" i="1" s="1"/>
  <c r="E1" i="1"/>
  <c r="D1" i="1" s="1"/>
</calcChain>
</file>

<file path=xl/sharedStrings.xml><?xml version="1.0" encoding="utf-8"?>
<sst xmlns="http://schemas.openxmlformats.org/spreadsheetml/2006/main" count="1052" uniqueCount="739">
  <si>
    <t>aspetto organizzativo positivo</t>
  </si>
  <si>
    <t>aspetto organizzativo negativo</t>
  </si>
  <si>
    <t>Frage 37</t>
  </si>
  <si>
    <t>Titel des Unterkriteriums 37</t>
  </si>
  <si>
    <t>Quesito 37</t>
  </si>
  <si>
    <t>Frage 38</t>
  </si>
  <si>
    <t>Titel des Unterkriteriums 38</t>
  </si>
  <si>
    <t>Quesito 38</t>
  </si>
  <si>
    <t>Frage 39</t>
  </si>
  <si>
    <t>Titel des Unterkriteriums 39</t>
  </si>
  <si>
    <t>Quesito 39</t>
  </si>
  <si>
    <t>Frage 40</t>
  </si>
  <si>
    <t>Titel des Unterkriteriums 40</t>
  </si>
  <si>
    <t>Quesito 40</t>
  </si>
  <si>
    <t>Frage 41</t>
  </si>
  <si>
    <t>Titel des Unterkriteriums 41</t>
  </si>
  <si>
    <t>Quesito 41</t>
  </si>
  <si>
    <t>Frage 42</t>
  </si>
  <si>
    <t>Titel des Unterkriteriums 42</t>
  </si>
  <si>
    <t>Quesito 42</t>
  </si>
  <si>
    <t>Frage 43</t>
  </si>
  <si>
    <t>Titel des Unterkriteriums 43</t>
  </si>
  <si>
    <t>Quesito 43</t>
  </si>
  <si>
    <t>Frage 44</t>
  </si>
  <si>
    <t>Titel des Unterkriteriums 44</t>
  </si>
  <si>
    <t>Quesito 44</t>
  </si>
  <si>
    <t>Frage 45</t>
  </si>
  <si>
    <t>Titel des Unterkriteriums 45</t>
  </si>
  <si>
    <t>Quesito 45</t>
  </si>
  <si>
    <t>Frage 46</t>
  </si>
  <si>
    <t>Titel des Unterkriteriums 46</t>
  </si>
  <si>
    <t>Quesito 46</t>
  </si>
  <si>
    <t>Frage 47</t>
  </si>
  <si>
    <t>Titel des Unterkriteriums 47</t>
  </si>
  <si>
    <t>Quesito 47</t>
  </si>
  <si>
    <t>Frage 48</t>
  </si>
  <si>
    <t>Titel des Unterkriteriums 48</t>
  </si>
  <si>
    <t>Sarà di esclusiva competenza del RUP la compilazione del foglio "TERMS". Per poter completare la sezione corrispondente al criterio "Relazione sulle modalità di esecuzione dell'incarico", sarà inoltre necessario che questi operi la scelta dei quesiti presenti nel foglio "QUESTIONS", selezionando gli appositi flags della colonna centrale.</t>
  </si>
  <si>
    <t>REFERENZEN BETREFFEND DIE PROJEKTIERUNGSPHASE</t>
  </si>
  <si>
    <t>REFERENZEN BETREFFEND DIE AUSFÜHRUNGSPHASE</t>
  </si>
  <si>
    <t>Titel des Unterkriteriums 58</t>
  </si>
  <si>
    <t>Quesito 58</t>
  </si>
  <si>
    <t>Frage 59</t>
  </si>
  <si>
    <t>Titel des Unterkriteriums 59</t>
  </si>
  <si>
    <t>Quesito 59</t>
  </si>
  <si>
    <t>Frage 60</t>
  </si>
  <si>
    <t>Titel des Unterkriteriums 60</t>
  </si>
  <si>
    <t>Quesito 60</t>
  </si>
  <si>
    <t>Frage 61</t>
  </si>
  <si>
    <t>Titel des Unterkriteriums 61</t>
  </si>
  <si>
    <t>Quesito 61</t>
  </si>
  <si>
    <t>Frage 62</t>
  </si>
  <si>
    <t>Titel des Unterkriteriums 62</t>
  </si>
  <si>
    <t>Quesito 62</t>
  </si>
  <si>
    <t>Frage 63</t>
  </si>
  <si>
    <t>Titel des Unterkriteriums 63</t>
  </si>
  <si>
    <t>Quesito 63</t>
  </si>
  <si>
    <t>Frage 64</t>
  </si>
  <si>
    <t>Titel des Unterkriteriums 64</t>
  </si>
  <si>
    <t>Quesito 64</t>
  </si>
  <si>
    <t>Frage 65</t>
  </si>
  <si>
    <t>Zum Zwecke der Festlegung des Zeitraums der erbrachten Referenzleistung ist das Genehmigungsdatum des Ausführungsprojektes entscheidend.</t>
  </si>
  <si>
    <t>Zum Zwecke der Festlegung des Zeitraums der erbrachten Referenzleistung ist das Genehmigungsdatum der provisorischen Technisch-verwaltungsmäßigen Abnahmebescheinigung bzw. der Bescheinigung ordnungsgemäßer Bauausführung entscheidend.</t>
  </si>
  <si>
    <t>Leistung, die im Zehnjahreszeitraum vor dem Veröffentlichungsdatum dieser Ausschreibung genehmigt wurde</t>
  </si>
  <si>
    <t>prestazione approvata nel decennio precedente la data di pubblicazione del presente bando</t>
  </si>
  <si>
    <t>prestazione approvata anteriormente al decennio di cui sopra</t>
  </si>
  <si>
    <t>Leistung, die vor dem oben genannten Zehnjahreszeitraum genehmigt wurde</t>
  </si>
  <si>
    <t>abt10.tiefbau@provinz.bz.it</t>
  </si>
  <si>
    <t>Frage 99</t>
  </si>
  <si>
    <t>Titel des Unterkriteriums 99</t>
  </si>
  <si>
    <t>Quesito 99</t>
  </si>
  <si>
    <t>Frage 100</t>
  </si>
  <si>
    <t>Titel des Unterkriteriums 100</t>
  </si>
  <si>
    <t>Quesito 100</t>
  </si>
  <si>
    <t>Anrede, Vor- und Nachname des Freiberuflers
Titolo, nome e cognome del professionista</t>
  </si>
  <si>
    <t>Auftraggeber
Committente</t>
  </si>
  <si>
    <r>
      <t>V</t>
    </r>
    <r>
      <rPr>
        <vertAlign val="subscript"/>
        <sz val="12"/>
        <rFont val="Arial"/>
        <family val="2"/>
      </rPr>
      <t>B</t>
    </r>
    <r>
      <rPr>
        <sz val="12"/>
        <rFont val="Arial"/>
        <family val="2"/>
      </rPr>
      <t xml:space="preserve"> =</t>
    </r>
  </si>
  <si>
    <r>
      <t>V</t>
    </r>
    <r>
      <rPr>
        <vertAlign val="subscript"/>
        <sz val="12"/>
        <rFont val="Arial"/>
        <family val="2"/>
      </rPr>
      <t>C</t>
    </r>
    <r>
      <rPr>
        <sz val="12"/>
        <rFont val="Arial"/>
        <family val="2"/>
      </rPr>
      <t xml:space="preserve"> =</t>
    </r>
  </si>
  <si>
    <r>
      <t>V</t>
    </r>
    <r>
      <rPr>
        <vertAlign val="subscript"/>
        <sz val="12"/>
        <rFont val="Arial"/>
        <family val="2"/>
      </rPr>
      <t>B.01.01</t>
    </r>
    <r>
      <rPr>
        <sz val="12"/>
        <rFont val="Arial"/>
        <family val="2"/>
      </rPr>
      <t xml:space="preserve"> = V</t>
    </r>
    <r>
      <rPr>
        <vertAlign val="subscript"/>
        <sz val="12"/>
        <rFont val="Arial"/>
        <family val="2"/>
      </rPr>
      <t>A</t>
    </r>
    <r>
      <rPr>
        <sz val="12"/>
        <rFont val="Arial"/>
        <family val="2"/>
      </rPr>
      <t xml:space="preserve"> · V</t>
    </r>
    <r>
      <rPr>
        <vertAlign val="subscript"/>
        <sz val="12"/>
        <rFont val="Arial"/>
        <family val="2"/>
      </rPr>
      <t>B</t>
    </r>
    <r>
      <rPr>
        <sz val="12"/>
        <rFont val="Arial"/>
        <family val="2"/>
      </rPr>
      <t xml:space="preserve"> · V</t>
    </r>
    <r>
      <rPr>
        <vertAlign val="subscript"/>
        <sz val="12"/>
        <rFont val="Arial"/>
        <family val="2"/>
      </rPr>
      <t>C</t>
    </r>
    <r>
      <rPr>
        <sz val="12"/>
        <rFont val="Arial"/>
        <family val="2"/>
      </rPr>
      <t xml:space="preserve"> =  </t>
    </r>
  </si>
  <si>
    <r>
      <t>W</t>
    </r>
    <r>
      <rPr>
        <vertAlign val="subscript"/>
        <sz val="12"/>
        <rFont val="Arial"/>
        <family val="2"/>
      </rPr>
      <t>B.01.01</t>
    </r>
    <r>
      <rPr>
        <sz val="12"/>
        <rFont val="Arial"/>
        <family val="2"/>
      </rPr>
      <t xml:space="preserve"> =   </t>
    </r>
  </si>
  <si>
    <r>
      <t>C</t>
    </r>
    <r>
      <rPr>
        <vertAlign val="subscript"/>
        <sz val="12"/>
        <rFont val="Arial"/>
        <family val="2"/>
      </rPr>
      <t>B.01.01</t>
    </r>
    <r>
      <rPr>
        <sz val="12"/>
        <rFont val="Arial"/>
        <family val="2"/>
      </rPr>
      <t xml:space="preserve"> = V</t>
    </r>
    <r>
      <rPr>
        <vertAlign val="subscript"/>
        <sz val="12"/>
        <rFont val="Arial"/>
        <family val="2"/>
      </rPr>
      <t>B.01.01</t>
    </r>
    <r>
      <rPr>
        <sz val="12"/>
        <rFont val="Arial"/>
        <family val="2"/>
      </rPr>
      <t xml:space="preserve"> · W</t>
    </r>
    <r>
      <rPr>
        <vertAlign val="subscript"/>
        <sz val="12"/>
        <rFont val="Arial"/>
        <family val="2"/>
      </rPr>
      <t>B.01.01</t>
    </r>
    <r>
      <rPr>
        <sz val="12"/>
        <rFont val="Arial"/>
        <family val="2"/>
      </rPr>
      <t xml:space="preserve"> =  </t>
    </r>
  </si>
  <si>
    <r>
      <t>V</t>
    </r>
    <r>
      <rPr>
        <vertAlign val="subscript"/>
        <sz val="12"/>
        <rFont val="Arial"/>
        <family val="2"/>
      </rPr>
      <t>B.01.02</t>
    </r>
    <r>
      <rPr>
        <sz val="12"/>
        <rFont val="Arial"/>
        <family val="2"/>
      </rPr>
      <t xml:space="preserve"> = V</t>
    </r>
    <r>
      <rPr>
        <vertAlign val="subscript"/>
        <sz val="12"/>
        <rFont val="Arial"/>
        <family val="2"/>
      </rPr>
      <t>A</t>
    </r>
    <r>
      <rPr>
        <sz val="12"/>
        <rFont val="Arial"/>
        <family val="2"/>
      </rPr>
      <t xml:space="preserve"> · V</t>
    </r>
    <r>
      <rPr>
        <vertAlign val="subscript"/>
        <sz val="12"/>
        <rFont val="Arial"/>
        <family val="2"/>
      </rPr>
      <t>B</t>
    </r>
    <r>
      <rPr>
        <sz val="12"/>
        <rFont val="Arial"/>
        <family val="2"/>
      </rPr>
      <t xml:space="preserve"> · V</t>
    </r>
    <r>
      <rPr>
        <vertAlign val="subscript"/>
        <sz val="12"/>
        <rFont val="Arial"/>
        <family val="2"/>
      </rPr>
      <t>C</t>
    </r>
    <r>
      <rPr>
        <sz val="12"/>
        <rFont val="Arial"/>
        <family val="2"/>
      </rPr>
      <t xml:space="preserve"> =  </t>
    </r>
  </si>
  <si>
    <r>
      <t>W</t>
    </r>
    <r>
      <rPr>
        <vertAlign val="subscript"/>
        <sz val="12"/>
        <rFont val="Arial"/>
        <family val="2"/>
      </rPr>
      <t>B.01.02</t>
    </r>
    <r>
      <rPr>
        <sz val="12"/>
        <rFont val="Arial"/>
        <family val="2"/>
      </rPr>
      <t xml:space="preserve"> =   </t>
    </r>
  </si>
  <si>
    <r>
      <t>C</t>
    </r>
    <r>
      <rPr>
        <vertAlign val="subscript"/>
        <sz val="12"/>
        <rFont val="Arial"/>
        <family val="2"/>
      </rPr>
      <t>B.01</t>
    </r>
    <r>
      <rPr>
        <sz val="12"/>
        <rFont val="Arial"/>
        <family val="2"/>
      </rPr>
      <t xml:space="preserve"> = C</t>
    </r>
    <r>
      <rPr>
        <vertAlign val="subscript"/>
        <sz val="12"/>
        <rFont val="Arial"/>
        <family val="2"/>
      </rPr>
      <t>B.01.01</t>
    </r>
    <r>
      <rPr>
        <sz val="12"/>
        <rFont val="Arial"/>
        <family val="2"/>
      </rPr>
      <t xml:space="preserve"> + C</t>
    </r>
    <r>
      <rPr>
        <vertAlign val="subscript"/>
        <sz val="12"/>
        <rFont val="Arial"/>
        <family val="2"/>
      </rPr>
      <t>B.01.02</t>
    </r>
    <r>
      <rPr>
        <sz val="12"/>
        <rFont val="Arial"/>
        <family val="2"/>
      </rPr>
      <t xml:space="preserve"> + C</t>
    </r>
    <r>
      <rPr>
        <vertAlign val="subscript"/>
        <sz val="12"/>
        <rFont val="Arial"/>
        <family val="2"/>
      </rPr>
      <t>B.01.03</t>
    </r>
    <r>
      <rPr>
        <sz val="12"/>
        <rFont val="Arial"/>
        <family val="2"/>
      </rPr>
      <t xml:space="preserve"> =  </t>
    </r>
  </si>
  <si>
    <t>0,00 ÷ 1,00</t>
  </si>
  <si>
    <t>Als Betrag der Bauarbeiten wird der aktuellste Gesamtbetrag der Bauarbeiten verwendet, ohne Rundungen vorzusehen und ohne die Summen zur Verfügung der Verwaltung zu berücksichtigen.</t>
  </si>
  <si>
    <t>Minimizzazione degli imprevisti</t>
  </si>
  <si>
    <t>Prima di consegnare il file alla Stazione Appaltante, è importante che il RUP:</t>
  </si>
  <si>
    <t>Sarà di esclusiva competenza dell'offerente la compilazione dei fogli "B.01" e "B.02".</t>
  </si>
  <si>
    <t>Minimizzazione del contenzioso</t>
  </si>
  <si>
    <t>Variazioni nel carico di lavoro</t>
  </si>
  <si>
    <t>Minimierung der Belästigungen durch Bauarbeiten</t>
  </si>
  <si>
    <t>per un importo dei lavori pari a 0,00 €</t>
  </si>
  <si>
    <t>Il cantiere verrà sorvegliato anche mediante sistemi che esulino dalle periodiche visite di cantiere? In tal caso, si prega di indicare in quale modo.
Valutazione: metodo TOS</t>
  </si>
  <si>
    <t>Come si intende operare per fronteggiare eventuali picchi nel carico di lavoro (elaborazione di perizie di variante, ecc.)?
Valutazione: metodo TOS</t>
  </si>
  <si>
    <t>Attraverso quali provvedimenti verrà minimizzato il rischio di infortuni nella fase di effettiva realizzazione delle opere?
Valutazione: metodo TOS</t>
  </si>
  <si>
    <t>Quali provvedimenti potranno contrastare efficacemente il lavoro nero in cantiere?
Valutazione: metodo TOS</t>
  </si>
  <si>
    <t>Wie wird garantiert, dass der Verfahrensverantwortliche laufend und zeitnah über den Fortschritt der Auftragsabwicklung informiert ist?
Bewertung: Methode TOS</t>
  </si>
  <si>
    <t>Welche innovativen Maßnahmen könnten zu einer Optimierung der baulichen Umsetzung beitragen (Materialien, operative Methodik, Qualitätsprüfungen, usw.)?
Bewertung: Methode TOS</t>
  </si>
  <si>
    <t>Esperienza con enti pubblici</t>
  </si>
  <si>
    <t>Quali soluzioni tecnico-realizzative potrebbero trovare concreta applicazione per l'opera in oggetto, rappresentando un valore aggiunto per il Committente?
Valutazione: metodo TOS</t>
  </si>
  <si>
    <t>Soluzioni tecnico-realizzative</t>
  </si>
  <si>
    <t>Aufholen eventueller Verzögerungen</t>
  </si>
  <si>
    <t>Generalplanug</t>
  </si>
  <si>
    <t>Schwankungen im Arbeitspensum</t>
  </si>
  <si>
    <t>Das Ausfüllen der Blätter "B.01" und "B.02" fällt in den alleinigen Kompetenzbereich der Bieter.</t>
  </si>
  <si>
    <t>Sezione</t>
  </si>
  <si>
    <t>Abschnitt</t>
  </si>
  <si>
    <t>TECHNISCHES ANGEBOT</t>
  </si>
  <si>
    <t>OFFERTA TECNICA</t>
  </si>
  <si>
    <t>Quali prescrizioni particolari potrebbero essere introdotte nel Piano della Sicurezza e di Coordinamento per minimizzare l'effettivo rischio di infortuni in cantiere?
Valutazione: metodo TOS</t>
  </si>
  <si>
    <t>Attraverso quali provvedimenti verrà garantito il recupero di eventuali ritardi nell'esecuzione delle opere, rispettando le previsioni progettuali per quanto attiene ai costi ed ai  livelli di qualità e di sicurezza del lavoro?
Valutazione: metodo TOS</t>
  </si>
  <si>
    <t>Numero dei quesiti
(complessivamente 10)</t>
  </si>
  <si>
    <t>Anzahl der Fragen
(insgesamt 10)</t>
  </si>
  <si>
    <t>Innovazioni prestazione professionale</t>
  </si>
  <si>
    <t>Innovazioni fase realizzativa</t>
  </si>
  <si>
    <t>Wie beabsichtigt man sicherzustellen, dass das Risiko von Streitfällen mit ausführenden Unternehmen oder Dritten minimiert wird?
Bewertung: Methode TOS</t>
  </si>
  <si>
    <t>Die Bewertung erfolgt unter Verwendung folgender Bewertungszeichen:</t>
  </si>
  <si>
    <t>Text mit wenig signifikantem Inhalt</t>
  </si>
  <si>
    <t>Aufstellung der beizulegenden Unterlagen (für jede Referenz):</t>
  </si>
  <si>
    <t>Trasparenza nello svolgimento dell'incarico</t>
  </si>
  <si>
    <t>Contenimento della spesa</t>
  </si>
  <si>
    <t>Sicurezza in fase progettuale</t>
  </si>
  <si>
    <t>Contenuti del Piano di sicurezza e coordinamento</t>
  </si>
  <si>
    <t>B.02.01</t>
  </si>
  <si>
    <t>B.02.02</t>
  </si>
  <si>
    <t>B.02.03</t>
  </si>
  <si>
    <t>B.02.04</t>
  </si>
  <si>
    <t>B.02.05</t>
  </si>
  <si>
    <t>B.02.06</t>
  </si>
  <si>
    <t>B.02.07</t>
  </si>
  <si>
    <t>B.02.08</t>
  </si>
  <si>
    <t>B.02.09</t>
  </si>
  <si>
    <t>B.02.10</t>
  </si>
  <si>
    <t>Wie erfolgt im Zuge der Auftragsabwicklung die Koordination zwischen den internen Subjekten des eigenen Arbeitsteams und mit anderen externen Freiberuflern (falls vorhanden)?
Bewertung: Methode TOS</t>
  </si>
  <si>
    <t>Werden im Zuge der Auftragsabwicklung besondere technische Ausrüstungen verwendet, die das Ergebnis der freiberuflichen Leistung verbessern können? Es wird um Angabe der verwendeten Ausrüstung sowie der zu erwartenden Ergebnisse ersucht.
Bewertung: Methode TOS</t>
  </si>
  <si>
    <t>Welche bautechnischen Lösungen könnten im Zuge der Realisierung des betreffenden Bauvorhabens Anwendung finden und gleichzeitig einen Mehrwert für die Bauherrenschaft darstellen?
Bewertung: Methode TOS</t>
  </si>
  <si>
    <t>Wie beabsichtigt man sicherzustellen, dass die auf die Bauarbeiten zurückzuführenden Belästigungen für die Verkehrsteilnehmer und Anrainer minimiert werden?
Bewertung: Methode TOS</t>
  </si>
  <si>
    <t>Quali prescrizioni progettuali potrebbero essere adottate per garantire che l'impresa produca tutta la documentazione di prequalificazione dei materiali prima che vengano eseguite le corrispondenti lavorazioni?
Valutazione: metodo TOS</t>
  </si>
  <si>
    <t>Mittels welcher Projektvorgaben beabsichtigt man sicherzustellen, dass  vor Beginn der jeweiligen Teilleistungen vom ausführenden Unternehmen sämtliche Unterlagen zur Vorprüfung der einzubauenden Materialien vorlegt werden?
Bewertung: Methode TOS</t>
  </si>
  <si>
    <t>Wie wird der Sicherheits- und Koordinierungsplan aufgebaut um eine vereinfachte Einsichtnahme desselben  zu ermöglichen und somit das Unfallrisiko auf der Baustelle zu minimieren?
Bewertung: Methode TOS</t>
  </si>
  <si>
    <t>Wie beabsichtigt man eventuellen Schwankungen im Arbeitspensum zu begegnen (Ausarbeitung von Varianteprojekten, usw.)?
Bewertung: Methode TOS</t>
  </si>
  <si>
    <t>per un importo dei lavori pari o superiore rispetto al 50% di quello oggetto della prestazione</t>
  </si>
  <si>
    <t>Als Betrag der Bauarbeiten wird der Betrag der Endabrechnung verwendet, ohne Rundungen vorzusehen und ohne die Summen zur Verfügung der Verwaltung zu berücksichtigen.</t>
  </si>
  <si>
    <t>Baustellenorganisation</t>
  </si>
  <si>
    <t>Landschaftliche Einbindung</t>
  </si>
  <si>
    <t>Qualität des Bauwerkes</t>
  </si>
  <si>
    <t>Verkehrsmanagement</t>
  </si>
  <si>
    <t>Innovation in der Bauausführung</t>
  </si>
  <si>
    <t>Innovation in den freiberuflichen Leistungen</t>
  </si>
  <si>
    <t>Ansprechpersonen des Verfahrensverantwortlichen</t>
  </si>
  <si>
    <t>Für allfällige Hinweise, Bemerkungen oder Verbesserungen wird darum ersucht, eine entsprechende E-Mail-Mitteilung an folgende Adresse zu übermitteln und im Betreff den Text "Arbeitsgruppe - Kriterien für das wirtschaftlich günstigste Angebot" anzugeben:</t>
  </si>
  <si>
    <r>
      <t>V</t>
    </r>
    <r>
      <rPr>
        <vertAlign val="subscript"/>
        <sz val="12"/>
        <rFont val="Arial"/>
        <family val="2"/>
      </rPr>
      <t xml:space="preserve">C </t>
    </r>
    <r>
      <rPr>
        <sz val="12"/>
        <rFont val="Arial"/>
        <family val="2"/>
      </rPr>
      <t>=</t>
    </r>
  </si>
  <si>
    <t>Überwachung der Baustelle</t>
  </si>
  <si>
    <t>Per eventuali suggerimenti, note o rilievi, si prega voler utilizzare l'indirizzo seguente, specificando in oggetto "Gruppo di lavoro - Criteri di valutazione offerta economicamente più vantaggiosa":</t>
  </si>
  <si>
    <t>Criterio di valutazione</t>
  </si>
  <si>
    <t>Bewertungskriterium</t>
  </si>
  <si>
    <t>Unterkriterium</t>
  </si>
  <si>
    <r>
      <t>C</t>
    </r>
    <r>
      <rPr>
        <vertAlign val="subscript"/>
        <sz val="12"/>
        <rFont val="Arial"/>
        <family val="2"/>
      </rPr>
      <t>B.01.02</t>
    </r>
    <r>
      <rPr>
        <sz val="12"/>
        <rFont val="Arial"/>
        <family val="2"/>
      </rPr>
      <t xml:space="preserve"> = V</t>
    </r>
    <r>
      <rPr>
        <vertAlign val="subscript"/>
        <sz val="12"/>
        <rFont val="Arial"/>
        <family val="2"/>
      </rPr>
      <t>B.01.02</t>
    </r>
    <r>
      <rPr>
        <sz val="12"/>
        <rFont val="Arial"/>
        <family val="2"/>
      </rPr>
      <t xml:space="preserve"> · W</t>
    </r>
    <r>
      <rPr>
        <vertAlign val="subscript"/>
        <sz val="12"/>
        <rFont val="Arial"/>
        <family val="2"/>
      </rPr>
      <t>B.01.02</t>
    </r>
  </si>
  <si>
    <r>
      <t>C</t>
    </r>
    <r>
      <rPr>
        <vertAlign val="subscript"/>
        <sz val="12"/>
        <rFont val="Arial"/>
        <family val="2"/>
      </rPr>
      <t>B.01.02</t>
    </r>
    <r>
      <rPr>
        <sz val="12"/>
        <rFont val="Arial"/>
        <family val="2"/>
      </rPr>
      <t xml:space="preserve"> = punteggio attribuito alla referenza</t>
    </r>
  </si>
  <si>
    <r>
      <t>V</t>
    </r>
    <r>
      <rPr>
        <vertAlign val="subscript"/>
        <sz val="12"/>
        <rFont val="Arial"/>
        <family val="2"/>
      </rPr>
      <t>B.01.02</t>
    </r>
    <r>
      <rPr>
        <sz val="12"/>
        <rFont val="Arial"/>
        <family val="2"/>
      </rPr>
      <t xml:space="preserve"> </t>
    </r>
    <r>
      <rPr>
        <vertAlign val="subscript"/>
        <sz val="12"/>
        <rFont val="Arial"/>
        <family val="2"/>
      </rPr>
      <t xml:space="preserve"> </t>
    </r>
    <r>
      <rPr>
        <sz val="12"/>
        <rFont val="Arial"/>
        <family val="2"/>
      </rPr>
      <t>= coefficiente relativo alla referenza</t>
    </r>
  </si>
  <si>
    <r>
      <t>W</t>
    </r>
    <r>
      <rPr>
        <vertAlign val="subscript"/>
        <sz val="12"/>
        <rFont val="Arial"/>
        <family val="2"/>
      </rPr>
      <t>B.01.02</t>
    </r>
    <r>
      <rPr>
        <sz val="12"/>
        <rFont val="Arial"/>
        <family val="2"/>
      </rPr>
      <t xml:space="preserve"> = punteggio massimo attribuibile alla referenza</t>
    </r>
  </si>
  <si>
    <r>
      <t>C</t>
    </r>
    <r>
      <rPr>
        <vertAlign val="subscript"/>
        <sz val="12"/>
        <rFont val="Arial"/>
        <family val="2"/>
      </rPr>
      <t>B.01.02</t>
    </r>
    <r>
      <rPr>
        <sz val="12"/>
        <rFont val="Arial"/>
        <family val="2"/>
      </rPr>
      <t xml:space="preserve"> = Zugewiesene Punktezahl für die Referenz</t>
    </r>
  </si>
  <si>
    <r>
      <t>V</t>
    </r>
    <r>
      <rPr>
        <vertAlign val="subscript"/>
        <sz val="12"/>
        <rFont val="Arial"/>
        <family val="2"/>
      </rPr>
      <t>B.01.02</t>
    </r>
    <r>
      <rPr>
        <sz val="12"/>
        <rFont val="Arial"/>
        <family val="2"/>
      </rPr>
      <t xml:space="preserve"> </t>
    </r>
    <r>
      <rPr>
        <vertAlign val="subscript"/>
        <sz val="12"/>
        <rFont val="Arial"/>
        <family val="2"/>
      </rPr>
      <t xml:space="preserve"> </t>
    </r>
    <r>
      <rPr>
        <sz val="12"/>
        <rFont val="Arial"/>
        <family val="2"/>
      </rPr>
      <t>= Koeffizient der entsprechenden Referenz</t>
    </r>
  </si>
  <si>
    <r>
      <t>V</t>
    </r>
    <r>
      <rPr>
        <vertAlign val="subscript"/>
        <sz val="12"/>
        <rFont val="Arial"/>
        <family val="2"/>
      </rPr>
      <t>B.01.02</t>
    </r>
    <r>
      <rPr>
        <sz val="12"/>
        <rFont val="Arial"/>
        <family val="2"/>
      </rPr>
      <t xml:space="preserve"> = V</t>
    </r>
    <r>
      <rPr>
        <vertAlign val="subscript"/>
        <sz val="12"/>
        <rFont val="Arial"/>
        <family val="2"/>
      </rPr>
      <t>A</t>
    </r>
    <r>
      <rPr>
        <sz val="12"/>
        <rFont val="Arial"/>
        <family val="2"/>
      </rPr>
      <t xml:space="preserve"> · V</t>
    </r>
    <r>
      <rPr>
        <vertAlign val="subscript"/>
        <sz val="12"/>
        <rFont val="Arial"/>
        <family val="2"/>
      </rPr>
      <t>B</t>
    </r>
    <r>
      <rPr>
        <sz val="12"/>
        <rFont val="Arial"/>
        <family val="2"/>
      </rPr>
      <t xml:space="preserve"> · V</t>
    </r>
    <r>
      <rPr>
        <vertAlign val="subscript"/>
        <sz val="12"/>
        <rFont val="Arial"/>
        <family val="2"/>
      </rPr>
      <t>C</t>
    </r>
  </si>
  <si>
    <t>Quesito 53</t>
  </si>
  <si>
    <t>Frage 54</t>
  </si>
  <si>
    <t>Titel des Unterkriteriums 54</t>
  </si>
  <si>
    <t>Quesito 54</t>
  </si>
  <si>
    <t>Frage 55</t>
  </si>
  <si>
    <t>Titel des Unterkriteriums 55</t>
  </si>
  <si>
    <t>Quesito 55</t>
  </si>
  <si>
    <t>Frage 56</t>
  </si>
  <si>
    <t>Titel des Unterkriteriums 56</t>
  </si>
  <si>
    <t>Quesito 56</t>
  </si>
  <si>
    <t>Frage 57</t>
  </si>
  <si>
    <t>Titel des Unterkriteriums 57</t>
  </si>
  <si>
    <t>Quesito 57</t>
  </si>
  <si>
    <t>Frage 58</t>
  </si>
  <si>
    <t>Welche Maßnahmen werden  ergriffen, um den Informationsaustausch (Pläne, Unterlagen, Niederschriften von Besprechungen und Lokalaugenscheinen, Fotos, usw.) zwischen allen an der Auftragsabwicklung beteiligten externen Subjekten  zu verbessern (Verfahrensverantwortlicher, verschiedene Ämter, andere Freiberufler, Unternehmen, usw.)? 
Bewertung: Methode TOS</t>
  </si>
  <si>
    <t>Welche innovativen Maßnahmen beabsichtigt man im Zuge der Abwicklung des freiberuflichen Auftrages einzuführen?
Bewertung: Methode TOS</t>
  </si>
  <si>
    <t>Quesito 84</t>
  </si>
  <si>
    <t>Frage 85</t>
  </si>
  <si>
    <t>Titel des Unterkriteriums 85</t>
  </si>
  <si>
    <t>Quesito 85</t>
  </si>
  <si>
    <t>Frage 86</t>
  </si>
  <si>
    <t>Titel des Unterkriteriums 86</t>
  </si>
  <si>
    <t>Quali accorgimenti di natura innovativa potrebbero migliorare la buona riuscita dell'opera (materiali, metodologie operative, prove di qualità, ecc.)?
Valutazione: metodo TOS</t>
  </si>
  <si>
    <t>Come si intende operare per minimizzare il rischio di contenziosi con l'impresa esecutrice o con terzi?
Valutazione: metodo TOS</t>
  </si>
  <si>
    <t>Come si intende garantire il rispetto dei termini temporali previsti per la progettazione delle opere?
Valutazione: metodo TOS</t>
  </si>
  <si>
    <t>Quali accorgimenti progettuali si intendono adottare per evitare il ricorso a perizie di variante in corso d'opera?
Valutazione: metodo TOS</t>
  </si>
  <si>
    <t>Come si intende minimizzare il disturbo che verrà arrecato agli utenti della strada ed alla popolazione residente conseguentemente all'esecuzione dei lavori?
Valutazione: metodo TOS</t>
  </si>
  <si>
    <t>Come si intende progettare l'organizzazione del cantiere ed in quali macrofasi operative si potrebbe sviluppare la realizzazione delle opere?
Valutazione: metodo TOS</t>
  </si>
  <si>
    <t>Quali accorgimenti si propongono per la progettazione della viabilità ordinaria durante la fase di realizzazione delle opere?
Valutazione: metodo TOS</t>
  </si>
  <si>
    <t>Quali aspetti progettuali potrebbero migliorare l'inserimento paesaggistico dell'opera (soluzioni tecniche, materiali, ecc.)?
Valutazione: metodo TOS</t>
  </si>
  <si>
    <t>Quali aspetti progettuali potrebbero migliorare la qualità dell'opera, in termini di durabilità, estetica e manutenibilità (soluzioni tecniche, materiali, ecc.)?
Valutazione: metodo TOS</t>
  </si>
  <si>
    <t>Come verrà strutturato il Piano della Sicurezza e di Coordinamento affinché possa essere facilmente consultabile, minimizzando così il rischio di infortuni in cantiere?
Valutazione: metodo TOS</t>
  </si>
  <si>
    <t>Betrag der Referenzbauarbeiten
Importo dei lavori di referenza</t>
  </si>
  <si>
    <t>Berechnung
Calcolo</t>
  </si>
  <si>
    <t>Offerta tecnica</t>
  </si>
  <si>
    <t>Technisches Angebot</t>
  </si>
  <si>
    <t>Rispetto dei tempi di progettazione</t>
  </si>
  <si>
    <t>Unterkriterien des Bewertungskriteriums B.02</t>
  </si>
  <si>
    <t>Sub-criteri del criterio di valutazione B.02</t>
  </si>
  <si>
    <r>
      <t>C</t>
    </r>
    <r>
      <rPr>
        <vertAlign val="subscript"/>
        <sz val="12"/>
        <rFont val="Arial"/>
        <family val="2"/>
      </rPr>
      <t>B.01.01</t>
    </r>
    <r>
      <rPr>
        <sz val="12"/>
        <rFont val="Arial"/>
        <family val="2"/>
      </rPr>
      <t xml:space="preserve"> = punteggio attribuito alla referenza</t>
    </r>
  </si>
  <si>
    <t>Positiver technischer Aspekt</t>
  </si>
  <si>
    <t>Negativer technischer Aspekt</t>
  </si>
  <si>
    <t>Positiver organisatorischer Aspekt</t>
  </si>
  <si>
    <t>Negativer organisatorischer Aspekt</t>
  </si>
  <si>
    <t>Wie beabsichtigt man sicherzustellen, dass die vorgesehenen  Projektierungszeiten eingehalten werden?
Bewertung: Methode TOS</t>
  </si>
  <si>
    <t>Welche Maßnahmen beabsichtigt man einzuführen um im Zuge der Bauausführung die Ausarbeitung von Varianteprojekten zu vermeiden?
Bewertung: Methode TOS</t>
  </si>
  <si>
    <t>INFORMAZIONI GENERALI</t>
  </si>
  <si>
    <t>B.02</t>
  </si>
  <si>
    <r>
      <t>V</t>
    </r>
    <r>
      <rPr>
        <vertAlign val="subscript"/>
        <sz val="12"/>
        <rFont val="Arial"/>
        <family val="2"/>
      </rPr>
      <t>A</t>
    </r>
    <r>
      <rPr>
        <sz val="12"/>
        <rFont val="Arial"/>
        <family val="2"/>
      </rPr>
      <t xml:space="preserve"> =</t>
    </r>
  </si>
  <si>
    <t>Zeitraum der erbrachten Referenzleistung
Periodo di svolgimento prestazione di referenza</t>
  </si>
  <si>
    <t>Ähnlichkeit der Referenzbauarbeiten
Affinità dei lavori di referenza</t>
  </si>
  <si>
    <t>Ai fini dell'individuazione del periodo di svolgimento della prestazione di referenza, farà fede la data di approvazione del progetto esecutivo.</t>
  </si>
  <si>
    <t>Ai fini dell'individuazione del periodo di svolgimento della prestazione di referenza, farà fede la data di approvazione del certificato di collaudo tecnico-amministrativo provvisorio o del certificato di regolare esecuzione.</t>
  </si>
  <si>
    <t>Struttura del Piano della sicurezza</t>
  </si>
  <si>
    <t>REFERENZE RIGUARDANTI LA FASE PROGETTUALE</t>
  </si>
  <si>
    <t>REFERENZE RIGUARDANTI LA FASE ESECUTIVA</t>
  </si>
  <si>
    <t>Nella valutazione verrà adottata la seguente simbologia:</t>
  </si>
  <si>
    <t>Visite in cantiere da parte della DL</t>
  </si>
  <si>
    <t>Das Ausfüllen des Blattes "TERMS" fällt in den Kompetenzbereich des Verfahrensverantwortlichen. Um den Abschnitt des Bewertungskriteriums "Bericht über die Ausführungsweise des Auftrags" vollständig ausfüllen zu können, ist es erforderlich, dass die im Blatt "QUESTIONS" enthaltenen Fragen auswählt werden, und zwar durch Aktivieren der entsprechenden Kontrollkästchen der Mittelspalte.</t>
  </si>
  <si>
    <t>Assegnazione dei punteggi</t>
  </si>
  <si>
    <t>METODO DI CALCOLO</t>
  </si>
  <si>
    <r>
      <t>V</t>
    </r>
    <r>
      <rPr>
        <vertAlign val="subscript"/>
        <sz val="10"/>
        <rFont val="Arial"/>
        <family val="2"/>
      </rPr>
      <t>B</t>
    </r>
  </si>
  <si>
    <r>
      <t>V</t>
    </r>
    <r>
      <rPr>
        <vertAlign val="subscript"/>
        <sz val="10"/>
        <rFont val="Arial"/>
        <family val="2"/>
      </rPr>
      <t>C</t>
    </r>
  </si>
  <si>
    <t>selezione</t>
  </si>
  <si>
    <t>-</t>
  </si>
  <si>
    <t>Attrezzature particolari</t>
  </si>
  <si>
    <t>Coordinamento interno ed esterno</t>
  </si>
  <si>
    <t>Persone di riferimento per il RUP</t>
  </si>
  <si>
    <t>Affiatamento, stabilità e continuità del team</t>
  </si>
  <si>
    <t>Baustellenbesuche des Sicherheitskoordinators</t>
  </si>
  <si>
    <t>aspetto tecnico positivo</t>
  </si>
  <si>
    <t>aspetto tecnico negativo</t>
  </si>
  <si>
    <t>Quesito 48</t>
  </si>
  <si>
    <t>Frage 49</t>
  </si>
  <si>
    <t>Titel des Unterkriteriums 49</t>
  </si>
  <si>
    <t>Quesito 49</t>
  </si>
  <si>
    <t>Frage 50</t>
  </si>
  <si>
    <t>Titel des Unterkriteriums 50</t>
  </si>
  <si>
    <t>Quesito 50</t>
  </si>
  <si>
    <t>Frage 51</t>
  </si>
  <si>
    <t>Titel des Unterkriteriums 51</t>
  </si>
  <si>
    <t>Quesito 51</t>
  </si>
  <si>
    <t>Frage 52</t>
  </si>
  <si>
    <t>Titel des Unterkriteriums 52</t>
  </si>
  <si>
    <t>Quesito 52</t>
  </si>
  <si>
    <t>Frage 53</t>
  </si>
  <si>
    <t>Titel des Unterkriteriums 53</t>
  </si>
  <si>
    <t>Titel des Unterkriteriums 79</t>
  </si>
  <si>
    <t>Quesito 79</t>
  </si>
  <si>
    <t>Frage 80</t>
  </si>
  <si>
    <t>Titel des Unterkriteriums 80</t>
  </si>
  <si>
    <t>Quesito 80</t>
  </si>
  <si>
    <t>Frage 81</t>
  </si>
  <si>
    <t>Titel des Unterkriteriums 81</t>
  </si>
  <si>
    <t>Quesito 81</t>
  </si>
  <si>
    <t>Frage 82</t>
  </si>
  <si>
    <t>Titel des Unterkriteriums 82</t>
  </si>
  <si>
    <t>Quesito 82</t>
  </si>
  <si>
    <t>Frage 83</t>
  </si>
  <si>
    <t>Titel des Unterkriteriums 83</t>
  </si>
  <si>
    <t>Quesito 83</t>
  </si>
  <si>
    <t>Frage 84</t>
  </si>
  <si>
    <t>Titel des Unterkriteriums 84</t>
  </si>
  <si>
    <t>ZUSAMMENFASSUNGSFILTER
FILTRO RIEPILOGO</t>
  </si>
  <si>
    <t>Sprachkompetenzen</t>
  </si>
  <si>
    <t>Zusammenspiel, Stabilität und Kontinuität des Teams</t>
  </si>
  <si>
    <t>Interne und externe Koordination</t>
  </si>
  <si>
    <t>Austausch von Informationen und Daten</t>
  </si>
  <si>
    <t>Einhaltung des Kostenrahmens</t>
  </si>
  <si>
    <t>Qualitätskontrolle der Materialien</t>
  </si>
  <si>
    <t>Besondere Ausrüstung</t>
  </si>
  <si>
    <t>Minimierung von Streitfällen</t>
  </si>
  <si>
    <t>Einhaltung der Projektierungszeiten</t>
  </si>
  <si>
    <t>Reduzierung unvorhersehener Umstände</t>
  </si>
  <si>
    <t>Inhalte des Sicherheits- und Koordinierungsplanes</t>
  </si>
  <si>
    <t>Vorprüfung von Materialien</t>
  </si>
  <si>
    <t>Baustellenaufmaß</t>
  </si>
  <si>
    <t>Kosten- und Zeitkontrolle</t>
  </si>
  <si>
    <t>Baustellenbesuche der Bauleitung</t>
  </si>
  <si>
    <t>Bautagebuch</t>
  </si>
  <si>
    <t>Sicherheitsmanagment auf der Baustelle</t>
  </si>
  <si>
    <t>Bekämpfung der Schwarzarbeit</t>
  </si>
  <si>
    <t>Controllo di qualità dei materiali</t>
  </si>
  <si>
    <t>Minimizzazione del disturbo conseguente ai lavori</t>
  </si>
  <si>
    <t>Quali accorgimenti verranno introdotti per migliorare la condivisione di informazioni e dati (tavole, documentazione, verbali di incontri e sopralluoghi, foto, ecc.) con gli altri soggetti esterni interessati nello svolgimento dell'incarico (RUP, uffici vari, altri professionisti, imprese, ecc.)?
Valutazione: metodo TOS</t>
  </si>
  <si>
    <t>Come verrà garantito al RUP di avere progressiva e tempestiva conoscenza relativamente allo stato di avanzamento dell'incarico?
Valutazione: metodo TOS</t>
  </si>
  <si>
    <t>Verranno utilizzate attrezzature tecnologiche non ordinarie, in grado di migliorare il risultato delle prestazioni professionali oggetto del presente bando? Si prega di indicare quali e con quali risultati attesi.
Valutazione: metodo TOS</t>
  </si>
  <si>
    <t>Im Falle von Bauvorhaben privater Auftraggeber gilt das Datum der Ausstellung der Baukonzession.</t>
  </si>
  <si>
    <t>rip.10.infrastrutture@provincia.bz.it</t>
  </si>
  <si>
    <t>Titel des Unterkriteriums 65</t>
  </si>
  <si>
    <t>Quesito 65</t>
  </si>
  <si>
    <t>Frage 66</t>
  </si>
  <si>
    <t>Titel des Unterkriteriums 66</t>
  </si>
  <si>
    <t>Quesito 66</t>
  </si>
  <si>
    <t>Frage 67</t>
  </si>
  <si>
    <t>Titel des Unterkriteriums 67</t>
  </si>
  <si>
    <t>Quesito 67</t>
  </si>
  <si>
    <t>Frage 68</t>
  </si>
  <si>
    <t>Titel des Unterkriteriums 68</t>
  </si>
  <si>
    <t>Quesito 68</t>
  </si>
  <si>
    <t>Frage 69</t>
  </si>
  <si>
    <t>Titel des Unterkriteriums 69</t>
  </si>
  <si>
    <t>Quesito 69</t>
  </si>
  <si>
    <t>Frage 70</t>
  </si>
  <si>
    <t>Titel des Unterkriteriums 70</t>
  </si>
  <si>
    <t>Quesito 70</t>
  </si>
  <si>
    <t>Frage 71</t>
  </si>
  <si>
    <t>Titel des Unterkriteriums 71</t>
  </si>
  <si>
    <t>Quesito 71</t>
  </si>
  <si>
    <t>Frage 72</t>
  </si>
  <si>
    <t>Titel des Unterkriteriums 72</t>
  </si>
  <si>
    <t>Quesito 72</t>
  </si>
  <si>
    <t>Frage 73</t>
  </si>
  <si>
    <t>Titel des Unterkriteriums 73</t>
  </si>
  <si>
    <t>Quesito 73</t>
  </si>
  <si>
    <t>Frage 74</t>
  </si>
  <si>
    <t>Titel des Unterkriteriums 74</t>
  </si>
  <si>
    <t>Quesito 74</t>
  </si>
  <si>
    <t>Frage 75</t>
  </si>
  <si>
    <t>Titel des Unterkriteriums 75</t>
  </si>
  <si>
    <t>Quesito 75</t>
  </si>
  <si>
    <t>Frage 76</t>
  </si>
  <si>
    <t>Titel des Unterkriteriums 76</t>
  </si>
  <si>
    <t>Quesito 76</t>
  </si>
  <si>
    <t>Frage 77</t>
  </si>
  <si>
    <t>Titel des Unterkriteriums 77</t>
  </si>
  <si>
    <t>Quesito 77</t>
  </si>
  <si>
    <t>Frage 78</t>
  </si>
  <si>
    <t>Titel des Unterkriteriums 78</t>
  </si>
  <si>
    <t>Quesito 78</t>
  </si>
  <si>
    <t>Frage 79</t>
  </si>
  <si>
    <t>Quali accorgimenti di natura innovativa si ritiene di poter introdurre nello svolgimento dell'incarico libero-professionale?
Valutazione: metodo TOS</t>
  </si>
  <si>
    <t>Die Punktezahl wird unter Anwendung folgender Formel zugewiesen:</t>
  </si>
  <si>
    <t>Die Punktezahl wird unter Anwendung folgender Formel berechnet:</t>
  </si>
  <si>
    <t>Der Koeffizient wird unter Anwendung folgender Formel berechnet:</t>
  </si>
  <si>
    <t>Wie beabsichtigt man die Organisation der Baustelle zu konzipieren und in welche operativen Makrophasen könnten die Bauarbeiten realisiert werden?
Bewertung: Methode TOS</t>
  </si>
  <si>
    <t>Welche konzeptionellen Maßnahmen werden für die Verkehrsführung während der Bauausführung vorgeschlagen?
Bewertung: Methode TOS</t>
  </si>
  <si>
    <t>Welche Aspekte könnten zu einer besseren landschaftlichen Einbindung des Bauwerks beitragen (Technische Lösungen, Materialien, usw.)?
Bewertung: Methode TOS</t>
  </si>
  <si>
    <t>Welche Aspekte könnten zu einer höheren Bauwerksqualität im Sinne von Dauerhaftigkeit, Ästhetik und Instandhaltungsfähigkeit beitragen (Technische Lösungen, Materialien, usw.)?
Bewertung: Methode TOS</t>
  </si>
  <si>
    <t>Welche besonderen Maßnahmen werden im Sicherheits- und Koordinierungsplan ergriffen um das effektive Unfallrisiko auf der Baustelle zu minimieren?
Bewertung: Methode TOS</t>
  </si>
  <si>
    <t>Erfolgt die Baustellenüberwachung auch unter Zuhilfenahme anderer Instrumente, die von den regelmäßigen Baustellenbesuchen abweichen? Falls zutreffend wird um Angabe der Art der Überwachung ersucht. 
Bewertung: Methode TOS</t>
  </si>
  <si>
    <t>Unter Zuhilfenahme welcher Maßnahmen wird das Unfallrisiko in der Ausführungsphase minimiert ?
Bewertung: Methode TOS</t>
  </si>
  <si>
    <t>Welche Vorkehrungen könnten eine wirksame Bekämpfung der Schwarzarbeit auf der Baustelle darstellen?
Bewertung: Methode TOS</t>
  </si>
  <si>
    <r>
      <t>C</t>
    </r>
    <r>
      <rPr>
        <vertAlign val="subscript"/>
        <sz val="12"/>
        <rFont val="Arial"/>
        <family val="2"/>
      </rPr>
      <t>B.01.02</t>
    </r>
    <r>
      <rPr>
        <sz val="12"/>
        <rFont val="Arial"/>
        <family val="2"/>
      </rPr>
      <t xml:space="preserve"> = V</t>
    </r>
    <r>
      <rPr>
        <vertAlign val="subscript"/>
        <sz val="12"/>
        <rFont val="Arial"/>
        <family val="2"/>
      </rPr>
      <t>B.01.02</t>
    </r>
    <r>
      <rPr>
        <sz val="12"/>
        <rFont val="Arial"/>
        <family val="2"/>
      </rPr>
      <t xml:space="preserve"> · W</t>
    </r>
    <r>
      <rPr>
        <vertAlign val="subscript"/>
        <sz val="12"/>
        <rFont val="Arial"/>
        <family val="2"/>
      </rPr>
      <t>B.01.02</t>
    </r>
    <r>
      <rPr>
        <sz val="12"/>
        <rFont val="Arial"/>
        <family val="2"/>
      </rPr>
      <t xml:space="preserve"> =  </t>
    </r>
  </si>
  <si>
    <r>
      <t>V</t>
    </r>
    <r>
      <rPr>
        <vertAlign val="subscript"/>
        <sz val="12"/>
        <rFont val="Arial"/>
        <family val="2"/>
      </rPr>
      <t>B.01.03</t>
    </r>
    <r>
      <rPr>
        <sz val="12"/>
        <rFont val="Arial"/>
        <family val="2"/>
      </rPr>
      <t xml:space="preserve"> = V</t>
    </r>
    <r>
      <rPr>
        <vertAlign val="subscript"/>
        <sz val="12"/>
        <rFont val="Arial"/>
        <family val="2"/>
      </rPr>
      <t>A</t>
    </r>
    <r>
      <rPr>
        <sz val="12"/>
        <rFont val="Arial"/>
        <family val="2"/>
      </rPr>
      <t xml:space="preserve"> · V</t>
    </r>
    <r>
      <rPr>
        <vertAlign val="subscript"/>
        <sz val="12"/>
        <rFont val="Arial"/>
        <family val="2"/>
      </rPr>
      <t>B</t>
    </r>
    <r>
      <rPr>
        <sz val="12"/>
        <rFont val="Arial"/>
        <family val="2"/>
      </rPr>
      <t xml:space="preserve"> · V</t>
    </r>
    <r>
      <rPr>
        <vertAlign val="subscript"/>
        <sz val="12"/>
        <rFont val="Arial"/>
        <family val="2"/>
      </rPr>
      <t>C</t>
    </r>
    <r>
      <rPr>
        <sz val="12"/>
        <rFont val="Arial"/>
        <family val="2"/>
      </rPr>
      <t xml:space="preserve"> =  </t>
    </r>
  </si>
  <si>
    <r>
      <t>W</t>
    </r>
    <r>
      <rPr>
        <vertAlign val="subscript"/>
        <sz val="12"/>
        <rFont val="Arial"/>
        <family val="2"/>
      </rPr>
      <t>B.01.03</t>
    </r>
    <r>
      <rPr>
        <sz val="12"/>
        <rFont val="Arial"/>
        <family val="2"/>
      </rPr>
      <t xml:space="preserve"> =   </t>
    </r>
  </si>
  <si>
    <r>
      <t>C</t>
    </r>
    <r>
      <rPr>
        <vertAlign val="subscript"/>
        <sz val="12"/>
        <rFont val="Arial"/>
        <family val="2"/>
      </rPr>
      <t>B.01.03</t>
    </r>
    <r>
      <rPr>
        <sz val="12"/>
        <rFont val="Arial"/>
        <family val="2"/>
      </rPr>
      <t xml:space="preserve"> = V</t>
    </r>
    <r>
      <rPr>
        <vertAlign val="subscript"/>
        <sz val="12"/>
        <rFont val="Arial"/>
        <family val="2"/>
      </rPr>
      <t>B.01.03</t>
    </r>
    <r>
      <rPr>
        <sz val="12"/>
        <rFont val="Arial"/>
        <family val="2"/>
      </rPr>
      <t xml:space="preserve"> · W</t>
    </r>
    <r>
      <rPr>
        <vertAlign val="subscript"/>
        <sz val="12"/>
        <rFont val="Arial"/>
        <family val="2"/>
      </rPr>
      <t>B.01.03</t>
    </r>
    <r>
      <rPr>
        <sz val="12"/>
        <rFont val="Arial"/>
        <family val="2"/>
      </rPr>
      <t xml:space="preserve"> =  </t>
    </r>
  </si>
  <si>
    <t>Betrag der Arbeiten</t>
  </si>
  <si>
    <t>(ohne Summen zur Verfügung der Verwaltung)</t>
  </si>
  <si>
    <t>(escl. somme a disposizione dell'Amministrazione)</t>
  </si>
  <si>
    <t>Importo dei lavori</t>
  </si>
  <si>
    <t>für einen Betrag der Bauarbeiten größer oder gleich 50% des Betrages der gegenständlichen Leistung</t>
  </si>
  <si>
    <t>für einen Betrag der Bauarbeiten von 0,00 Euro</t>
  </si>
  <si>
    <t>Erfahrungen mit öffentlichen Körperschaften</t>
  </si>
  <si>
    <t>Bautechnische Lösungen</t>
  </si>
  <si>
    <t>Unter Zuhilfenahme welcher Maßnahmen beabsichtigt der Freiberufler seine Leistungen zu erbringen und damit die Einhaltung des für das Bauvorhaben festgelegten Kostenrahmens zu gewährleisten und dabei das vorgesehene Qualitätsniveau beizubehalten?
Bewertung: Methode TOS</t>
  </si>
  <si>
    <t>Welche Maßnahmen (und in welcher Phase der eigenen Tätigkeit) werden ergriffen um im Zuge der Bauausführung wirksame und systematische Qualitätskontrollen an den Materialien zu garantieren?
Bewertung: Methode TOS</t>
  </si>
  <si>
    <r>
      <t>V</t>
    </r>
    <r>
      <rPr>
        <vertAlign val="subscript"/>
        <sz val="12"/>
        <rFont val="Arial"/>
        <family val="2"/>
      </rPr>
      <t>B.01.01</t>
    </r>
    <r>
      <rPr>
        <sz val="12"/>
        <rFont val="Arial"/>
        <family val="2"/>
      </rPr>
      <t xml:space="preserve"> </t>
    </r>
    <r>
      <rPr>
        <vertAlign val="subscript"/>
        <sz val="12"/>
        <rFont val="Arial"/>
        <family val="2"/>
      </rPr>
      <t xml:space="preserve"> </t>
    </r>
    <r>
      <rPr>
        <sz val="12"/>
        <rFont val="Arial"/>
        <family val="2"/>
      </rPr>
      <t>= coefficiente relativo alla referenza</t>
    </r>
  </si>
  <si>
    <r>
      <t>W</t>
    </r>
    <r>
      <rPr>
        <vertAlign val="subscript"/>
        <sz val="12"/>
        <rFont val="Arial"/>
        <family val="2"/>
      </rPr>
      <t>B.01.01</t>
    </r>
    <r>
      <rPr>
        <sz val="12"/>
        <rFont val="Arial"/>
        <family val="2"/>
      </rPr>
      <t xml:space="preserve"> = punteggio massimo attribuibile alla referenza</t>
    </r>
  </si>
  <si>
    <r>
      <t>V</t>
    </r>
    <r>
      <rPr>
        <vertAlign val="subscript"/>
        <sz val="12"/>
        <rFont val="Arial"/>
        <family val="2"/>
      </rPr>
      <t>A</t>
    </r>
    <r>
      <rPr>
        <sz val="12"/>
        <rFont val="Arial"/>
        <family val="2"/>
      </rPr>
      <t xml:space="preserve"> = fattore relativo all'importo dei lavori della referenza, individuato come segue:</t>
    </r>
  </si>
  <si>
    <t>CRITERI MOTIVAZIONALI</t>
  </si>
  <si>
    <t>L'importo dei lavori dovrà essere quello complessivo risultante dal conto finale, privo di arrotondamenti ed al netto delle somme a disposizione dell'Amministrazione.</t>
  </si>
  <si>
    <t>Visite in cantiere del Coordinatore della Sicurezza</t>
  </si>
  <si>
    <t>Sorveglianza del cantiere</t>
  </si>
  <si>
    <t>Giornale dei lavori</t>
  </si>
  <si>
    <t>Recupero di eventuali ritardi</t>
  </si>
  <si>
    <t>Generale</t>
  </si>
  <si>
    <t>Condivisione di informazioni e dati</t>
  </si>
  <si>
    <r>
      <t>C</t>
    </r>
    <r>
      <rPr>
        <vertAlign val="subscript"/>
        <sz val="12"/>
        <rFont val="Arial"/>
        <family val="2"/>
      </rPr>
      <t xml:space="preserve">B.01.01 </t>
    </r>
    <r>
      <rPr>
        <sz val="12"/>
        <rFont val="Arial"/>
        <family val="2"/>
      </rPr>
      <t>= Zugewiesene Punktezahl für die 1. Referenz</t>
    </r>
  </si>
  <si>
    <r>
      <t>C</t>
    </r>
    <r>
      <rPr>
        <vertAlign val="subscript"/>
        <sz val="12"/>
        <rFont val="Arial"/>
        <family val="2"/>
      </rPr>
      <t xml:space="preserve">B.01.02 </t>
    </r>
    <r>
      <rPr>
        <sz val="12"/>
        <rFont val="Arial"/>
        <family val="2"/>
      </rPr>
      <t>= Zugewiesene Punktezahl für die 2. Referenz</t>
    </r>
  </si>
  <si>
    <r>
      <t>C</t>
    </r>
    <r>
      <rPr>
        <vertAlign val="subscript"/>
        <sz val="12"/>
        <rFont val="Arial"/>
        <family val="2"/>
      </rPr>
      <t xml:space="preserve">B.01.03 </t>
    </r>
    <r>
      <rPr>
        <sz val="12"/>
        <rFont val="Arial"/>
        <family val="2"/>
      </rPr>
      <t>= Zugewiesene Punktezahl für die 3. Referenz</t>
    </r>
  </si>
  <si>
    <r>
      <t>C</t>
    </r>
    <r>
      <rPr>
        <vertAlign val="subscript"/>
        <sz val="12"/>
        <rFont val="Arial"/>
        <family val="2"/>
      </rPr>
      <t xml:space="preserve">B.01.01 </t>
    </r>
    <r>
      <rPr>
        <sz val="12"/>
        <rFont val="Arial"/>
        <family val="2"/>
      </rPr>
      <t>= punteggio attribuito alla 1</t>
    </r>
    <r>
      <rPr>
        <vertAlign val="superscript"/>
        <sz val="12"/>
        <rFont val="Arial"/>
        <family val="2"/>
      </rPr>
      <t>a</t>
    </r>
    <r>
      <rPr>
        <sz val="12"/>
        <rFont val="Arial"/>
        <family val="2"/>
      </rPr>
      <t xml:space="preserve"> referenza</t>
    </r>
  </si>
  <si>
    <r>
      <t>C</t>
    </r>
    <r>
      <rPr>
        <vertAlign val="subscript"/>
        <sz val="12"/>
        <rFont val="Arial"/>
        <family val="2"/>
      </rPr>
      <t xml:space="preserve">B.01.02 </t>
    </r>
    <r>
      <rPr>
        <sz val="12"/>
        <rFont val="Arial"/>
        <family val="2"/>
      </rPr>
      <t>= punteggio attribuito alla 2</t>
    </r>
    <r>
      <rPr>
        <vertAlign val="superscript"/>
        <sz val="12"/>
        <rFont val="Arial"/>
        <family val="2"/>
      </rPr>
      <t>a</t>
    </r>
    <r>
      <rPr>
        <sz val="12"/>
        <rFont val="Arial"/>
        <family val="2"/>
      </rPr>
      <t xml:space="preserve"> referenza</t>
    </r>
  </si>
  <si>
    <r>
      <t>C</t>
    </r>
    <r>
      <rPr>
        <vertAlign val="subscript"/>
        <sz val="12"/>
        <rFont val="Arial"/>
        <family val="2"/>
      </rPr>
      <t xml:space="preserve">B.01.03 </t>
    </r>
    <r>
      <rPr>
        <sz val="12"/>
        <rFont val="Arial"/>
        <family val="2"/>
      </rPr>
      <t>= punteggio attribuito alla  3</t>
    </r>
    <r>
      <rPr>
        <vertAlign val="superscript"/>
        <sz val="12"/>
        <rFont val="Arial"/>
        <family val="2"/>
      </rPr>
      <t>a</t>
    </r>
    <r>
      <rPr>
        <sz val="12"/>
        <rFont val="Arial"/>
        <family val="2"/>
      </rPr>
      <t xml:space="preserve"> referenza</t>
    </r>
  </si>
  <si>
    <t>Come avverrà il coordinamento tra i soggetti interni al proprio team di lavoro (per l'espletamento del presente incarico) e con gli eventuali altri professionisti esterni?
Valutazione: metodo TOS</t>
  </si>
  <si>
    <t>Aufbau des Sicherheitsplanes</t>
  </si>
  <si>
    <t>Sicurezza in fase esecutiva</t>
  </si>
  <si>
    <t>Gestione della sicurezza nel cantiere</t>
  </si>
  <si>
    <t>Contrasto al lavoro nero</t>
  </si>
  <si>
    <t>Progettazione generale</t>
  </si>
  <si>
    <t>Direzione lavori generale</t>
  </si>
  <si>
    <t>Prequalificazione dei materiali</t>
  </si>
  <si>
    <t>Misurazioni di contabilità</t>
  </si>
  <si>
    <t>Controllo dei costi e dei tempi</t>
  </si>
  <si>
    <t>Competenze linguistiche</t>
  </si>
  <si>
    <t>SERVIZIO</t>
  </si>
  <si>
    <t>ü</t>
  </si>
  <si>
    <t>Sequenza</t>
  </si>
  <si>
    <t>Referenzen</t>
  </si>
  <si>
    <t>B.01</t>
  </si>
  <si>
    <t>Referenze</t>
  </si>
  <si>
    <t>B.01.01</t>
  </si>
  <si>
    <t>B.01.02</t>
  </si>
  <si>
    <t>B.01.03</t>
  </si>
  <si>
    <t>Bericht über die Ausführungsweise des Auftrags</t>
  </si>
  <si>
    <t>Relazione sulle modalità di esecuzione dell'incarico</t>
  </si>
  <si>
    <t>Kategorie</t>
  </si>
  <si>
    <t>Titel des Unterkriteriums</t>
  </si>
  <si>
    <t>Titolo del sub-criterio</t>
  </si>
  <si>
    <t>Quesito</t>
  </si>
  <si>
    <t>Categoria</t>
  </si>
  <si>
    <r>
      <t>C</t>
    </r>
    <r>
      <rPr>
        <vertAlign val="subscript"/>
        <sz val="12"/>
        <rFont val="Arial"/>
        <family val="2"/>
      </rPr>
      <t>B.01</t>
    </r>
    <r>
      <rPr>
        <sz val="12"/>
        <rFont val="Arial"/>
        <family val="2"/>
      </rPr>
      <t xml:space="preserve"> = Zugewiesene Gesamtpunktezahl für die Referenzen</t>
    </r>
  </si>
  <si>
    <r>
      <t>C</t>
    </r>
    <r>
      <rPr>
        <vertAlign val="subscript"/>
        <sz val="12"/>
        <rFont val="Arial"/>
        <family val="2"/>
      </rPr>
      <t>B.01.01</t>
    </r>
    <r>
      <rPr>
        <sz val="12"/>
        <rFont val="Arial"/>
        <family val="2"/>
      </rPr>
      <t xml:space="preserve"> = Zugewiesene Punktezahl für die Referenz</t>
    </r>
  </si>
  <si>
    <r>
      <t>V</t>
    </r>
    <r>
      <rPr>
        <vertAlign val="subscript"/>
        <sz val="12"/>
        <rFont val="Arial"/>
        <family val="2"/>
      </rPr>
      <t>B.01.01</t>
    </r>
    <r>
      <rPr>
        <sz val="12"/>
        <rFont val="Arial"/>
        <family val="2"/>
      </rPr>
      <t xml:space="preserve"> </t>
    </r>
    <r>
      <rPr>
        <vertAlign val="subscript"/>
        <sz val="12"/>
        <rFont val="Arial"/>
        <family val="2"/>
      </rPr>
      <t xml:space="preserve"> </t>
    </r>
    <r>
      <rPr>
        <sz val="12"/>
        <rFont val="Arial"/>
        <family val="2"/>
      </rPr>
      <t>= Koeffizient der entsprechenden Referenz</t>
    </r>
  </si>
  <si>
    <t>lineare Interpolation für die Zwischenbeträge</t>
  </si>
  <si>
    <t>Punktezuweisung</t>
  </si>
  <si>
    <t>- 1 Planunterlage (auch nur eine Planunterlage des Projektes) aus der die Ähnlichkeit des Referenzeingriffs mit dem zu realisierenden Eingriff entnommen werden kann</t>
  </si>
  <si>
    <t>BERECHNUNGSMETHODE</t>
  </si>
  <si>
    <t>ALLGEMEINE INFORMATIONEN</t>
  </si>
  <si>
    <t>ALLGEMEINE INFORMATION</t>
  </si>
  <si>
    <t>BEGRÜNDUNGSKRITERIEN</t>
  </si>
  <si>
    <t>Allgemein</t>
  </si>
  <si>
    <t>Generalplanung</t>
  </si>
  <si>
    <t>Sicherheit in Planungsphase</t>
  </si>
  <si>
    <t>Generalbauleitung</t>
  </si>
  <si>
    <t>Organizzazione del cantiere</t>
  </si>
  <si>
    <t>Gestione della viabilità ordinaria</t>
  </si>
  <si>
    <t>Inserimento paesaggistico</t>
  </si>
  <si>
    <t>Qualità dell'opera</t>
  </si>
  <si>
    <t>Sicherheit in Ausführungsphase</t>
  </si>
  <si>
    <r>
      <t xml:space="preserve">B.01
</t>
    </r>
    <r>
      <rPr>
        <sz val="8"/>
        <rFont val="Arial"/>
        <family val="2"/>
      </rPr>
      <t>(30,00)</t>
    </r>
  </si>
  <si>
    <t>Nell’elaborazione della propria offerta economica, il concorrente dovrà tenere conto di tutti gli eventuali costi aggiuntivi conseguenti alle condizioni offerte.</t>
  </si>
  <si>
    <t>T+</t>
  </si>
  <si>
    <t>T-</t>
  </si>
  <si>
    <t>O+</t>
  </si>
  <si>
    <t>O-</t>
  </si>
  <si>
    <t>S-</t>
  </si>
  <si>
    <t>testo povero di contenuti significativi</t>
  </si>
  <si>
    <t>Il punteggio verrà assegnato mediante l’applicazione della seguente formula:</t>
  </si>
  <si>
    <r>
      <t>C</t>
    </r>
    <r>
      <rPr>
        <vertAlign val="subscript"/>
        <sz val="12"/>
        <rFont val="Arial"/>
        <family val="2"/>
      </rPr>
      <t>B.01</t>
    </r>
    <r>
      <rPr>
        <sz val="12"/>
        <rFont val="Arial"/>
        <family val="2"/>
      </rPr>
      <t xml:space="preserve"> = C</t>
    </r>
    <r>
      <rPr>
        <vertAlign val="subscript"/>
        <sz val="12"/>
        <rFont val="Arial"/>
        <family val="2"/>
      </rPr>
      <t xml:space="preserve">B.01.01 </t>
    </r>
    <r>
      <rPr>
        <sz val="12"/>
        <rFont val="Arial"/>
        <family val="2"/>
      </rPr>
      <t>+ C</t>
    </r>
    <r>
      <rPr>
        <vertAlign val="subscript"/>
        <sz val="12"/>
        <rFont val="Arial"/>
        <family val="2"/>
      </rPr>
      <t xml:space="preserve">B.01.02 </t>
    </r>
    <r>
      <rPr>
        <sz val="12"/>
        <rFont val="Arial"/>
        <family val="2"/>
      </rPr>
      <t>+ C</t>
    </r>
    <r>
      <rPr>
        <vertAlign val="subscript"/>
        <sz val="12"/>
        <rFont val="Arial"/>
        <family val="2"/>
      </rPr>
      <t>B.01.03</t>
    </r>
  </si>
  <si>
    <r>
      <t>C</t>
    </r>
    <r>
      <rPr>
        <vertAlign val="subscript"/>
        <sz val="12"/>
        <rFont val="Arial"/>
        <family val="2"/>
      </rPr>
      <t>B.01</t>
    </r>
    <r>
      <rPr>
        <sz val="12"/>
        <rFont val="Arial"/>
        <family val="2"/>
      </rPr>
      <t xml:space="preserve"> = punteggio complessivo assegnato per le referenze</t>
    </r>
  </si>
  <si>
    <r>
      <t>C</t>
    </r>
    <r>
      <rPr>
        <vertAlign val="subscript"/>
        <sz val="12"/>
        <rFont val="Arial"/>
        <family val="2"/>
      </rPr>
      <t>(a)</t>
    </r>
    <r>
      <rPr>
        <sz val="12"/>
        <rFont val="Arial"/>
        <family val="2"/>
      </rPr>
      <t xml:space="preserve"> = Ʃ</t>
    </r>
    <r>
      <rPr>
        <vertAlign val="subscript"/>
        <sz val="12"/>
        <rFont val="Arial"/>
        <family val="2"/>
      </rPr>
      <t>n</t>
    </r>
    <r>
      <rPr>
        <sz val="12"/>
        <rFont val="Arial"/>
        <family val="2"/>
      </rPr>
      <t xml:space="preserve"> [W</t>
    </r>
    <r>
      <rPr>
        <vertAlign val="subscript"/>
        <sz val="12"/>
        <rFont val="Arial"/>
        <family val="2"/>
      </rPr>
      <t>i</t>
    </r>
    <r>
      <rPr>
        <sz val="12"/>
        <rFont val="Arial"/>
        <family val="2"/>
      </rPr>
      <t xml:space="preserve"> x V</t>
    </r>
    <r>
      <rPr>
        <vertAlign val="subscript"/>
        <sz val="12"/>
        <rFont val="Arial"/>
        <family val="2"/>
      </rPr>
      <t>(a)i</t>
    </r>
    <r>
      <rPr>
        <sz val="12"/>
        <rFont val="Arial"/>
        <family val="2"/>
      </rPr>
      <t>]</t>
    </r>
  </si>
  <si>
    <r>
      <t>C</t>
    </r>
    <r>
      <rPr>
        <vertAlign val="subscript"/>
        <sz val="12"/>
        <rFont val="Arial"/>
        <family val="2"/>
      </rPr>
      <t>B.01.03</t>
    </r>
    <r>
      <rPr>
        <sz val="12"/>
        <rFont val="Arial"/>
        <family val="2"/>
      </rPr>
      <t xml:space="preserve"> = V</t>
    </r>
    <r>
      <rPr>
        <vertAlign val="subscript"/>
        <sz val="12"/>
        <rFont val="Arial"/>
        <family val="2"/>
      </rPr>
      <t>B.01.03</t>
    </r>
    <r>
      <rPr>
        <sz val="12"/>
        <rFont val="Arial"/>
        <family val="2"/>
      </rPr>
      <t xml:space="preserve"> · W</t>
    </r>
    <r>
      <rPr>
        <vertAlign val="subscript"/>
        <sz val="12"/>
        <rFont val="Arial"/>
        <family val="2"/>
      </rPr>
      <t>B.01.03</t>
    </r>
  </si>
  <si>
    <r>
      <t>C</t>
    </r>
    <r>
      <rPr>
        <vertAlign val="subscript"/>
        <sz val="12"/>
        <rFont val="Arial"/>
        <family val="2"/>
      </rPr>
      <t>B.01.03</t>
    </r>
    <r>
      <rPr>
        <sz val="12"/>
        <rFont val="Arial"/>
        <family val="2"/>
      </rPr>
      <t xml:space="preserve"> = Zugewiesene Punktezahl für die Referenz</t>
    </r>
  </si>
  <si>
    <r>
      <t>V</t>
    </r>
    <r>
      <rPr>
        <vertAlign val="subscript"/>
        <sz val="12"/>
        <rFont val="Arial"/>
        <family val="2"/>
      </rPr>
      <t>B.01.03</t>
    </r>
    <r>
      <rPr>
        <sz val="12"/>
        <rFont val="Arial"/>
        <family val="2"/>
      </rPr>
      <t xml:space="preserve"> </t>
    </r>
    <r>
      <rPr>
        <vertAlign val="subscript"/>
        <sz val="12"/>
        <rFont val="Arial"/>
        <family val="2"/>
      </rPr>
      <t xml:space="preserve"> </t>
    </r>
    <r>
      <rPr>
        <sz val="12"/>
        <rFont val="Arial"/>
        <family val="2"/>
      </rPr>
      <t>= Koeffizient der entsprechenden Referenz</t>
    </r>
  </si>
  <si>
    <r>
      <t>C</t>
    </r>
    <r>
      <rPr>
        <vertAlign val="subscript"/>
        <sz val="12"/>
        <rFont val="Arial"/>
        <family val="2"/>
      </rPr>
      <t>B.01.03</t>
    </r>
    <r>
      <rPr>
        <sz val="12"/>
        <rFont val="Arial"/>
        <family val="2"/>
      </rPr>
      <t xml:space="preserve"> = punteggio attribuito alla referenza</t>
    </r>
  </si>
  <si>
    <r>
      <t>V</t>
    </r>
    <r>
      <rPr>
        <vertAlign val="subscript"/>
        <sz val="12"/>
        <rFont val="Arial"/>
        <family val="2"/>
      </rPr>
      <t>B.01.03</t>
    </r>
    <r>
      <rPr>
        <sz val="12"/>
        <rFont val="Arial"/>
        <family val="2"/>
      </rPr>
      <t xml:space="preserve"> </t>
    </r>
    <r>
      <rPr>
        <vertAlign val="subscript"/>
        <sz val="12"/>
        <rFont val="Arial"/>
        <family val="2"/>
      </rPr>
      <t xml:space="preserve"> </t>
    </r>
    <r>
      <rPr>
        <sz val="12"/>
        <rFont val="Arial"/>
        <family val="2"/>
      </rPr>
      <t>= coefficiente relativo alla referenza</t>
    </r>
  </si>
  <si>
    <r>
      <t>W</t>
    </r>
    <r>
      <rPr>
        <vertAlign val="subscript"/>
        <sz val="12"/>
        <rFont val="Arial"/>
        <family val="2"/>
      </rPr>
      <t>B.01.03</t>
    </r>
    <r>
      <rPr>
        <sz val="12"/>
        <rFont val="Arial"/>
        <family val="2"/>
      </rPr>
      <t xml:space="preserve"> = punteggio massimo attribuibile alla referenza</t>
    </r>
  </si>
  <si>
    <r>
      <t>V</t>
    </r>
    <r>
      <rPr>
        <vertAlign val="subscript"/>
        <sz val="12"/>
        <rFont val="Arial"/>
        <family val="2"/>
      </rPr>
      <t>B.01.03</t>
    </r>
    <r>
      <rPr>
        <sz val="12"/>
        <rFont val="Arial"/>
        <family val="2"/>
      </rPr>
      <t xml:space="preserve"> = V</t>
    </r>
    <r>
      <rPr>
        <vertAlign val="subscript"/>
        <sz val="12"/>
        <rFont val="Arial"/>
        <family val="2"/>
      </rPr>
      <t>A</t>
    </r>
    <r>
      <rPr>
        <sz val="12"/>
        <rFont val="Arial"/>
        <family val="2"/>
      </rPr>
      <t xml:space="preserve"> · V</t>
    </r>
    <r>
      <rPr>
        <vertAlign val="subscript"/>
        <sz val="12"/>
        <rFont val="Arial"/>
        <family val="2"/>
      </rPr>
      <t>B</t>
    </r>
    <r>
      <rPr>
        <sz val="12"/>
        <rFont val="Arial"/>
        <family val="2"/>
      </rPr>
      <t xml:space="preserve"> · V</t>
    </r>
    <r>
      <rPr>
        <vertAlign val="subscript"/>
        <sz val="12"/>
        <rFont val="Arial"/>
        <family val="2"/>
      </rPr>
      <t>C</t>
    </r>
  </si>
  <si>
    <t>Transparenz bei der Auftragsabwicklung</t>
  </si>
  <si>
    <r>
      <t>V</t>
    </r>
    <r>
      <rPr>
        <vertAlign val="subscript"/>
        <sz val="12"/>
        <rFont val="Arial"/>
        <family val="2"/>
      </rPr>
      <t>A</t>
    </r>
    <r>
      <rPr>
        <sz val="12"/>
        <rFont val="Arial"/>
        <family val="2"/>
      </rPr>
      <t xml:space="preserve"> = Faktor betreffend den Betrag der Referenzbauarbeiten, ermittelt wie folgt:</t>
    </r>
  </si>
  <si>
    <t>Attraverso quali accorgimenti il professionista intende eseguire la propria prestazione affinché sia garantito il contenimento della spesa fissata per la realizzazione delle opere, mantenendo il medesimo livello di qualità?
Valutazione: metodo TOS</t>
  </si>
  <si>
    <t>Quali provvedimenti ed in quale fase della propria prestazione verranno introdotti per garantire un efficace e sistematico controllo di qualità dei materiali che verranno posti in opera durante la fase esecutiva?
Valutazione: metodo TOS</t>
  </si>
  <si>
    <t>Unter Zuhilfenahme welcher Maßnahmen werden eventuelle Verzögerungen bei der Bauausführung aufgeholt und gleichzeitig die Projektvorgaben hinsichtlich Kosten, Qualität und Arbeitssicherheit eingehalten?
Bewertung: Methode TOS</t>
  </si>
  <si>
    <t>Kurze Beschreibung des Bauvorhabens
Breve descrizione dell'opera</t>
  </si>
  <si>
    <r>
      <t>Frage</t>
    </r>
    <r>
      <rPr>
        <sz val="8"/>
        <rFont val="Arial"/>
        <family val="2"/>
      </rPr>
      <t/>
    </r>
  </si>
  <si>
    <t>Titolo dell'opera</t>
  </si>
  <si>
    <t>Titel des Bauvorhabens</t>
  </si>
  <si>
    <t>Busta</t>
  </si>
  <si>
    <t xml:space="preserve">Il punteggio verrà assegnato mediante l’applicazione della seguente formula:                                                   </t>
  </si>
  <si>
    <t>Quesito 86</t>
  </si>
  <si>
    <t>Frage 87</t>
  </si>
  <si>
    <t>Titel des Unterkriteriums 87</t>
  </si>
  <si>
    <t>Quesito 87</t>
  </si>
  <si>
    <t>Frage 88</t>
  </si>
  <si>
    <t>Titel des Unterkriteriums 88</t>
  </si>
  <si>
    <t>Quesito 88</t>
  </si>
  <si>
    <t>Frage 89</t>
  </si>
  <si>
    <t>Titel des Unterkriteriums 89</t>
  </si>
  <si>
    <t>Quesito 89</t>
  </si>
  <si>
    <t>Frage 90</t>
  </si>
  <si>
    <t>Titel des Unterkriteriums 90</t>
  </si>
  <si>
    <t>Quesito 90</t>
  </si>
  <si>
    <t>Frage 91</t>
  </si>
  <si>
    <t>Titel des Unterkriteriums 91</t>
  </si>
  <si>
    <t>Quesito 91</t>
  </si>
  <si>
    <t>Frage 92</t>
  </si>
  <si>
    <t>Titel des Unterkriteriums 92</t>
  </si>
  <si>
    <t>Quesito 92</t>
  </si>
  <si>
    <t>Frage 93</t>
  </si>
  <si>
    <t>Titel des Unterkriteriums 93</t>
  </si>
  <si>
    <t>Quesito 93</t>
  </si>
  <si>
    <t>Frage 94</t>
  </si>
  <si>
    <t>Titel des Unterkriteriums 94</t>
  </si>
  <si>
    <t>Quesito 94</t>
  </si>
  <si>
    <t>Frage 95</t>
  </si>
  <si>
    <t>Titel des Unterkriteriums 95</t>
  </si>
  <si>
    <t>Quesito 95</t>
  </si>
  <si>
    <t>Frage 96</t>
  </si>
  <si>
    <t>Titel des Unterkriteriums 96</t>
  </si>
  <si>
    <t>Quesito 96</t>
  </si>
  <si>
    <t>Frage 97</t>
  </si>
  <si>
    <t>Titel des Unterkriteriums 97</t>
  </si>
  <si>
    <t>Quesito 97</t>
  </si>
  <si>
    <t>Frage 98</t>
  </si>
  <si>
    <t>Titel des Unterkriteriums 98</t>
  </si>
  <si>
    <t>Quesito 98</t>
  </si>
  <si>
    <t>L'importo dei lavori dovrà essere quello di progetto, complessivo e più recente, privo di arrotondamenti ed al netto delle somme a disposizione dell'Amministrazione.</t>
  </si>
  <si>
    <t>interpolazione lineare per gli importi intermedi</t>
  </si>
  <si>
    <t>Nel caso di opere realizzate da committenti privati, farà fede la data di rilascio della concessione edilizia.</t>
  </si>
  <si>
    <t>Umschlag</t>
  </si>
  <si>
    <r>
      <t>C</t>
    </r>
    <r>
      <rPr>
        <vertAlign val="subscript"/>
        <sz val="12"/>
        <rFont val="Arial"/>
        <family val="2"/>
      </rPr>
      <t>B.01.01</t>
    </r>
    <r>
      <rPr>
        <sz val="12"/>
        <rFont val="Arial"/>
        <family val="2"/>
      </rPr>
      <t xml:space="preserve"> = V</t>
    </r>
    <r>
      <rPr>
        <vertAlign val="subscript"/>
        <sz val="12"/>
        <rFont val="Arial"/>
        <family val="2"/>
      </rPr>
      <t>B.01.01</t>
    </r>
    <r>
      <rPr>
        <sz val="12"/>
        <rFont val="Arial"/>
        <family val="2"/>
      </rPr>
      <t xml:space="preserve"> · W</t>
    </r>
    <r>
      <rPr>
        <vertAlign val="subscript"/>
        <sz val="12"/>
        <rFont val="Arial"/>
        <family val="2"/>
      </rPr>
      <t>B.01.01</t>
    </r>
  </si>
  <si>
    <r>
      <t>V</t>
    </r>
    <r>
      <rPr>
        <vertAlign val="subscript"/>
        <sz val="12"/>
        <rFont val="Arial"/>
        <family val="2"/>
      </rPr>
      <t>B.01.01</t>
    </r>
    <r>
      <rPr>
        <sz val="12"/>
        <rFont val="Arial"/>
        <family val="2"/>
      </rPr>
      <t xml:space="preserve"> = V</t>
    </r>
    <r>
      <rPr>
        <vertAlign val="subscript"/>
        <sz val="12"/>
        <rFont val="Arial"/>
        <family val="2"/>
      </rPr>
      <t>A</t>
    </r>
    <r>
      <rPr>
        <sz val="12"/>
        <rFont val="Arial"/>
        <family val="2"/>
      </rPr>
      <t xml:space="preserve"> · V</t>
    </r>
    <r>
      <rPr>
        <vertAlign val="subscript"/>
        <sz val="12"/>
        <rFont val="Arial"/>
        <family val="2"/>
      </rPr>
      <t>B</t>
    </r>
    <r>
      <rPr>
        <sz val="12"/>
        <rFont val="Arial"/>
        <family val="2"/>
      </rPr>
      <t xml:space="preserve"> · V</t>
    </r>
    <r>
      <rPr>
        <vertAlign val="subscript"/>
        <sz val="12"/>
        <rFont val="Arial"/>
        <family val="2"/>
      </rPr>
      <t>C</t>
    </r>
  </si>
  <si>
    <t>In ogni foglio del presente file è presente un indicatore che aiuta nella compilazione dei vari campi. In particolare:</t>
  </si>
  <si>
    <t>- questo simbolo indica che il campo di testo variabile è stato compilato o che, ove previsto, è stata effettuata la necessaria selezione. Tale simbolo indica, inoltre, che i punteggi massimi previsti sono in linea con le soglie prestabilite.</t>
  </si>
  <si>
    <t>- questo simbolo indica l'assenza di un dato richiesto. Per meglio individuare l'origine del problema, la parte di testo corrispondente sarà inoltre evidenziata da una campitura rossa;</t>
  </si>
  <si>
    <t>- questo simbolo indica che il campo di testo variabile è stato compilato o che, ove previsto, è stata effettuata la necessaria selezione.</t>
  </si>
  <si>
    <t>- protegga il foglio "TERMS" con propria password (comando Excel Office 365: Revisione\Proteggi foglio).</t>
  </si>
  <si>
    <t>Nella parte alta del foglio "TERMS", che raccoglie tutte le informazioni riguardanti l'offerta tecnica,  in corrispondenza della cella D1, si trova un pulsante filtro; agendo sullo stesso, si dovrà verificare che siano attivati tutti i contenuti del foglio (comando Excel Office 365: Seleziona tutto).</t>
  </si>
  <si>
    <t>Nel caso di raggruppamento di professionisti, il soggetto che presenta la singola referenza dovrà corrispondere con quello che svolgerà effettivamente la corrispondente prestazione all'interno del gruppo.</t>
  </si>
  <si>
    <t>I progetti di variante, e relativi documenti di approvazione, non saranno considerati.</t>
  </si>
  <si>
    <t>Nel caso di opere realizzate da committenti privati, farà fede la data di rilascio della dichiarazione di abitabilità/agibilità.</t>
  </si>
  <si>
    <t>- 1 tavola (potrà essere anche direttamente una tavola di progetto) dalla quale sia possibile desumere l'affinità dell'intervento di referenza, rispetto a quello da realizzarsi</t>
  </si>
  <si>
    <t>Il punteggio verrà calcolato mediante applicazione della seguente formula:</t>
  </si>
  <si>
    <t>Il coefficiente verrà calcolato mediante applicazione della seguente formula:</t>
  </si>
  <si>
    <t>Segue l'elenco dei quesiti ai quali dovrà essere data risposta.</t>
  </si>
  <si>
    <r>
      <t>C</t>
    </r>
    <r>
      <rPr>
        <vertAlign val="subscript"/>
        <sz val="12"/>
        <rFont val="Arial"/>
        <family val="2"/>
      </rPr>
      <t>(a)</t>
    </r>
    <r>
      <rPr>
        <sz val="12"/>
        <rFont val="Arial"/>
        <family val="2"/>
      </rPr>
      <t xml:space="preserve"> = punteggio totale dell’offerta (a)</t>
    </r>
  </si>
  <si>
    <t>Quante persone fisiche si interfacceranno direttamente con il RUP, per l'intera durata e per la complessiva entità delle prestazioni contemplate dall'incarico? Si prega di indicare nominativi e mansioni di tali persone, oltre ai nominativi dei relativi sostituti. Si precisa, inoltre, che tutti i soggetti indicati dovranno disporre di potere decisionale e che i sostituti saranno ammessi esclusivamente nel caso di assenze per motivi di salute o ferie ordinarie.
Risposte consentite: 1, 2 oppure 3 persone (oltre agli altri dati richiesti)
Valutazione: metodo scala nominale
Coefficiente di valutazione: 1 persona = 1,00; 2 persone = 0,80; 3 persone = 0,60; altro = 0,00</t>
  </si>
  <si>
    <t>Come si presenta la struttura organizzativa del team che collaborerà nell'espletamento dell'incarico? Si precisa che verranno valutati esclusivamente i seguenti aspetti:
A) tutto il personale del team opera, o ha operato, con la stessa configurazione anche nell'espletamento di altri incarichi;
B) tutto il personale del team risulta assunto a tempo indeterminato nella stessa struttura dell'offerente;
C) tutto il personale del team opera già da più di 3 anni nella stessa struttura dell'offerente.
Risposte consentite: indicare le lettere corrispondenti alle condizioni che vengono rispettate (es.: A+C)
Valutazione: metodo scala nominale
Coefficiente di valutazione: 3 condizioni soddisfatte = 1,00; 2 condizioni soddisfatte = 0,70; 1 condizione soddisfatta = 0,40; altro = 0,00</t>
  </si>
  <si>
    <t>Con quale frequenza verranno eseguite le misurazioni di contabilità, in contradditorio con l'impresa, relativamente alle lavorazioni successivamente non più ispezionabili?
N.B.: la data delle misurazioni di contabilità dovrà essere registrata nel giornale dei lavori, qualora questo documento sia previsto per legge, ovvero nei verbali delle riunioni di cantiere.
Risposte consentite: min. 2, 1 oppure 0,5 misurazioni a settimana
Valutazione: metodo scala nominale
Coefficiente di valutazione: min. 2 misurazioni a settimana = 1,00; min. 1 misurazione a settimana = 0,50; condizione minima = 1 misurazione ogni 2 settimane = 0,00</t>
  </si>
  <si>
    <t>Con quale frequenza verranno comunicati al RUP l'importo di contabilità maturato dall'impresa ed eventuali variazioni temporali rispetto al programma dei lavori, integrando le predette informazioni nei verbali settimanali delle riunioni di cantiere?
Risposte consentite: 1 resoconto ogni 1, 2, 3 oppure 4 settimane
Valutazione: metodo scala nominale
Coefficiente di valutazione: 1 resoconto a settimana = 1,00; 1 resoconto ogni 2 settimane = 0,70 1 resoconto ogni 3 settimane = 0,40; condizione minima = 1 resoconto ogni 4 settimane = 0,00</t>
  </si>
  <si>
    <t>Con quale frequenza verranno eseguite le visite in cantiere da parte dell'Ufficio di Direzione Lavori?
N.B.: la data delle visite in cantiere dovrà essere registrata nel giornale dei lavori, qualora questo documento sia previsto per legge, ovvero nei verbali delle riunioni di cantiere.
Risposte consentite: min. 3, 2 oppure 1 visite a settimana
Valutazione: metodo scala nominale
Coefficiente di valutazione: min. 3 visite a settimana = 1,00; min. 2 visite a settimana = 0,50; condizione minima = 1 visita a settimana = 0,00</t>
  </si>
  <si>
    <t>Con quale frequenza verrà inviata al RUP ed, ove previsto, al Collaudatore tecnico-amministrativo in corso d'opera, copia del giornale dei lavori in formato PDF?
Risposte consentite: 1 invio ogni 2, 3 oppure 4 settimane
Valutazione: metodo scala nominale
Coefficiente di valutazione: 1 invio ogni 2 settimane = 1,00; 1 invio ogni 3 settimane = 0,50; condizione minima = 1 invio ogni 4 settimane = 0,00</t>
  </si>
  <si>
    <t>Con quale frequenza verranno eseguite le visite in cantiere da parte del Coordinatore per l'esecuzione?
N.B.: la data delle visite in cantiere dovrà essere registrata nei verbali della sicurezza, tempestivamente trasmessi al Responsabile dei lavori.
Risposte consentite: min. 3, 2 oppure 1 visite a settimana
Valutazione: metodo scala nominale
Coefficiente di valutazione: min. 3 visite a settimana = 1,00; min. 2 visite a settimana = 0,50; condizione minima: 1 visita a settimana e comunque ad ogni inizio di fase critica sotto l'aspetto della sicurezza = 0,00</t>
  </si>
  <si>
    <t>Fatte salve le condizioni linguistiche generali imposte dal bando, il professionista che assumerà l'incarico principale (importo di onorario più alto), è inoltre in possesso di un proprio attestato provinciale di bilinguismo, o di titolo equiparato per legge, per le lingue italiana e tedesca? In tal caso, si prega di indicarne il livello.
Risposte consentite: livello A, livello B, livello C o livello D
Valutazione: metodo scala nominale
Coefficiente di valutazione: livello A = 1,00; livello B = 0,80; livello C = 0,60; livello D = 0,30; altro = 0,00</t>
  </si>
  <si>
    <t>Ist der Freiberufler des Hauptauftrages (Auftrag mit dem höchsten Honorarbetrag) - vorbehaltlich der allgemeinen sprachlichen Mindestvoraussetzungen der Ausschreibung - im Besitz eines Zweisprachigkeitsnachweises des Landes oder eines gleichwertigen anerkannten Nachweises für die deutsche und italienische Sprache? Falls zutreffend wird um Angabe des entsprechenden Niveaus ersucht.
Erlaubte Antworten: A-Niveau; B-Niveau, C-Niveau oder D-Niveau
Bewertung: Methode Nominalskala
Bewertungskoeffizient: A-Niveau = 1,00; B-Niveau = 0,80; C-Niveau = 0,60; D-Niveau = 0,30; Sonstiges = 0,00</t>
  </si>
  <si>
    <t>Wie viele Personen stellen während der gesamten Auftragsdauer und für die im Auftrag vorgesehenen Leistungen die direkte Schnittstelle zum Verfahrensverantwortlichen dar? Es wird um Angabe der Namen der Ansprechpersonen und der entsprechenden Aufgabenbereiche sowie der Namen deren Stellvertreter ersucht. Es wird darauf hingewiesen, dass alle beteiligten Subjekte Entscheidungsbefugnis besitzen müssen und die Stellvertreter ausschließlich bei Abwesenheiten aus Gesundheitsgründen oder bei ordentlichen Urlauben hinzugezogen werden dürfen.
Erlaubte Antworten: 1, 2 oder 3 Personen (zusätzlich zu den weiteren erforderlichen Daten)
Bewertung: Methode Nominalskala
Bewertungskoeffizient: 1 Person = 1,00; 2 Personen= 0,80; 3 Personen = 0,60; Sonstiges = 0,00</t>
  </si>
  <si>
    <t>Wie sieht die Organisationsstruktur des Mitarbeiterteams aus, das für die Auftragsabwicklung vorgesehen ist? Es werden ausschließlich folgende Aspekte bewertet:
A) Das gesamte Mitarbeiterteam arbeitet bereits bei anderen Aufträgen zusammen oder hat in der Vergangenheit in derselben Zusammensetzung zusammengearbeitet.
B) Das gesamte Mitarbeiterteam ist in der Struktur des Bieters unbefristet angestellt.
C) Das gesamte Mitarbeiterteam ist in der Struktur des Bieters bereits seit mehr als 3 Jahren angestellt.
Erlaubte Antworten: Angabe der Buchstaben der erfüllten Voraussetzungen (Beispiel: A+C)
Bewertung: Methode Nominalskala
Bewertungskoeffizient: 3 erfüllte Voraussetzungen = 1,00; 2 erfüllte Voraussetzungen = 0,70; 1 erfüllte Voraussetzung = 0,40; Sonstiges = 0,00</t>
  </si>
  <si>
    <t>Mit welcher Frequenz erfolgt das gemeinsame Baustellenaufmaß mit dem Unternehmen für jene Arbeiten, die zu einem späteren Zeitpunkt nicht mehr zugänglich oder sichtbar sind?
NB: Das Datum der Aufmessungen muss im Baustellentagebuch (falls vom Gesetz vorgesehen) oder in den Niederschriften der Baustellenbesprechungen vermerkt werden.
Erlaubte Antworten: mind. 2, 1 oder 0,5 Aufmessungen pro Woche
Bewertung: Methode Nominalskala
Bewertungskoeffizient: mind. 2 Aufmessungen pro Woche = 1,00; 1 Aufmaß pro Woche = 0,50; Mindestvoraussetzung = 1 Aufmaß alle 2 Wochen = 0,00</t>
  </si>
  <si>
    <t>Mit welcher Frequenz werden dem Verfahrensverantwortlichen der aktuell angereifte Betrag der Baustellenabrechnung sowie eventuelle Änderungen gegenüber dem Bauzeitenprogramm mitgeteilt? Diese Informationen sind in den Niederschriften der wöchentlichen Baustellenbesprechungen aufzunehmen.
Erlaubte Antworten: 1 Bericht pro 1, 2, 3 alle 4 Wochen
Bewertung: Methode Nominalskala
Bewertungskoeffizient: mind. 1 Bericht pro Woche = 1,00; mind. 1 Bericht alle 2 Wochen = 0,50; mind. 1 Bericht alle 3 Wochen = 0,40; Mindestvoraussetzung = 1 Bericht alle 4 Wochen = 0,00</t>
  </si>
  <si>
    <t>Mit welcher Frequenz erfolgen die Baustellenbesuche der Bauleitung?
NB: Das Datum der Baustellenbesuche muss im Baustellentagebuch (falls vom Gesetz vorgesehen) oder in den Niederschriften der Baustellenbesprechungen vermerkt werden.
Erlaubte Antworten: min. 3, 2 oder 1 Baustellenbesuch(e) pro Woche
Bewertung: Methode Nominalskala
Bewertungskoeffizient: mind. 3 Besuche pro Woche = 1,00; mind. 2 Besuche pro Woche = 0,50; Mindestvoraussetzung = 1 Besuch pro Woche = 0,00</t>
  </si>
  <si>
    <t>Mit welcher Frequenz wird dem Verfahrensverantwortlichen und dem Technisch-verwaltungsmäßigen Abnahmeprüfer während der Bauausführung (falls vorgesehen) eine Kopie des Baustellentagebuches im PDF-Format übermittelt?
Erlaubte Antworten: 1 Übermittlung alle 2, 3 oder 4 Wochen
Bewertung: Methode Nominalskala
Bewertungskoeffizient: mind. 1 Übermittlung alle 2 Wochen = 1,00; mind. 1 Übermittlung alle 3 Wochen = 0,50; Mindestvoraussetzung = 1 Übermittlung alle 4 Wochen = 0,00</t>
  </si>
  <si>
    <t>Mit welcher Frequenz erfolgen die Baustellenbesuche des Koordinators für die Arbeitsausführung?
NB: Das Datum der Baustellenbesuche muss in den  Sicherheitsprotokollen vermerkt werden, die zeitnah dem Verantwortlichen der Arbeiten zu übermitteln sind.
Erlaubte Antworten: min. 3, 2 oder 1 Baustellenbesuch(e) pro Woche
Bewertung: Methode Nominalskala
Bewertungskoeffizient: mind. 3 Besuche pro Woche = 1,00; mind. 2 Besuche pro Woche = 0,50; Mindestvoraussetzung = 1 Besuch pro Woche und in jedem Fall bei Beginn sicherheitsrelevanter Bauphasen = 0,00</t>
  </si>
  <si>
    <t>Metodo scala nominale</t>
  </si>
  <si>
    <t>Metodo TOS</t>
  </si>
  <si>
    <t>Methode Nominalskala</t>
  </si>
  <si>
    <t>Methode TOS</t>
  </si>
  <si>
    <t>In calce ai singoli quesiti saranno indicate le risposte consentite ed i relativi coefficienti di valutazione.</t>
  </si>
  <si>
    <t>In der Fußnote der einzelnen Fragen werden die erlaubten Antworten sowie die entsprechenden Bewertungskoeffizienten angegeben.</t>
  </si>
  <si>
    <t>- contenuti sintetici che forniscano un reale valore aggiunto, discostandosi da quanto già ordinariamente noto ed illustrando aspetti specifici, innovativi e concreti.
N.B.: saranno quindi da evitare considerazioni di carattere generale, riferimenti od estratti normativi, prassi frequentemente in uso, elencazione di attrezzature facenti parte della normale dotazione di uno studio professionale, soluzioni non praticabili o non pertinenti rispetto a quanto richiesto, informazioni riguardanti la partecipazione a corsi di formazione non richiesti, ecc.</t>
  </si>
  <si>
    <t>- funzionalità
- economicità
- proporzionalità
- durabilità
- sicurezza
- realizzabilità
- cantierizzazione
- tutela ambientale e paesaggistica
- pregio architettonico
- disagio arrecato durante i lavori</t>
  </si>
  <si>
    <r>
      <t xml:space="preserve">B.02
</t>
    </r>
    <r>
      <rPr>
        <sz val="8"/>
        <rFont val="Arial"/>
        <family val="2"/>
      </rPr>
      <t>(50,00)</t>
    </r>
  </si>
  <si>
    <r>
      <t xml:space="preserve">B
</t>
    </r>
    <r>
      <rPr>
        <sz val="8"/>
        <rFont val="Arial"/>
        <family val="2"/>
      </rPr>
      <t>(80,00)</t>
    </r>
  </si>
  <si>
    <t>Il presente file dovrà essere compilato esclusivamente nelle parti non protette. Qualsiasi tentativo di eludere la password di protezione o di manomettere in qualunque altro modo il presente file verrà segnalato alla Stazione Appaltante, affinché quest'ultima valuti l'eventualità di intraprendere le azioni opportune.</t>
  </si>
  <si>
    <t>Ogni risposta dovrà presentare una lunghezza non superiore alle 1500 battute. Le parti del testo eccedenti tale limite non verranno considerate.</t>
  </si>
  <si>
    <t xml:space="preserve"> I contenuti dei fogli "TERMS", "B.01" e "B.02" saranno vincolanti, diventando parte integrante e sostanziale del contratto. Ogni altro documento o file, ad esclusione di quelli espressamente richiesti, non verrà considerato dalla Commissione Tecnica di Valutazione. </t>
  </si>
  <si>
    <t>- questo simbolo indica l'assenza di un dato richiesto od un errore nell'assegnazione di un punteggio massimo relativamente ad un criterio/subcriterio. Per meglio individuare l'origine del problema, la parte di testo corrispondente sarà inoltre evidenziata da una campitura rossa;</t>
  </si>
  <si>
    <t>Nella parte alta del citato foglio "TERMS", in corrispondenza della cella D1, si trova un pulsante filtro; disattivando le celle vuote sarà possibile visualizzare i soli testi variabili, da compilare a cura del RUP. In questa modalità di visualizzazione risulterà molto più agevole assegnare i punteggi massimi previsti per ogni criterio/subcriterio.</t>
  </si>
  <si>
    <t>Tutte le informazioni fornite dall'offerente in sede di gara saranno da considerarsi rese a titolo gratuito, ancorché quest'ultimo non sia risultato vincitore della gara. La Committenza avrà, pertanto, piena facoltà di utilizzarle per la migliore riuscita dell'opera, senza che sia necessario procedere al riconoscimento di compenso alcuno.</t>
  </si>
  <si>
    <t>L'eventuale incompatibilità con le prescrizioni del presente bando, così come con la vigente normativa tecnica o procedurale, potrà comportare una valutazione del subcriterio pari a 0,00 punti.</t>
  </si>
  <si>
    <t>L'assenza totale delle informazioni corrispondenti ad un dato subcriterio, comporterà una valutazione del corrispondente subcriterio pari a 0,00 punti.</t>
  </si>
  <si>
    <t>La Commissione Tecnica di Valutazione valuterà il contenuto esclusivo del singolo subcriterio, senza tenere conto di eventuali riferimenti ad altre parti dell'offerta.</t>
  </si>
  <si>
    <t xml:space="preserve">n = numero totale dei subcriteri                            </t>
  </si>
  <si>
    <t>Le singole referenze (subcriteri) saranno da fornire in forma schematica, utilizzando il foglio B.01 del presente file.</t>
  </si>
  <si>
    <t>La relazione sulle modalità di esecuzione dell'incarico sarà costituita dalle risposte ai quesiti sotto elencati (subcriteri), che andranno inserite all'interno del foglio B.02 del presente file.</t>
  </si>
  <si>
    <t>Subcriterio</t>
  </si>
  <si>
    <t>Titolo del subcriterio 37</t>
  </si>
  <si>
    <t>Titolo del subcriterio 38</t>
  </si>
  <si>
    <t>Titolo del subcriterio 39</t>
  </si>
  <si>
    <t>Titolo del subcriterio 40</t>
  </si>
  <si>
    <t>Titolo del subcriterio 41</t>
  </si>
  <si>
    <t>Titolo del subcriterio 42</t>
  </si>
  <si>
    <t>Titolo del subcriterio 43</t>
  </si>
  <si>
    <t>Titolo del subcriterio 44</t>
  </si>
  <si>
    <t>Titolo del subcriterio 45</t>
  </si>
  <si>
    <t>Titolo del subcriterio 46</t>
  </si>
  <si>
    <t>Titolo del subcriterio 47</t>
  </si>
  <si>
    <t>Titolo del subcriterio 48</t>
  </si>
  <si>
    <t>Titolo del subcriterio 49</t>
  </si>
  <si>
    <t>Titolo del subcriterio 50</t>
  </si>
  <si>
    <t>Titolo del subcriterio 51</t>
  </si>
  <si>
    <t>Titolo del subcriterio 52</t>
  </si>
  <si>
    <t>Titolo del subcriterio 53</t>
  </si>
  <si>
    <t>Titolo del subcriterio 54</t>
  </si>
  <si>
    <t>Titolo del subcriterio 55</t>
  </si>
  <si>
    <t>Titolo del subcriterio 56</t>
  </si>
  <si>
    <t>Titolo del subcriterio 57</t>
  </si>
  <si>
    <t>Titolo del subcriterio 58</t>
  </si>
  <si>
    <t>Titolo del subcriterio 59</t>
  </si>
  <si>
    <t>Titolo del subcriterio 60</t>
  </si>
  <si>
    <t>Titolo del subcriterio 61</t>
  </si>
  <si>
    <t>Titolo del subcriterio 62</t>
  </si>
  <si>
    <t>Titolo del subcriterio 63</t>
  </si>
  <si>
    <t>Titolo del subcriterio 64</t>
  </si>
  <si>
    <t>Titolo del subcriterio 65</t>
  </si>
  <si>
    <t>Titolo del subcriterio 66</t>
  </si>
  <si>
    <t>Titolo del subcriterio 67</t>
  </si>
  <si>
    <t>Titolo del subcriterio 68</t>
  </si>
  <si>
    <t>Titolo del subcriterio 69</t>
  </si>
  <si>
    <t>Titolo del subcriterio 70</t>
  </si>
  <si>
    <t>Titolo del subcriterio 71</t>
  </si>
  <si>
    <t>Titolo del subcriterio 72</t>
  </si>
  <si>
    <t>Titolo del subcriterio 73</t>
  </si>
  <si>
    <t>Titolo del subcriterio 74</t>
  </si>
  <si>
    <t>Titolo del subcriterio 75</t>
  </si>
  <si>
    <t>Titolo del subcriterio 76</t>
  </si>
  <si>
    <t>Titolo del subcriterio 77</t>
  </si>
  <si>
    <t>Titolo del subcriterio 78</t>
  </si>
  <si>
    <t>Titolo del subcriterio 79</t>
  </si>
  <si>
    <t>Titolo del subcriterio 80</t>
  </si>
  <si>
    <t>Titolo del subcriterio 81</t>
  </si>
  <si>
    <t>Titolo del subcriterio 82</t>
  </si>
  <si>
    <t>Titolo del subcriterio 83</t>
  </si>
  <si>
    <t>Titolo del subcriterio 84</t>
  </si>
  <si>
    <t>Titolo del subcriterio 85</t>
  </si>
  <si>
    <t>Titolo del subcriterio 86</t>
  </si>
  <si>
    <t>Titolo del subcriterio 87</t>
  </si>
  <si>
    <t>Titolo del subcriterio 88</t>
  </si>
  <si>
    <t>Titolo del subcriterio 89</t>
  </si>
  <si>
    <t>Titolo del subcriterio 90</t>
  </si>
  <si>
    <t>Titolo del subcriterio 91</t>
  </si>
  <si>
    <t>Titolo del subcriterio 92</t>
  </si>
  <si>
    <t>Titolo del subcriterio 93</t>
  </si>
  <si>
    <t>Titolo del subcriterio 94</t>
  </si>
  <si>
    <t>Titolo del subcriterio 95</t>
  </si>
  <si>
    <t>Titolo del subcriterio 96</t>
  </si>
  <si>
    <t>Titolo del subcriterio 97</t>
  </si>
  <si>
    <t>Titolo del subcriterio 98</t>
  </si>
  <si>
    <t>Titolo del subcriterio 99</t>
  </si>
  <si>
    <t>Titolo del subcriterio 100</t>
  </si>
  <si>
    <t>Le referenze riguardanti la fase progettuale potranno essere costituite esclusivamente da progetti esecutivi approvati; non potranno, pertanto, essere presentati studi di fattibilità, progetti di fattibilità tecnico-economica, progetti definitivi, ecc.</t>
  </si>
  <si>
    <r>
      <t xml:space="preserve">In tutti i casi in cui sorgano fondati dubbi sulla veridicità delle dichiarazioni rese, queste potranno essere verificate a cura </t>
    </r>
    <r>
      <rPr>
        <sz val="12"/>
        <rFont val="Arial"/>
        <family val="2"/>
      </rPr>
      <t>dell'Autorità di gara.</t>
    </r>
  </si>
  <si>
    <t>T - Tecnica
(aspetti riferiti all'opera da realizzarsi)</t>
  </si>
  <si>
    <t>O - Organizzazione
(aspetti riferiti alla prestazione professionale)</t>
  </si>
  <si>
    <t>- Dieses Symbol weist auf das Fehlen von erforderlichen Daten oder auf Fehler bei der Zuweisung der Höchstpunktezahl der entsprechenden Bewertungskriterien/Unterkriterien hin. Die in rot hinterlegten Textfelder erlauben eine vereinfachte Problemerkennung.</t>
  </si>
  <si>
    <t>- Dieses Symbol weist darauf hin, dass die variablen Texte ausgefüllt oder die erforderliche Auswahl getroffen wurde (falls vorgesehen). Das Symbol weißt außerdem darauf hin, dass die angegebenen Höchstpunktezahlen den vorgegebenen Schwellenwerten entsprechen.</t>
  </si>
  <si>
    <t>Im oberen Bereich des Blattes "TERMS" (Zelle D1) befindet sich ein Filtersymbol. Durch Deaktivieren der leeren Zellen ist es möglich, nur die variablen Texte, die vom Verfahrensverantwortlichen auszufüllen sind, anzuzeigen. Diese Art der Anzeige erlaubt eine vereinfachte Zuweisung der Höchstpunktezahlen für jedes Bewertungskriterium/Unterkriterium.</t>
  </si>
  <si>
    <t>Vor Übermittlung der Datei an die Vergabestelle muss der Verfahrensverantwortliche:</t>
  </si>
  <si>
    <t>- das Blatt "TERMS" mit einem Passwort schützen (Befehl Excel Office 365: Überprüfen, Blatt schützen).</t>
  </si>
  <si>
    <t>Im oberen Bereich des Blattes "TERMS", das sämtliche Angaben des Technischen Angebots enthält, befindet sich ein Filtersymbol (Zelle D1). Unter Zuhilfenahme dieses Filters muss überprüft werden, ob alle Blattinhalte aktiviert sind (Befehl Excel Office 365: Alles Auswählen).</t>
  </si>
  <si>
    <t>In jedem Blatt dieser Datei befindet sich neben dem Titel ein Kontrollfeld, das beim Ausfüllen der verschiedenen Felder behilflich ist:</t>
  </si>
  <si>
    <t>- Dieses Symbol weist auf das Fehlen von erforderlichen Daten hin. Die in rot hinterlegten Textfelder erlauben eine vereinfachte Problemerkennung.</t>
  </si>
  <si>
    <t>- Dieses Symbol weist darauf hin, dass die variablen Texte ausgefüllt oder die erforderliche Auswahl getroffen wurde (falls vorgesehen).</t>
  </si>
  <si>
    <t xml:space="preserve">n = Gesamtanzahl der Unterkriterien         </t>
  </si>
  <si>
    <r>
      <t>W</t>
    </r>
    <r>
      <rPr>
        <vertAlign val="subscript"/>
        <sz val="12"/>
        <rFont val="Arial"/>
        <family val="2"/>
      </rPr>
      <t>i</t>
    </r>
    <r>
      <rPr>
        <sz val="12"/>
        <rFont val="Arial"/>
        <family val="2"/>
      </rPr>
      <t xml:space="preserve"> = Maximal erreichbare Punktezahl für das Unterkriterium (i)</t>
    </r>
  </si>
  <si>
    <r>
      <t>W</t>
    </r>
    <r>
      <rPr>
        <vertAlign val="subscript"/>
        <sz val="12"/>
        <rFont val="Arial"/>
        <family val="2"/>
      </rPr>
      <t>i</t>
    </r>
    <r>
      <rPr>
        <sz val="12"/>
        <rFont val="Arial"/>
        <family val="2"/>
      </rPr>
      <t xml:space="preserve"> = punteggio massimo conseguibile per il subcriterio (i)</t>
    </r>
  </si>
  <si>
    <r>
      <t>C</t>
    </r>
    <r>
      <rPr>
        <vertAlign val="subscript"/>
        <sz val="12"/>
        <rFont val="Arial"/>
        <family val="2"/>
      </rPr>
      <t>(a)</t>
    </r>
    <r>
      <rPr>
        <sz val="12"/>
        <rFont val="Arial"/>
        <family val="2"/>
      </rPr>
      <t xml:space="preserve"> = Gesamtpunktezahl des Angebotes (a)</t>
    </r>
  </si>
  <si>
    <r>
      <t>V</t>
    </r>
    <r>
      <rPr>
        <vertAlign val="subscript"/>
        <sz val="12"/>
        <rFont val="Arial"/>
        <family val="2"/>
      </rPr>
      <t>(a)i</t>
    </r>
    <r>
      <rPr>
        <sz val="12"/>
        <rFont val="Arial"/>
        <family val="2"/>
      </rPr>
      <t xml:space="preserve"> = coefficiente di valutazione dell'offerta (a) rispetto al subcriterio (i), variabile tra 0,00 e 1,00                      </t>
    </r>
  </si>
  <si>
    <r>
      <t>V</t>
    </r>
    <r>
      <rPr>
        <vertAlign val="subscript"/>
        <sz val="12"/>
        <rFont val="Arial"/>
        <family val="2"/>
      </rPr>
      <t>(a)i</t>
    </r>
    <r>
      <rPr>
        <sz val="12"/>
        <rFont val="Arial"/>
        <family val="2"/>
      </rPr>
      <t xml:space="preserve"> = Koeffizient des bewerteten Angebotes (a) in Bezug auf das Unterkriterium (i), variabel zwischen 0,00 und 1,00                     </t>
    </r>
  </si>
  <si>
    <t>Segue l'elenco delle referenze richieste:</t>
  </si>
  <si>
    <t>Es folgt eine Aufstellung der verlangten Referenzen:</t>
  </si>
  <si>
    <t>Es folgt eine Aufstellung der zu beantwortenden Fragen:</t>
  </si>
  <si>
    <t>Varianteprojekte und die entsprechenden Unterlagen zur Genehmigung werden nicht berücksichtigt.</t>
  </si>
  <si>
    <t>Die Referenzen betreffend die Projektierungsphase dürfen ausschließlich aus genehmigten Ausführungsprojekten bestehen. Machbarkeitsstudien, Projekte über die technische und wirtschaftliche Machbarkeit, Endgültige Projekte, usw. dürfen somit nicht vorgelegt werden.</t>
  </si>
  <si>
    <t>In allen Fällen, in denen Zweifel am Wahrheitsgehalt der abgegebenen Erklärungen auftreten, kann eine Überprüfung durch die Vergabestelle erfolgen.</t>
  </si>
  <si>
    <t>L'incarico a cui si riferisce la referenza dovrà essere stato conferito in forma scritta.</t>
  </si>
  <si>
    <t>Der Referenzauftrag muss in schriftlicher Form erteilt worden sein.</t>
  </si>
  <si>
    <t>Der Bericht über die Ausführungsweise des Auftrags besteht aus den Antworten auf die unten aufgelisteten Fragen (Unterkriterien). Die entsprechenden Antworten sind in das Blatt B.02 dieser Datei einzugeben.</t>
  </si>
  <si>
    <t>Jede Antwort darf eine maximale Länge von nicht mehr als 1500 Zeichen aufweisen. Jene Textstellen, die dieses Limit überschreiten, werden nicht berücksichtigt.</t>
  </si>
  <si>
    <t xml:space="preserve">La relazione non può contenere disegni, foto, diagrammi, organigrammi, tabelle o altre rappresentazioni grafiche. </t>
  </si>
  <si>
    <t>T - Technik
(Aspekte, die auf das zu realisierende Bauwerk Bezug nehmen)</t>
  </si>
  <si>
    <t>O - Organisation
(Aspekte, die auf die freiberufliche Leistung Bezug nehmen)</t>
  </si>
  <si>
    <t>S - Sintesi
(aspetti riferiti al testo delle risposte)</t>
  </si>
  <si>
    <t>S - Synthese
(Aspekte, die auf den Text der Antworten Bezug nehmen)</t>
  </si>
  <si>
    <t>Für die Bewertung der im Bericht vorgesehenen Unterkriterien werden folgende zwei Bewertungsmethoden verwendet: Methode Nominalskala und Methode TOS.</t>
  </si>
  <si>
    <t>Per la valutazione dei subcriteri che costituiscono la  relazione verranno adottati i due metodi di valutazione di seguito descritti: metodo scala nominale e metodo TOS.</t>
  </si>
  <si>
    <t>Im Falle einer Bietergemeinschaft von Freiberuflern muss jenes Subjekt, das die einzelne Referenz vorlegt, mit jenem Subjekt übereinstimmen, das effektiv die entsprechende Leistung innerhalb der Gruppe erbringt.</t>
  </si>
  <si>
    <t>In caso di un subraggruppamento costituito per l’esecuzione della prestazione principale ovvero per l’esecuzione della prestazione secondaria gli incarichi di referenza possono essere stati eseguiti da uno dei soggetti indicati per l’esecuzione della prestazione principale o rispettivamente della prestazione secondaria.</t>
  </si>
  <si>
    <t>Falls für die Ausführung der Haupt- oder Nebenleistung eine Unterbietergemeinschaft gebildet wurde, können die Referenzaufträge von einem der Subjekte ausgeführt worden sein, das für die Ausführung der Haupt- oder Nebenleistung angegeben wurde.</t>
  </si>
  <si>
    <t>Sämtliche Informationen, die im Zuge der Ausschreibung vom Bieter bereitgestellt werden, verstehen sich - auch im Falle, dass derselbe nicht als Gewinner der Ausschreibung hervorgeht - als kostenlos. Der Bauherrenschaft steht es frei, diese Vorschläge für ein gutes Gelingen des Bauvorhabens zu nutzen, ohne eine Vergütung jedweder Art anzuerkennen.</t>
  </si>
  <si>
    <t>In tutti i casi in cui l'offerente abbia conseguito 0,00 punti, verrà automaticamente pretesa, per la parte di offerta corrispondente, la modalità di esecuzione prevista dagli atti di gara e dalla vigente normativa.</t>
  </si>
  <si>
    <t>Das vollständige Fehlen von Informationen betreffend ein Unterkriterium haben eine Bewertung des entsprechenden Unterkriteriums von 0,00 Punkten zur Folge.</t>
  </si>
  <si>
    <t xml:space="preserve">Die Inhalte der Blätter "TERMS", "B.01" und "B.02" werden wesentlicher Bestandteil des Vertrages und haben verbindlichen Charakter. Jegliche andere Dokumente oder Dateien, die nicht explizit verlangt wurden, werden von der Technischen Bewertungskommission nicht berücksichtigt. </t>
  </si>
  <si>
    <t>Die vorliegende Datei darf auschließlich in den nicht durch Schreibschutz gesicherten Bereichen ausgefüllt werden. Jeglicher Versuch, den Schreibschutz zu umgehen oder die Datei auf andere Art und Weise abzuändern, wird der Vergabestelle gemeldet, welche die Möglichkeit angemessener Maßnahmen überprüft.</t>
  </si>
  <si>
    <t>Etwaige Unvereinbarkeiten mit den Vorgaben dieser Ausschreibung sowie mit den geltenden Vorschriften technischer und verfahrensrechtlicher Natur kann eine Bewertung des Unterkriteriums von 0,00 Punkten zur Folge haben.</t>
  </si>
  <si>
    <t>In allen Fällen, in denen der Bieter 0,00 Punkte erhalten hat, werden für den entsprechenden Angebotsabschnitt automatisch die Ausführungsmodalitäten der Ausschreibungsunterlagen sowie der geltenden Rechtsvorschriften angewandt.</t>
  </si>
  <si>
    <t>Die Technische Bewertungskommission bewertet ausschließlich den Inhalt des einzelnen Unterkriteriums, ohne eventuelle Verweise auf andere Abschnitte des Angebotes zu berücksichtigen.</t>
  </si>
  <si>
    <t>Bei der Erstellung des eigenen Preisangebots muss der Bieter alle etwaigen Mehrkosten berücksichtigen, die durch die angebotenen Bedingungen anfallen.</t>
  </si>
  <si>
    <t>Die einzelnen Referenzen (Unterkriterien) sind in schematischer Form und unter Verwendung des Blattes B.01 dieser Datei anzugeben.</t>
  </si>
  <si>
    <t>Im Falle von Bauvorhaben privater Auftraggeber ist das Ausstellungsdatum der Bewohn- bzw. Benutzbarkeitserklärung entscheidend.</t>
  </si>
  <si>
    <r>
      <t>W</t>
    </r>
    <r>
      <rPr>
        <vertAlign val="subscript"/>
        <sz val="12"/>
        <rFont val="Arial"/>
        <family val="2"/>
      </rPr>
      <t>B.01.01</t>
    </r>
    <r>
      <rPr>
        <sz val="12"/>
        <rFont val="Arial"/>
        <family val="2"/>
      </rPr>
      <t xml:space="preserve"> = Maximal erreichbare Punktezahl für die Referenz</t>
    </r>
  </si>
  <si>
    <r>
      <t>W</t>
    </r>
    <r>
      <rPr>
        <vertAlign val="subscript"/>
        <sz val="12"/>
        <rFont val="Arial"/>
        <family val="2"/>
      </rPr>
      <t>B.01.02</t>
    </r>
    <r>
      <rPr>
        <sz val="12"/>
        <rFont val="Arial"/>
        <family val="2"/>
      </rPr>
      <t xml:space="preserve"> = Maximal erreichbare Punktezahl für die Referenz</t>
    </r>
  </si>
  <si>
    <r>
      <t>W</t>
    </r>
    <r>
      <rPr>
        <vertAlign val="subscript"/>
        <sz val="12"/>
        <rFont val="Arial"/>
        <family val="2"/>
      </rPr>
      <t>B.01.03</t>
    </r>
    <r>
      <rPr>
        <sz val="12"/>
        <rFont val="Arial"/>
        <family val="2"/>
      </rPr>
      <t xml:space="preserve"> = Maximal erreichbare Punktezahl für die Referenz</t>
    </r>
  </si>
  <si>
    <r>
      <t>V</t>
    </r>
    <r>
      <rPr>
        <vertAlign val="subscript"/>
        <sz val="12"/>
        <rFont val="Arial"/>
        <family val="2"/>
      </rPr>
      <t>C</t>
    </r>
    <r>
      <rPr>
        <sz val="12"/>
        <rFont val="Arial"/>
        <family val="2"/>
      </rPr>
      <t xml:space="preserve"> = Faktor betreffend die vom Freiberufler erbrachte Leistung, ermittelt wie folgt:</t>
    </r>
  </si>
  <si>
    <t>Der Bericht darf keine Zeichnungen, Fotos, Diagramme, Organigramme, Tabellen oder sonstige grafische Darstellungen beinhalten.</t>
  </si>
  <si>
    <t>Bei der "Methode TOS" hingegen erfolgt die Ermittlung des Koeffizienten des jeweiligen Unterkriteriums aus dem arithmetischen Mittel der Koeffizienten aller Mitglieder der Technischen Bewertungskommission. Diese Koeffizienten werden im Ermessen der einzelnen Kommissionsmitglieder zugewiesen, variieren zwischen 0,00 und 1,00 und berücksichtigen folgende Klassifizierung: Technik, Organisation und Synthese. Die technischen Aspekte beziehen sich auf das zu realisierende Bauwerk; die organisatorischen auf die freiberufliche Leistung und die Synthese auf die Antwortinhalte.</t>
  </si>
  <si>
    <t>Es werden jene Antworten belohnt, welche die besten Lösungen zu den unten aufgelisteten Aspekten bieten.</t>
  </si>
  <si>
    <t>- Kurz gefasste Inhalte, die einen realen Mehrwert bieten, von der gängigen Praxis abweichen und spezifische, innovative und konkrete Aspekte aufzeigen.
NB: Allgemeine Überlegungen, Verweise oder Auszüge aus gesetzlichen Bestimmungen, Angaben von allgemein anerkannten Praktiken, Aufzählung von Arbeitsmitteln, die zur Grundausstattung eines Technischen Büros gehören, nicht anwendbare und nicht themenbezogene Lösungen, Informationen betreffend die Teilnahme an nicht ausdrücklich geforderten Weiterbildungsveranstaltungen, usw. sind somit zu vermeiden.</t>
  </si>
  <si>
    <t>Qualora la Committenza ritenesse svantaggiose alcune tra le proposte offerte, questa potrà motivatamente rinunciarvi.</t>
  </si>
  <si>
    <r>
      <t>V</t>
    </r>
    <r>
      <rPr>
        <vertAlign val="subscript"/>
        <sz val="12"/>
        <rFont val="Arial"/>
        <family val="2"/>
      </rPr>
      <t>C</t>
    </r>
    <r>
      <rPr>
        <sz val="12"/>
        <rFont val="Arial"/>
        <family val="2"/>
      </rPr>
      <t xml:space="preserve"> = fattore relativo al periodo di svolgimento della prestazione da parte del professionista, come da seguente classificazione:</t>
    </r>
  </si>
  <si>
    <r>
      <t>Ove compaia il "metodo TOS", il coefficiente assegnato per il singolo subcriterio V</t>
    </r>
    <r>
      <rPr>
        <vertAlign val="subscript"/>
        <sz val="12"/>
        <rFont val="Arial"/>
        <family val="2"/>
      </rPr>
      <t>(a)i</t>
    </r>
    <r>
      <rPr>
        <sz val="12"/>
        <rFont val="Arial"/>
        <family val="2"/>
      </rPr>
      <t xml:space="preserve"> risulterà dalla media aritmetica dei coefficienti, variabili tra 0,00 ed 1,00, discrezionalmente attribuiti dai singoli membri della Commissione Tecnica considerando la seguente classificazione: tecnica, organizzazione e sintesi. Gli aspetti tecnici si riferiranno all'opera da realizzarsi; quelli organizzativi saranno da intendere riferiti alla prestazione professionale; la sintesi riguarderà il contenuto delle risposte.</t>
    </r>
  </si>
  <si>
    <t>Saranno premiate le risposte che forniranno le migliori soluzioni relativamente agli aspetti sotto elencati.</t>
  </si>
  <si>
    <t>- Funktionalität
- Wirtschaftlichkeit
- Verhältnismäßigkeit
- Dauerhaftigkeit
- Sicherheit
- Ausführbarkeit
- Baustelleneinrichtung
- Umwelt- und Landschaftsschutz
- Architektonische Gestaltung
- Unannehmlichkeiten während der Bauausführung</t>
  </si>
  <si>
    <t>- trasparenza
- sistematicità
- proporzionalità
- snellezza
- tempestività
- efficienza ed efficacia
- precisione ed accuratezza
- flessibilità</t>
  </si>
  <si>
    <t>- Transparenz
- Systematik
- Verhältnismäßigkeit
- Schlankheit
- Rechtzeitigkeit
- Effizienz und Wirksamkeit
- Präzision und Genauigkeit 
- Flexibilität</t>
  </si>
  <si>
    <t>- si assicuri della visualizzazione completa di tutti i contenuti del foglio "TERMS", agendo sul filtro in corrispondenza della cella D1;</t>
  </si>
  <si>
    <t>- die vollständige Anzeige aller Inhalte des Blattes "TERMS"  durch Betätigung des entsprechenden Filters in der Zelle D1 sicherstellen;</t>
  </si>
  <si>
    <t>- nasconda i fogli "INFO_RUP" e "QUESTIONS" (comando Excel Office 365: tasto destro del mouse sulla linguetta corrispondente al foglio e "Nascondi");</t>
  </si>
  <si>
    <t>- die Blätter "INFO RUP" und "QUESTIONS" ausblenden (Befehl Excel Office 365: Rechte Maustaste auf der entsprechenden Blattregisterkarte und "Ausblenden")</t>
  </si>
  <si>
    <r>
      <t>Im Falle der Verwendung einer</t>
    </r>
    <r>
      <rPr>
        <sz val="12"/>
        <color rgb="FFFF0000"/>
        <rFont val="Arial"/>
        <family val="2"/>
      </rPr>
      <t xml:space="preserve"> </t>
    </r>
    <r>
      <rPr>
        <sz val="12"/>
        <rFont val="Arial"/>
        <family val="2"/>
      </rPr>
      <t>Excel-Version vor dem Jahr 2007 werden die in den Zellen des Blatts "B.02" eingegebene Antworten zwar gespeichert aber nur die ersten 1024 Zeichen angezeigt. Um diesem Problem Abhilfe zu schaffen, besteht die Möglichkeit, auf eine aktualisierte Version des Programms Excel oder eine gleichwertige Softwarelösung zurückzugreifen.</t>
    </r>
  </si>
  <si>
    <t>Im Falle, dass die Bauherrenschaft einige der angebotenen Vorschläge als nachteilig erachtet, kann - nach erfolgter Begründung - diese auf die Erfüllung derselben verzichten.</t>
  </si>
  <si>
    <t>Qualora si utilizzi una versione di Excel precedente rispetto alla 2007, le celle predisposte per l'inserimento delle risposte di cui al foglio "B.02", pur memorizzando l'intero testo inserito, permetteranno di visualizzare i soli primi 1024 caratteri. Per ovviare a questo problema, sarà quindi possibile, in alternativa, utilizzare una versione aggiornata di Excel o di equivalente software.</t>
  </si>
  <si>
    <r>
      <t xml:space="preserve">Il presente file si compone di:
- testi fissi, ovvero non modificabili (colore </t>
    </r>
    <r>
      <rPr>
        <b/>
        <sz val="12"/>
        <rFont val="Arial"/>
        <family val="2"/>
      </rPr>
      <t>nero</t>
    </r>
    <r>
      <rPr>
        <sz val="12"/>
        <rFont val="Arial"/>
        <family val="2"/>
      </rPr>
      <t xml:space="preserve">)
- testi da compilare a cura del RUP (colore </t>
    </r>
    <r>
      <rPr>
        <b/>
        <sz val="12"/>
        <color theme="5" tint="-0.249977111117893"/>
        <rFont val="Arial"/>
        <family val="2"/>
      </rPr>
      <t>rosso</t>
    </r>
    <r>
      <rPr>
        <sz val="12"/>
        <rFont val="Arial"/>
        <family val="2"/>
      </rPr>
      <t xml:space="preserve">)
- testi da compilare a cura dell'offerente (colore </t>
    </r>
    <r>
      <rPr>
        <b/>
        <sz val="12"/>
        <color rgb="FF0070C0"/>
        <rFont val="Arial"/>
        <family val="2"/>
      </rPr>
      <t>blu</t>
    </r>
    <r>
      <rPr>
        <sz val="12"/>
        <rFont val="Arial"/>
        <family val="2"/>
      </rPr>
      <t>)</t>
    </r>
  </si>
  <si>
    <t>INFORMAZIONI PER IL RESPONSABILE DEL PROCEDIMENTO</t>
  </si>
  <si>
    <t>INFORMATIONEN FÜR DEN VERFAHRENSVERANTWORTLICHEN</t>
  </si>
  <si>
    <t>INFORMATIONEN FÜR DEN BIETER</t>
  </si>
  <si>
    <t>INFORMAZIONI PER L'OFFERENTE</t>
  </si>
  <si>
    <r>
      <t xml:space="preserve">Diese Datei besteht aus:
- Fixen bzw. nicht verändbaren Texten (Farbe </t>
    </r>
    <r>
      <rPr>
        <b/>
        <sz val="12"/>
        <rFont val="Arial"/>
        <family val="2"/>
      </rPr>
      <t>Schwarz</t>
    </r>
    <r>
      <rPr>
        <sz val="12"/>
        <rFont val="Arial"/>
        <family val="2"/>
      </rPr>
      <t xml:space="preserve">)
- Texten, die vom Verfahrensverantwortlichen auszufüllen sind (Farbe </t>
    </r>
    <r>
      <rPr>
        <b/>
        <sz val="12"/>
        <color theme="5" tint="-0.249977111117893"/>
        <rFont val="Arial"/>
        <family val="2"/>
      </rPr>
      <t>Rot</t>
    </r>
    <r>
      <rPr>
        <sz val="12"/>
        <rFont val="Arial"/>
        <family val="2"/>
      </rPr>
      <t xml:space="preserve">)
- Texten, die vom Bieter auszufüllen sind (Farbe </t>
    </r>
    <r>
      <rPr>
        <b/>
        <sz val="12"/>
        <color rgb="FF0070C0"/>
        <rFont val="Arial"/>
        <family val="2"/>
      </rPr>
      <t>Blau</t>
    </r>
    <r>
      <rPr>
        <sz val="12"/>
        <rFont val="Arial"/>
        <family val="2"/>
      </rPr>
      <t>)</t>
    </r>
  </si>
  <si>
    <r>
      <t xml:space="preserve">Il presente file si compone di:
- testi fissi, ovvero non modificabili (colore </t>
    </r>
    <r>
      <rPr>
        <b/>
        <sz val="12"/>
        <rFont val="Arial"/>
        <family val="2"/>
      </rPr>
      <t>nero</t>
    </r>
    <r>
      <rPr>
        <sz val="12"/>
        <rFont val="Arial"/>
        <family val="2"/>
      </rPr>
      <t xml:space="preserve">)
- testi da inserire a cura del RUP (colore </t>
    </r>
    <r>
      <rPr>
        <b/>
        <sz val="12"/>
        <color theme="5" tint="-0.249977111117893"/>
        <rFont val="Arial"/>
        <family val="2"/>
      </rPr>
      <t>rosso</t>
    </r>
    <r>
      <rPr>
        <sz val="12"/>
        <rFont val="Arial"/>
        <family val="2"/>
      </rPr>
      <t xml:space="preserve">)
- testi da inserire a cura dell'offerente (colore </t>
    </r>
    <r>
      <rPr>
        <b/>
        <sz val="12"/>
        <color rgb="FF0070C0"/>
        <rFont val="Arial"/>
        <family val="2"/>
      </rPr>
      <t>blu</t>
    </r>
    <r>
      <rPr>
        <sz val="12"/>
        <rFont val="Arial"/>
        <family val="2"/>
      </rPr>
      <t>)</t>
    </r>
  </si>
  <si>
    <r>
      <t xml:space="preserve">Diese Datei besteht aus:
- Fixen bzw. nicht verändbaren Texten (Farbe </t>
    </r>
    <r>
      <rPr>
        <b/>
        <sz val="12"/>
        <rFont val="Arial"/>
        <family val="2"/>
      </rPr>
      <t>Schwarz</t>
    </r>
    <r>
      <rPr>
        <sz val="12"/>
        <rFont val="Arial"/>
        <family val="2"/>
      </rPr>
      <t xml:space="preserve">)
- Texten, die vom Verfahrensverantwortlichen einzufügen sind (Farbe </t>
    </r>
    <r>
      <rPr>
        <b/>
        <sz val="12"/>
        <color theme="5" tint="-0.249977111117893"/>
        <rFont val="Arial"/>
        <family val="2"/>
      </rPr>
      <t>Rot</t>
    </r>
    <r>
      <rPr>
        <sz val="12"/>
        <rFont val="Arial"/>
        <family val="2"/>
      </rPr>
      <t xml:space="preserve">)
- Texten, die vom Bieter einzufügen sind (Farbe </t>
    </r>
    <r>
      <rPr>
        <b/>
        <sz val="12"/>
        <color rgb="FF0070C0"/>
        <rFont val="Arial"/>
        <family val="2"/>
      </rPr>
      <t>Blau</t>
    </r>
    <r>
      <rPr>
        <sz val="12"/>
        <rFont val="Arial"/>
        <family val="2"/>
      </rPr>
      <t>)</t>
    </r>
  </si>
  <si>
    <t>Quali provvedimenti verranno intrapresi in favore della sostenibilità ambientale, che possano considerarsi migliorativi rispetto a quelli previsti per legge?
Valutazione: metodo TOS</t>
  </si>
  <si>
    <t>Sostenibilità ambientale</t>
  </si>
  <si>
    <t>Umweltverträglichkeit</t>
  </si>
  <si>
    <t>Welche Maßnahmen werden ergriffen, um die Umweltverträglichkeit zu erhöhen und die gesetzlich vorgesehenen Voraussetzungen zu verbessern?
Bewertung: Methode TOS</t>
  </si>
  <si>
    <t>Die vorliegende Datei stellt die einzige Unterlage dar, die Gegenstand der Technischen Bewertung ist.</t>
  </si>
  <si>
    <t>L'unico documento oggetto di valutazione tecnica sarà il presente file.</t>
  </si>
  <si>
    <t>ID-Kodex</t>
  </si>
  <si>
    <t>Codice-ID</t>
  </si>
  <si>
    <t>Unterkriterium
Subcriterio</t>
  </si>
  <si>
    <t>Bewertungskriterium
Criterio di valutazione</t>
  </si>
  <si>
    <t>Referenzen
Referenze</t>
  </si>
  <si>
    <t>Gesamtpunktezahl des entsprechenden Bewertungskriteriums
Punteggio complessivo del criterio</t>
  </si>
  <si>
    <t>Bericht über die Ausführungsweise des Auftrags
Relazione sulle modalità di esecuzione dell'incarico</t>
  </si>
  <si>
    <t>Altra tipologia di opera, comunque appartenente al Codice-ID indicato</t>
  </si>
  <si>
    <t>Andere Typologie des Bauvorhabens, die in jedem Fall des angegebenen ID-Kodex angehört</t>
  </si>
  <si>
    <t>Frage:</t>
  </si>
  <si>
    <t>Quesito:</t>
  </si>
  <si>
    <t>Antwort│Risposta:</t>
  </si>
  <si>
    <t>Bieter
Offerente</t>
  </si>
  <si>
    <r>
      <t>V</t>
    </r>
    <r>
      <rPr>
        <vertAlign val="subscript"/>
        <sz val="12"/>
        <rFont val="Arial"/>
        <family val="2"/>
      </rPr>
      <t>B</t>
    </r>
    <r>
      <rPr>
        <sz val="12"/>
        <rFont val="Arial"/>
        <family val="2"/>
      </rPr>
      <t xml:space="preserve"> = Faktor betreffend die Ähnlichkeit des Referenzbauvorhabens mit dem zu realisierenden Bauvorhaben. Das Referenzbauvorhaben beinhaltet zumindest eine der folgenden Eingriffstypologien, die der angegebenen ID-Kodex angehören:</t>
    </r>
  </si>
  <si>
    <r>
      <t>V</t>
    </r>
    <r>
      <rPr>
        <vertAlign val="subscript"/>
        <sz val="12"/>
        <rFont val="Arial"/>
        <family val="2"/>
      </rPr>
      <t>B</t>
    </r>
    <r>
      <rPr>
        <sz val="12"/>
        <rFont val="Arial"/>
        <family val="2"/>
      </rPr>
      <t xml:space="preserve"> = fattore relativo all'affinità dell'opera di referenza, rispetto a quella da realizzarsi. L'opera di referenza dovrà comprendere almeno una fra le seguenti tipologie di intervento, appartenenti al Codice-ID indicato:</t>
    </r>
  </si>
  <si>
    <t>Text (max 150 Zeichen)│Testo (max 150 battute)</t>
  </si>
  <si>
    <t>Text (max 1500 Zeichen)│Testo (max 1500 battute)</t>
  </si>
  <si>
    <t>Maßnahmen zur Reduzierung der Hochwassergefahr in Innichen</t>
  </si>
  <si>
    <t>Interventi per la riduzione del pericolo di piena a San Candido</t>
  </si>
  <si>
    <t>S.05</t>
  </si>
  <si>
    <t>Ausführungsprojekt</t>
  </si>
  <si>
    <t>Progetto esecutivo</t>
  </si>
  <si>
    <t>Welche Tätigkeiten werden umgesetzt, um die Partizipation der betroffenen Bevölkerung, der Verwaltung und der Interessensvertreter zu verbessern, welche direkt oder indirekt in der Verwirklichung der Baumaßnahmen involviert sind.
Bewertung: Methode TOS</t>
  </si>
  <si>
    <t>Partizipation der Interessensvertreter</t>
  </si>
  <si>
    <t>Quali accorgimenti verranno intrapresi al fine di migliorare la partecipazione della popolazione, degli enti e dei gruppi di interesse, direttamente od indirettamente interessati dalla realizzazione delle opere?
Valutazione: metodo TOS</t>
  </si>
  <si>
    <t>Coinvolgimento dei gruppi di interesse</t>
  </si>
  <si>
    <t>Neubau von Hochwasserentlastungsstollen</t>
  </si>
  <si>
    <t>Neubau von Hochwasserückhaltebecken</t>
  </si>
  <si>
    <t>Neubau von Straßentunnels</t>
  </si>
  <si>
    <t>Nuova costruzione di gallerie stradali</t>
  </si>
  <si>
    <t>Nuova costruzione di bacini di laminazione per le piene</t>
  </si>
  <si>
    <t>Nuova costruzione di scolmatori artificiali in galleria</t>
  </si>
  <si>
    <t>Elenco documentazione da allegare in sede di offerta (per ogni referenza):</t>
  </si>
  <si>
    <t>- 1 Planunterlage (auch nur eine Planunterlage des Projektes) aus der die tehcnische Ähnlichkeit des Referenzeingriffs mit dem zu realisierenden Eingriff entnommen werden kann</t>
  </si>
  <si>
    <t>- 1 tavola (potrà essere anche direttamente una tavola di progetto) dalla quale sia possibile desumere l'affinità tecnica dell'intervento di referenza, rispetto a quello da realizzarsi.</t>
  </si>
  <si>
    <t>Il professionista che assumerà l'incarico principale (importo di onorario più alto) ha già assunto degli incarichi libero-professionali per conto di enti soggetti al rispetto della normativa sugli appalti pubblici? In caso affermativo, specificare con quali.
Risposte consentite: nominativo dell'ente committente
Valutazione: metodo scala nominale
Coefficiente di valutazione: sì, per enti pubblici = 1,00; sì, per altri enti  = 0,60; no = 0,00</t>
  </si>
  <si>
    <t>Hat der Freiberufler des Hauptauftrages (Auftrag mit dem höchsten Honorarbetrag) bereits freiberufliche Aufträge für Körperschaften erfüllt, die den Bestimmungen der öffentlichen Auftragvergabe unterworfen sind? Falls zutreffend wird um Angabe der entsprechenden Körperschaft ersucht.
Erlaubte Antworten: Angabe der auftraggebenden Körperschaft
Bewertung: Methode Nominalskala
Bewertungskoeffizient: Ja, für öffentliche Körperschaften = 1,00; ja, für andere Körperschaften = 0,60; nein = 0,00</t>
  </si>
  <si>
    <t>S.05 o D.03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</si>
</sst>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quot; €&quot;"/>
    <numFmt numFmtId="165" formatCode="&quot;B1 = &quot;0.00"/>
    <numFmt numFmtId="166" formatCode="&quot;B2 = &quot;0.00"/>
    <numFmt numFmtId="167" formatCode="&quot;C1 = &quot;0.00"/>
    <numFmt numFmtId="168" formatCode="&quot;C2 = &quot;0.00"/>
    <numFmt numFmtId="169" formatCode="#,##0.00\ &quot;€&quot;"/>
    <numFmt numFmtId="170" formatCode="#,##0.0"/>
  </numFmts>
  <fonts count="43" x14ac:knownFonts="1">
    <font>
      <sz val="10"/>
      <name val="Arial"/>
      <family val="2"/>
    </font>
    <font>
      <sz val="14"/>
      <name val="Arial"/>
      <family val="2"/>
    </font>
    <font>
      <sz val="12"/>
      <name val="Arial"/>
      <family val="2"/>
    </font>
    <font>
      <b/>
      <sz val="12"/>
      <name val="Arial"/>
      <family val="2"/>
    </font>
    <font>
      <b/>
      <sz val="10"/>
      <name val="Arial"/>
      <family val="2"/>
    </font>
    <font>
      <b/>
      <sz val="10"/>
      <name val="Wingdings"/>
      <charset val="2"/>
    </font>
    <font>
      <b/>
      <sz val="14"/>
      <name val="Arial"/>
      <family val="2"/>
    </font>
    <font>
      <b/>
      <sz val="26"/>
      <name val="Arial"/>
      <family val="2"/>
    </font>
    <font>
      <b/>
      <sz val="12"/>
      <color indexed="48"/>
      <name val="Arial"/>
      <family val="2"/>
    </font>
    <font>
      <vertAlign val="subscript"/>
      <sz val="10"/>
      <name val="Arial"/>
      <family val="2"/>
    </font>
    <font>
      <b/>
      <sz val="26"/>
      <color indexed="50"/>
      <name val="Arial"/>
      <family val="2"/>
    </font>
    <font>
      <sz val="10"/>
      <color indexed="63"/>
      <name val="Arial"/>
      <family val="2"/>
    </font>
    <font>
      <sz val="10"/>
      <color indexed="23"/>
      <name val="Arial"/>
      <family val="2"/>
    </font>
    <font>
      <sz val="8"/>
      <name val="Arial"/>
      <family val="2"/>
    </font>
    <font>
      <sz val="10"/>
      <name val="Arial"/>
      <family val="2"/>
    </font>
    <font>
      <u/>
      <sz val="12"/>
      <name val="Arial"/>
      <family val="2"/>
    </font>
    <font>
      <vertAlign val="subscript"/>
      <sz val="12"/>
      <name val="Arial"/>
      <family val="2"/>
    </font>
    <font>
      <b/>
      <sz val="8"/>
      <name val="Arial"/>
      <family val="2"/>
    </font>
    <font>
      <u/>
      <sz val="10"/>
      <color indexed="12"/>
      <name val="Arial"/>
      <family val="2"/>
    </font>
    <font>
      <sz val="18"/>
      <name val="Arial"/>
      <family val="2"/>
    </font>
    <font>
      <sz val="16"/>
      <name val="Arial"/>
      <family val="2"/>
    </font>
    <font>
      <sz val="16"/>
      <color indexed="47"/>
      <name val="Wingdings"/>
      <charset val="2"/>
    </font>
    <font>
      <sz val="10"/>
      <color indexed="10"/>
      <name val="Arial"/>
      <family val="2"/>
    </font>
    <font>
      <sz val="16"/>
      <color indexed="22"/>
      <name val="Wingdings"/>
      <charset val="2"/>
    </font>
    <font>
      <b/>
      <sz val="16"/>
      <color indexed="22"/>
      <name val="Wingdings"/>
      <charset val="2"/>
    </font>
    <font>
      <sz val="16"/>
      <color indexed="50"/>
      <name val="Wingdings"/>
      <charset val="2"/>
    </font>
    <font>
      <sz val="12"/>
      <color indexed="9"/>
      <name val="Arial"/>
      <family val="2"/>
    </font>
    <font>
      <sz val="10"/>
      <color indexed="9"/>
      <name val="Arial"/>
      <family val="2"/>
    </font>
    <font>
      <b/>
      <sz val="12"/>
      <color indexed="47"/>
      <name val="Arial"/>
      <family val="2"/>
    </font>
    <font>
      <u/>
      <sz val="12"/>
      <color indexed="12"/>
      <name val="Arial"/>
      <family val="2"/>
    </font>
    <font>
      <sz val="12"/>
      <color indexed="10"/>
      <name val="Arial"/>
      <family val="2"/>
    </font>
    <font>
      <vertAlign val="superscript"/>
      <sz val="12"/>
      <name val="Arial"/>
      <family val="2"/>
    </font>
    <font>
      <i/>
      <sz val="12"/>
      <name val="Arial"/>
      <family val="2"/>
    </font>
    <font>
      <sz val="12"/>
      <color rgb="FFFF0000"/>
      <name val="Arial"/>
      <family val="2"/>
    </font>
    <font>
      <strike/>
      <sz val="10"/>
      <color rgb="FFFF0000"/>
      <name val="Arial"/>
      <family val="2"/>
    </font>
    <font>
      <b/>
      <sz val="12"/>
      <color rgb="FF0070C0"/>
      <name val="Arial"/>
      <family val="2"/>
    </font>
    <font>
      <b/>
      <sz val="12"/>
      <color theme="5" tint="-0.249977111117893"/>
      <name val="Arial"/>
      <family val="2"/>
    </font>
    <font>
      <sz val="12"/>
      <color rgb="FF0070C0"/>
      <name val="Arial"/>
      <family val="2"/>
    </font>
    <font>
      <sz val="12"/>
      <color theme="5" tint="-0.249977111117893"/>
      <name val="Arial"/>
      <family val="2"/>
    </font>
    <font>
      <sz val="26"/>
      <color rgb="FFFF0000"/>
      <name val="Wingdings"/>
      <charset val="2"/>
    </font>
    <font>
      <sz val="26"/>
      <color rgb="FF00B050"/>
      <name val="Wingdings"/>
      <charset val="2"/>
    </font>
    <font>
      <u/>
      <sz val="12"/>
      <color rgb="FFFF0000"/>
      <name val="Arial"/>
      <family val="2"/>
    </font>
    <font>
      <sz val="14"/>
      <color rgb="FFFF0000"/>
      <name val="Arial"/>
      <family val="2"/>
    </font>
  </fonts>
  <fills count="21">
    <fill>
      <patternFill patternType="none"/>
    </fill>
    <fill>
      <patternFill patternType="gray125"/>
    </fill>
    <fill>
      <patternFill patternType="solid">
        <fgColor indexed="22"/>
        <bgColor indexed="64"/>
      </patternFill>
    </fill>
    <fill>
      <patternFill patternType="solid">
        <fgColor indexed="43"/>
        <bgColor indexed="26"/>
      </patternFill>
    </fill>
    <fill>
      <patternFill patternType="solid">
        <fgColor indexed="43"/>
        <bgColor indexed="10"/>
      </patternFill>
    </fill>
    <fill>
      <patternFill patternType="solid">
        <fgColor indexed="51"/>
        <bgColor indexed="13"/>
      </patternFill>
    </fill>
    <fill>
      <patternFill patternType="solid">
        <fgColor indexed="22"/>
        <bgColor indexed="13"/>
      </patternFill>
    </fill>
    <fill>
      <patternFill patternType="solid">
        <fgColor indexed="22"/>
        <bgColor indexed="26"/>
      </patternFill>
    </fill>
    <fill>
      <patternFill patternType="solid">
        <fgColor indexed="55"/>
        <bgColor indexed="31"/>
      </patternFill>
    </fill>
    <fill>
      <patternFill patternType="solid">
        <fgColor indexed="55"/>
        <bgColor indexed="23"/>
      </patternFill>
    </fill>
    <fill>
      <patternFill patternType="solid">
        <fgColor indexed="22"/>
        <bgColor indexed="31"/>
      </patternFill>
    </fill>
    <fill>
      <patternFill patternType="solid">
        <fgColor indexed="10"/>
        <bgColor indexed="60"/>
      </patternFill>
    </fill>
    <fill>
      <patternFill patternType="solid">
        <fgColor indexed="51"/>
        <bgColor indexed="64"/>
      </patternFill>
    </fill>
    <fill>
      <patternFill patternType="solid">
        <fgColor indexed="43"/>
        <bgColor indexed="64"/>
      </patternFill>
    </fill>
    <fill>
      <patternFill patternType="solid">
        <fgColor indexed="10"/>
        <bgColor indexed="64"/>
      </patternFill>
    </fill>
    <fill>
      <patternFill patternType="solid">
        <fgColor indexed="55"/>
        <bgColor indexed="64"/>
      </patternFill>
    </fill>
    <fill>
      <patternFill patternType="solid">
        <fgColor indexed="10"/>
        <bgColor indexed="10"/>
      </patternFill>
    </fill>
    <fill>
      <patternFill patternType="solid">
        <fgColor indexed="17"/>
        <bgColor indexed="21"/>
      </patternFill>
    </fill>
    <fill>
      <patternFill patternType="solid">
        <fgColor rgb="FF0070C0"/>
        <bgColor indexed="64"/>
      </patternFill>
    </fill>
    <fill>
      <patternFill patternType="solid">
        <fgColor theme="5" tint="-0.249977111117893"/>
        <bgColor indexed="64"/>
      </patternFill>
    </fill>
    <fill>
      <patternFill patternType="solid">
        <fgColor theme="0" tint="-0.249977111117893"/>
        <bgColor indexed="64"/>
      </patternFill>
    </fill>
  </fills>
  <borders count="29">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23"/>
      </bottom>
      <diagonal/>
    </border>
    <border>
      <left style="thin">
        <color indexed="64"/>
      </left>
      <right/>
      <top style="thin">
        <color indexed="64"/>
      </top>
      <bottom style="thin">
        <color indexed="64"/>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22"/>
      </bottom>
      <diagonal/>
    </border>
    <border>
      <left/>
      <right/>
      <top style="thin">
        <color indexed="22"/>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style="thin">
        <color indexed="8"/>
      </bottom>
      <diagonal/>
    </border>
  </borders>
  <cellStyleXfs count="2">
    <xf numFmtId="0" fontId="0" fillId="0" borderId="0"/>
    <xf numFmtId="0" fontId="18" fillId="0" borderId="0" applyNumberFormat="0" applyFill="0" applyBorder="0" applyAlignment="0" applyProtection="0">
      <alignment vertical="top"/>
      <protection locked="0"/>
    </xf>
  </cellStyleXfs>
  <cellXfs count="334">
    <xf numFmtId="0" fontId="0" fillId="0" borderId="0" xfId="0"/>
    <xf numFmtId="0" fontId="0" fillId="0" borderId="0" xfId="0" applyFill="1" applyBorder="1" applyAlignment="1">
      <alignment horizontal="center" vertical="center"/>
    </xf>
    <xf numFmtId="0" fontId="2" fillId="0" borderId="0" xfId="0" applyFont="1"/>
    <xf numFmtId="0" fontId="0" fillId="0" borderId="0" xfId="0" applyFill="1" applyBorder="1" applyAlignment="1"/>
    <xf numFmtId="0" fontId="0" fillId="0" borderId="0" xfId="0" applyFill="1"/>
    <xf numFmtId="0" fontId="0" fillId="0" borderId="0" xfId="0" applyAlignment="1">
      <alignment vertical="top"/>
    </xf>
    <xf numFmtId="0" fontId="0" fillId="0" borderId="0" xfId="0" applyAlignment="1">
      <alignment horizontal="center" vertical="center"/>
    </xf>
    <xf numFmtId="0" fontId="2" fillId="0" borderId="0" xfId="0" applyNumberFormat="1" applyFont="1" applyBorder="1" applyAlignment="1">
      <alignment horizontal="justify" vertical="center" wrapText="1"/>
    </xf>
    <xf numFmtId="0" fontId="2" fillId="0" borderId="0" xfId="0" applyFont="1" applyAlignment="1">
      <alignment horizontal="center" vertical="top"/>
    </xf>
    <xf numFmtId="0" fontId="2" fillId="0" borderId="0" xfId="0" applyFont="1" applyAlignment="1">
      <alignment horizontal="center"/>
    </xf>
    <xf numFmtId="0" fontId="2" fillId="0" borderId="0" xfId="0" applyNumberFormat="1" applyFont="1" applyBorder="1" applyAlignment="1">
      <alignment horizontal="justify" vertical="top" wrapText="1"/>
    </xf>
    <xf numFmtId="0" fontId="2" fillId="0" borderId="0" xfId="0" applyNumberFormat="1" applyFont="1" applyBorder="1" applyAlignment="1">
      <alignment horizontal="left" vertical="top" wrapText="1"/>
    </xf>
    <xf numFmtId="0" fontId="15" fillId="0" borderId="0" xfId="0" applyNumberFormat="1" applyFont="1" applyBorder="1" applyAlignment="1">
      <alignment horizontal="justify" vertical="top" wrapText="1"/>
    </xf>
    <xf numFmtId="0" fontId="15" fillId="0" borderId="0" xfId="0" applyNumberFormat="1" applyFont="1" applyBorder="1" applyAlignment="1">
      <alignment horizontal="left" vertical="top" wrapText="1"/>
    </xf>
    <xf numFmtId="0" fontId="2" fillId="0" borderId="0" xfId="0" applyFont="1" applyAlignment="1">
      <alignment horizontal="left" vertical="top"/>
    </xf>
    <xf numFmtId="0" fontId="2" fillId="0" borderId="0" xfId="0" applyFont="1" applyFill="1" applyBorder="1" applyAlignment="1">
      <alignment vertical="top"/>
    </xf>
    <xf numFmtId="0" fontId="2" fillId="0" borderId="0" xfId="0" applyFont="1" applyFill="1" applyAlignment="1">
      <alignment vertical="top"/>
    </xf>
    <xf numFmtId="0" fontId="2" fillId="0" borderId="0" xfId="0" applyFont="1" applyAlignment="1">
      <alignment vertical="top"/>
    </xf>
    <xf numFmtId="0" fontId="0" fillId="0" borderId="0" xfId="0" applyBorder="1" applyAlignment="1">
      <alignment vertical="top"/>
    </xf>
    <xf numFmtId="0" fontId="3" fillId="0" borderId="0" xfId="0" applyFont="1" applyBorder="1" applyAlignment="1">
      <alignment horizontal="center" vertical="top"/>
    </xf>
    <xf numFmtId="0" fontId="20" fillId="0" borderId="0" xfId="0" applyFont="1" applyFill="1" applyBorder="1" applyAlignment="1">
      <alignment horizontal="center" vertical="center"/>
    </xf>
    <xf numFmtId="0" fontId="20" fillId="0" borderId="0" xfId="0" applyFont="1" applyFill="1" applyBorder="1" applyAlignment="1">
      <alignment horizontal="center" vertical="top"/>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0" fillId="0" borderId="0" xfId="0" applyBorder="1" applyAlignment="1">
      <alignment horizontal="center" vertical="center"/>
    </xf>
    <xf numFmtId="0" fontId="2" fillId="0" borderId="0" xfId="0" applyNumberFormat="1" applyFont="1" applyFill="1" applyBorder="1" applyAlignment="1">
      <alignment horizontal="justify" vertical="top" wrapText="1"/>
    </xf>
    <xf numFmtId="0" fontId="2" fillId="0" borderId="0" xfId="0" applyNumberFormat="1" applyFont="1" applyBorder="1" applyAlignment="1">
      <alignment horizontal="center" vertical="top" wrapText="1"/>
    </xf>
    <xf numFmtId="0" fontId="23" fillId="0" borderId="0" xfId="0" applyFont="1" applyFill="1" applyBorder="1" applyAlignment="1">
      <alignment horizontal="center" vertical="center"/>
    </xf>
    <xf numFmtId="0" fontId="21" fillId="14" borderId="10" xfId="0" applyFont="1" applyFill="1" applyBorder="1" applyAlignment="1">
      <alignment horizontal="center" vertical="center"/>
    </xf>
    <xf numFmtId="0" fontId="0" fillId="0" borderId="0" xfId="0" applyFill="1" applyBorder="1"/>
    <xf numFmtId="0" fontId="0" fillId="0" borderId="0" xfId="0" applyFill="1" applyAlignment="1">
      <alignment vertical="top"/>
    </xf>
    <xf numFmtId="0" fontId="6" fillId="0" borderId="0" xfId="0" applyFont="1" applyFill="1" applyBorder="1" applyAlignment="1">
      <alignment horizontal="left" vertical="center"/>
    </xf>
    <xf numFmtId="0" fontId="2" fillId="0" borderId="3" xfId="0" applyNumberFormat="1" applyFont="1" applyFill="1" applyBorder="1" applyAlignment="1">
      <alignment horizontal="justify" vertical="top" wrapText="1"/>
    </xf>
    <xf numFmtId="0" fontId="2" fillId="0" borderId="3" xfId="0" applyFont="1" applyFill="1" applyBorder="1" applyAlignment="1"/>
    <xf numFmtId="2" fontId="2" fillId="0" borderId="0" xfId="0" applyNumberFormat="1" applyFont="1" applyFill="1" applyBorder="1" applyAlignment="1">
      <alignment horizontal="center" vertical="center"/>
    </xf>
    <xf numFmtId="0" fontId="0" fillId="0" borderId="0" xfId="0" applyFill="1" applyAlignment="1">
      <alignment horizontal="left"/>
    </xf>
    <xf numFmtId="0" fontId="0" fillId="0" borderId="0" xfId="0" applyFill="1" applyAlignment="1">
      <alignment horizontal="center" vertical="center"/>
    </xf>
    <xf numFmtId="4" fontId="3" fillId="0" borderId="0" xfId="0" applyNumberFormat="1" applyFont="1" applyFill="1" applyBorder="1" applyAlignment="1">
      <alignment horizontal="center" vertical="center"/>
    </xf>
    <xf numFmtId="0" fontId="2" fillId="0" borderId="13" xfId="0" applyFont="1" applyFill="1" applyBorder="1" applyAlignment="1"/>
    <xf numFmtId="0" fontId="2" fillId="0" borderId="0" xfId="0" applyFont="1" applyFill="1" applyBorder="1" applyAlignment="1">
      <alignment horizontal="center"/>
    </xf>
    <xf numFmtId="0" fontId="2" fillId="12" borderId="2" xfId="0" applyFont="1" applyFill="1" applyBorder="1" applyAlignment="1">
      <alignment vertical="center" wrapText="1"/>
    </xf>
    <xf numFmtId="0" fontId="2" fillId="2" borderId="10" xfId="0" applyFont="1" applyFill="1" applyBorder="1" applyAlignment="1">
      <alignment vertical="center" wrapText="1"/>
    </xf>
    <xf numFmtId="4" fontId="3" fillId="12" borderId="10" xfId="0" applyNumberFormat="1" applyFont="1" applyFill="1" applyBorder="1" applyAlignment="1">
      <alignment horizontal="center" vertical="center"/>
    </xf>
    <xf numFmtId="164" fontId="2" fillId="2" borderId="14" xfId="0" applyNumberFormat="1" applyFont="1" applyFill="1" applyBorder="1" applyAlignment="1">
      <alignment horizontal="right" vertical="center"/>
    </xf>
    <xf numFmtId="0" fontId="2" fillId="2" borderId="10" xfId="0" applyFont="1" applyFill="1" applyBorder="1" applyAlignment="1">
      <alignment horizontal="left" vertical="center" wrapText="1"/>
    </xf>
    <xf numFmtId="2" fontId="2" fillId="2" borderId="9" xfId="0" applyNumberFormat="1" applyFont="1" applyFill="1" applyBorder="1" applyAlignment="1">
      <alignment horizontal="center" vertical="center"/>
    </xf>
    <xf numFmtId="4" fontId="3" fillId="13" borderId="10" xfId="0" applyNumberFormat="1" applyFont="1" applyFill="1" applyBorder="1" applyAlignment="1">
      <alignment horizontal="center" vertical="center"/>
    </xf>
    <xf numFmtId="0" fontId="2" fillId="2" borderId="15" xfId="0" applyNumberFormat="1" applyFont="1" applyFill="1" applyBorder="1" applyAlignment="1">
      <alignment horizontal="right" vertical="center"/>
    </xf>
    <xf numFmtId="0" fontId="2" fillId="0" borderId="16" xfId="0" applyFont="1" applyFill="1" applyBorder="1" applyAlignment="1"/>
    <xf numFmtId="0" fontId="21" fillId="0" borderId="0" xfId="0" applyFont="1" applyFill="1" applyBorder="1" applyAlignment="1">
      <alignment horizontal="center" vertical="center"/>
    </xf>
    <xf numFmtId="0" fontId="2" fillId="0" borderId="0" xfId="0" applyFont="1" applyFill="1" applyAlignment="1">
      <alignment horizontal="center" vertical="top"/>
    </xf>
    <xf numFmtId="0" fontId="2" fillId="0" borderId="0" xfId="0" quotePrefix="1" applyNumberFormat="1" applyFont="1" applyBorder="1" applyAlignment="1">
      <alignment horizontal="justify" vertical="top" wrapText="1"/>
    </xf>
    <xf numFmtId="0" fontId="0" fillId="8" borderId="10" xfId="0" applyFill="1" applyBorder="1" applyAlignment="1" applyProtection="1">
      <alignment vertical="top"/>
    </xf>
    <xf numFmtId="0" fontId="0" fillId="15" borderId="10" xfId="0" applyFill="1" applyBorder="1" applyAlignment="1" applyProtection="1">
      <alignment vertical="top"/>
    </xf>
    <xf numFmtId="0" fontId="2" fillId="0" borderId="0" xfId="0" quotePrefix="1" applyNumberFormat="1" applyFont="1" applyFill="1" applyBorder="1" applyAlignment="1">
      <alignment horizontal="justify" vertical="top" wrapText="1"/>
    </xf>
    <xf numFmtId="0" fontId="2" fillId="0" borderId="8" xfId="0" applyFont="1" applyBorder="1" applyAlignment="1">
      <alignment horizontal="center" vertical="top"/>
    </xf>
    <xf numFmtId="0" fontId="2" fillId="0" borderId="8" xfId="0" applyNumberFormat="1" applyFont="1" applyBorder="1" applyAlignment="1">
      <alignment horizontal="justify" vertical="top" wrapText="1"/>
    </xf>
    <xf numFmtId="0" fontId="20" fillId="0" borderId="8" xfId="0" applyFont="1" applyFill="1" applyBorder="1" applyAlignment="1">
      <alignment horizontal="center" vertical="top"/>
    </xf>
    <xf numFmtId="0" fontId="15" fillId="0" borderId="8" xfId="0" applyNumberFormat="1" applyFont="1" applyBorder="1" applyAlignment="1">
      <alignment horizontal="justify" vertical="top" wrapText="1"/>
    </xf>
    <xf numFmtId="0" fontId="25" fillId="0" borderId="0" xfId="0" applyFont="1" applyFill="1" applyBorder="1" applyAlignment="1">
      <alignment horizontal="center" vertical="center"/>
    </xf>
    <xf numFmtId="0" fontId="29" fillId="0" borderId="0" xfId="1" applyNumberFormat="1" applyFont="1" applyBorder="1" applyAlignment="1" applyProtection="1">
      <alignment horizontal="justify" vertical="top" wrapText="1"/>
    </xf>
    <xf numFmtId="0" fontId="30" fillId="0" borderId="0" xfId="0" applyNumberFormat="1" applyFont="1" applyBorder="1" applyAlignment="1">
      <alignment horizontal="justify" vertical="top" wrapText="1"/>
    </xf>
    <xf numFmtId="0" fontId="30" fillId="0" borderId="0" xfId="0" applyFont="1" applyFill="1" applyBorder="1" applyAlignment="1">
      <alignment vertical="top"/>
    </xf>
    <xf numFmtId="0" fontId="15" fillId="0" borderId="0" xfId="0" applyFont="1" applyBorder="1" applyAlignment="1">
      <alignment horizontal="center" vertical="top"/>
    </xf>
    <xf numFmtId="2" fontId="2" fillId="0" borderId="10" xfId="0" applyNumberFormat="1" applyFont="1" applyBorder="1" applyAlignment="1">
      <alignment horizontal="center" vertical="top"/>
    </xf>
    <xf numFmtId="167" fontId="2" fillId="0" borderId="10" xfId="0" applyNumberFormat="1" applyFont="1" applyBorder="1" applyAlignment="1">
      <alignment horizontal="center" vertical="top"/>
    </xf>
    <xf numFmtId="168" fontId="2" fillId="0" borderId="10" xfId="0" applyNumberFormat="1" applyFont="1" applyBorder="1" applyAlignment="1">
      <alignment horizontal="center" vertical="top"/>
    </xf>
    <xf numFmtId="0" fontId="2" fillId="0" borderId="10" xfId="0" applyFont="1" applyBorder="1" applyAlignment="1">
      <alignment horizontal="center" vertical="top"/>
    </xf>
    <xf numFmtId="0" fontId="2" fillId="0" borderId="0" xfId="0" applyNumberFormat="1" applyFont="1" applyBorder="1" applyAlignment="1" applyProtection="1">
      <alignment horizontal="justify" vertical="top" wrapText="1"/>
    </xf>
    <xf numFmtId="0" fontId="2" fillId="0" borderId="0" xfId="0" applyFont="1" applyBorder="1" applyAlignment="1" applyProtection="1">
      <alignment horizontal="center" vertical="top"/>
    </xf>
    <xf numFmtId="0" fontId="2" fillId="0" borderId="0" xfId="0" applyFont="1" applyFill="1" applyBorder="1" applyAlignment="1">
      <alignment horizontal="center" vertical="top"/>
    </xf>
    <xf numFmtId="0" fontId="2" fillId="0" borderId="0" xfId="0" applyNumberFormat="1" applyFont="1" applyFill="1" applyBorder="1" applyAlignment="1" applyProtection="1">
      <alignment horizontal="justify" vertical="top" wrapText="1"/>
    </xf>
    <xf numFmtId="0" fontId="32" fillId="0" borderId="0" xfId="0" applyNumberFormat="1" applyFont="1" applyBorder="1" applyAlignment="1">
      <alignment horizontal="justify" vertical="top" wrapText="1"/>
    </xf>
    <xf numFmtId="0" fontId="34" fillId="0" borderId="0" xfId="0" applyFont="1"/>
    <xf numFmtId="0" fontId="33" fillId="0" borderId="0" xfId="0" applyNumberFormat="1" applyFont="1" applyBorder="1" applyAlignment="1">
      <alignment horizontal="justify" vertical="top" wrapText="1"/>
    </xf>
    <xf numFmtId="0" fontId="2" fillId="0" borderId="0" xfId="0" applyFont="1" applyBorder="1" applyAlignment="1">
      <alignment horizontal="right" vertical="top"/>
    </xf>
    <xf numFmtId="0" fontId="15" fillId="0" borderId="0" xfId="0" applyNumberFormat="1" applyFont="1" applyFill="1" applyBorder="1" applyAlignment="1">
      <alignment horizontal="justify" vertical="top" wrapText="1"/>
    </xf>
    <xf numFmtId="0" fontId="2" fillId="0" borderId="0" xfId="0" applyFont="1" applyBorder="1" applyAlignment="1">
      <alignment horizontal="center" vertical="top"/>
    </xf>
    <xf numFmtId="0" fontId="15" fillId="0" borderId="0" xfId="0" applyNumberFormat="1" applyFont="1" applyBorder="1" applyAlignment="1">
      <alignment horizontal="center" vertical="top" wrapText="1"/>
    </xf>
    <xf numFmtId="0" fontId="2" fillId="2" borderId="3" xfId="0" applyFont="1" applyFill="1" applyBorder="1" applyAlignment="1" applyProtection="1">
      <alignment vertical="center" wrapText="1"/>
    </xf>
    <xf numFmtId="0" fontId="2" fillId="2" borderId="3" xfId="0" applyFont="1" applyFill="1" applyBorder="1" applyAlignment="1" applyProtection="1">
      <alignment horizontal="right" vertical="center" wrapText="1"/>
    </xf>
    <xf numFmtId="0" fontId="21" fillId="11" borderId="10" xfId="0" applyFont="1" applyFill="1" applyBorder="1" applyAlignment="1" applyProtection="1">
      <alignment horizontal="center" vertical="center"/>
    </xf>
    <xf numFmtId="0" fontId="19" fillId="9" borderId="2" xfId="0" applyFont="1" applyFill="1" applyBorder="1" applyAlignment="1" applyProtection="1">
      <alignment horizontal="right" vertical="center" wrapText="1"/>
    </xf>
    <xf numFmtId="0" fontId="19" fillId="8" borderId="3" xfId="0" applyFont="1" applyFill="1" applyBorder="1" applyAlignment="1" applyProtection="1">
      <alignment horizontal="center" vertical="center" wrapText="1"/>
    </xf>
    <xf numFmtId="0" fontId="19" fillId="9" borderId="1" xfId="0" applyFont="1" applyFill="1" applyBorder="1" applyAlignment="1" applyProtection="1">
      <alignment horizontal="left" vertical="center" wrapText="1"/>
    </xf>
    <xf numFmtId="0" fontId="20" fillId="15" borderId="9" xfId="0" applyFont="1" applyFill="1" applyBorder="1" applyAlignment="1" applyProtection="1">
      <alignment horizontal="center" vertical="center"/>
    </xf>
    <xf numFmtId="0" fontId="19" fillId="9" borderId="4" xfId="0" applyFont="1" applyFill="1" applyBorder="1" applyAlignment="1" applyProtection="1">
      <alignment horizontal="right" vertical="center" wrapText="1"/>
    </xf>
    <xf numFmtId="2" fontId="19" fillId="8" borderId="8" xfId="0" applyNumberFormat="1" applyFont="1" applyFill="1" applyBorder="1" applyAlignment="1" applyProtection="1">
      <alignment horizontal="center" vertical="center" wrapText="1"/>
    </xf>
    <xf numFmtId="0" fontId="19" fillId="9" borderId="5" xfId="0" applyFont="1" applyFill="1" applyBorder="1" applyAlignment="1" applyProtection="1">
      <alignment horizontal="left" vertical="center" wrapText="1"/>
    </xf>
    <xf numFmtId="0" fontId="0" fillId="0" borderId="0" xfId="0" applyProtection="1"/>
    <xf numFmtId="0" fontId="0" fillId="0" borderId="0" xfId="0" applyFill="1" applyBorder="1" applyAlignment="1" applyProtection="1"/>
    <xf numFmtId="0" fontId="0" fillId="0" borderId="0" xfId="0" applyFill="1" applyProtection="1"/>
    <xf numFmtId="170" fontId="0" fillId="0" borderId="0" xfId="0" applyNumberFormat="1" applyProtection="1"/>
    <xf numFmtId="0" fontId="2" fillId="2" borderId="2" xfId="0" applyFont="1" applyFill="1" applyBorder="1" applyAlignment="1" applyProtection="1">
      <alignment horizontal="right" vertical="center"/>
    </xf>
    <xf numFmtId="0" fontId="3" fillId="2" borderId="3" xfId="0" applyFont="1" applyFill="1" applyBorder="1" applyAlignment="1" applyProtection="1">
      <alignment vertical="center"/>
    </xf>
    <xf numFmtId="0" fontId="2" fillId="2" borderId="1" xfId="0" applyFont="1" applyFill="1" applyBorder="1" applyAlignment="1" applyProtection="1">
      <alignment vertical="center"/>
    </xf>
    <xf numFmtId="0" fontId="20" fillId="2" borderId="9" xfId="0" applyFont="1" applyFill="1" applyBorder="1" applyAlignment="1" applyProtection="1">
      <alignment horizontal="center" vertical="center"/>
    </xf>
    <xf numFmtId="0" fontId="21" fillId="11" borderId="5" xfId="0" applyFont="1" applyFill="1" applyBorder="1" applyAlignment="1" applyProtection="1">
      <alignment horizontal="center" vertical="center"/>
    </xf>
    <xf numFmtId="0" fontId="2" fillId="2" borderId="2" xfId="0" applyFont="1" applyFill="1" applyBorder="1" applyAlignment="1" applyProtection="1">
      <alignment horizontal="right" vertical="center" wrapText="1"/>
    </xf>
    <xf numFmtId="169" fontId="8" fillId="2" borderId="3" xfId="0" applyNumberFormat="1" applyFont="1" applyFill="1" applyBorder="1" applyAlignment="1" applyProtection="1">
      <alignment vertical="center"/>
    </xf>
    <xf numFmtId="0" fontId="2" fillId="2" borderId="1" xfId="0" applyFont="1" applyFill="1" applyBorder="1" applyAlignment="1" applyProtection="1">
      <alignment vertical="center" wrapText="1"/>
    </xf>
    <xf numFmtId="0" fontId="13" fillId="2" borderId="12" xfId="0" applyFont="1" applyFill="1" applyBorder="1" applyAlignment="1" applyProtection="1">
      <alignment horizontal="right" vertical="center" wrapText="1"/>
    </xf>
    <xf numFmtId="169" fontId="8" fillId="2" borderId="0" xfId="0" applyNumberFormat="1" applyFont="1" applyFill="1" applyBorder="1" applyAlignment="1" applyProtection="1">
      <alignment horizontal="center" vertical="center"/>
    </xf>
    <xf numFmtId="0" fontId="13" fillId="2" borderId="11" xfId="0" applyFont="1" applyFill="1" applyBorder="1" applyAlignment="1" applyProtection="1">
      <alignment horizontal="left" vertical="center" wrapText="1"/>
    </xf>
    <xf numFmtId="0" fontId="2" fillId="5" borderId="2" xfId="0" applyFont="1" applyFill="1" applyBorder="1" applyAlignment="1" applyProtection="1">
      <alignment horizontal="right" vertical="center" wrapText="1"/>
    </xf>
    <xf numFmtId="0" fontId="2" fillId="5" borderId="3" xfId="0" applyFont="1" applyFill="1" applyBorder="1" applyAlignment="1" applyProtection="1">
      <alignment horizontal="center" vertical="center" wrapText="1"/>
    </xf>
    <xf numFmtId="0" fontId="2" fillId="5" borderId="6" xfId="0" applyFont="1" applyFill="1" applyBorder="1" applyAlignment="1" applyProtection="1">
      <alignment vertical="center" wrapText="1"/>
    </xf>
    <xf numFmtId="0" fontId="20" fillId="12" borderId="9" xfId="0" applyFont="1" applyFill="1" applyBorder="1" applyAlignment="1" applyProtection="1">
      <alignment horizontal="center" vertical="center"/>
    </xf>
    <xf numFmtId="0" fontId="3" fillId="5" borderId="4" xfId="0" applyFont="1" applyFill="1" applyBorder="1" applyAlignment="1" applyProtection="1">
      <alignment horizontal="right" vertical="center" wrapText="1"/>
    </xf>
    <xf numFmtId="2" fontId="28" fillId="16" borderId="10" xfId="0" applyNumberFormat="1" applyFont="1" applyFill="1" applyBorder="1" applyAlignment="1" applyProtection="1">
      <alignment horizontal="center" vertical="center" wrapText="1"/>
    </xf>
    <xf numFmtId="0" fontId="3" fillId="5" borderId="7" xfId="0" applyFont="1" applyFill="1" applyBorder="1" applyAlignment="1" applyProtection="1">
      <alignment vertical="center" wrapText="1"/>
    </xf>
    <xf numFmtId="0" fontId="2" fillId="3" borderId="2" xfId="0" applyFont="1" applyFill="1" applyBorder="1" applyAlignment="1" applyProtection="1">
      <alignment horizontal="right" vertical="center" wrapText="1"/>
    </xf>
    <xf numFmtId="0" fontId="2" fillId="3" borderId="3" xfId="0" applyFont="1" applyFill="1" applyBorder="1" applyAlignment="1" applyProtection="1">
      <alignment horizontal="center" vertical="center" wrapText="1"/>
    </xf>
    <xf numFmtId="0" fontId="2" fillId="3" borderId="1" xfId="0" applyFont="1" applyFill="1" applyBorder="1" applyAlignment="1" applyProtection="1">
      <alignment vertical="center" wrapText="1"/>
    </xf>
    <xf numFmtId="0" fontId="20" fillId="13" borderId="9" xfId="0" applyFont="1" applyFill="1" applyBorder="1" applyAlignment="1" applyProtection="1">
      <alignment horizontal="center" vertical="center"/>
    </xf>
    <xf numFmtId="166" fontId="2" fillId="0" borderId="10" xfId="0" applyNumberFormat="1" applyFont="1" applyBorder="1" applyAlignment="1" applyProtection="1">
      <alignment horizontal="center" vertical="top"/>
    </xf>
    <xf numFmtId="0" fontId="20" fillId="0" borderId="0" xfId="0" applyFont="1" applyFill="1" applyBorder="1" applyAlignment="1" applyProtection="1">
      <alignment horizontal="center" vertical="top"/>
    </xf>
    <xf numFmtId="0" fontId="0" fillId="0" borderId="0" xfId="0" applyAlignment="1" applyProtection="1">
      <alignment vertical="top"/>
    </xf>
    <xf numFmtId="0" fontId="0" fillId="0" borderId="0" xfId="0" applyAlignment="1" applyProtection="1">
      <alignment horizontal="center" vertical="center"/>
    </xf>
    <xf numFmtId="0" fontId="2" fillId="5" borderId="1"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 fillId="4" borderId="4" xfId="0" applyFont="1" applyFill="1" applyBorder="1" applyAlignment="1" applyProtection="1">
      <alignment horizontal="right" vertical="center" wrapText="1"/>
    </xf>
    <xf numFmtId="0" fontId="3" fillId="4" borderId="5" xfId="0" applyFont="1" applyFill="1" applyBorder="1" applyAlignment="1" applyProtection="1">
      <alignment horizontal="left" vertical="center" wrapText="1"/>
    </xf>
    <xf numFmtId="0" fontId="2" fillId="7" borderId="2" xfId="0" applyFont="1" applyFill="1" applyBorder="1" applyAlignment="1" applyProtection="1">
      <alignment horizontal="right" vertical="center" wrapText="1"/>
    </xf>
    <xf numFmtId="0" fontId="3" fillId="6" borderId="3" xfId="0" applyFont="1" applyFill="1" applyBorder="1" applyAlignment="1" applyProtection="1">
      <alignment horizontal="center" vertical="center" wrapText="1"/>
    </xf>
    <xf numFmtId="0" fontId="2" fillId="7" borderId="1" xfId="0" applyFont="1" applyFill="1" applyBorder="1" applyAlignment="1" applyProtection="1">
      <alignment vertical="center" wrapText="1"/>
    </xf>
    <xf numFmtId="0" fontId="3" fillId="10" borderId="4" xfId="0" applyFont="1" applyFill="1" applyBorder="1" applyAlignment="1" applyProtection="1">
      <alignment horizontal="right" vertical="center" wrapText="1"/>
    </xf>
    <xf numFmtId="0" fontId="3" fillId="7" borderId="5" xfId="0" applyFont="1" applyFill="1" applyBorder="1" applyAlignment="1" applyProtection="1">
      <alignment vertical="center" wrapText="1"/>
    </xf>
    <xf numFmtId="0" fontId="1" fillId="0" borderId="0" xfId="0" applyFont="1" applyProtection="1"/>
    <xf numFmtId="0" fontId="1" fillId="0" borderId="0" xfId="0" applyFont="1" applyAlignment="1" applyProtection="1">
      <alignment horizontal="center"/>
    </xf>
    <xf numFmtId="0" fontId="2" fillId="0" borderId="0" xfId="0" applyFont="1" applyProtection="1"/>
    <xf numFmtId="0" fontId="20" fillId="0" borderId="0" xfId="0" applyFont="1" applyFill="1" applyBorder="1" applyAlignment="1" applyProtection="1">
      <alignment horizontal="center" vertical="center"/>
    </xf>
    <xf numFmtId="0" fontId="2" fillId="0" borderId="10" xfId="0" applyFont="1" applyFill="1" applyBorder="1" applyAlignment="1" applyProtection="1">
      <alignment horizontal="center"/>
      <protection locked="0"/>
    </xf>
    <xf numFmtId="0" fontId="1" fillId="0" borderId="0" xfId="0" applyFont="1" applyFill="1" applyBorder="1" applyAlignment="1" applyProtection="1">
      <alignment horizontal="left" vertical="center"/>
    </xf>
    <xf numFmtId="0" fontId="22" fillId="0" borderId="0" xfId="0" applyFont="1" applyFill="1" applyProtection="1"/>
    <xf numFmtId="0" fontId="2" fillId="0" borderId="0" xfId="0"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vertical="center" wrapText="1"/>
    </xf>
    <xf numFmtId="0" fontId="11" fillId="0" borderId="0" xfId="0" applyFont="1" applyFill="1" applyProtection="1"/>
    <xf numFmtId="0" fontId="22" fillId="0" borderId="0" xfId="0" applyFont="1" applyFill="1" applyBorder="1" applyAlignment="1" applyProtection="1"/>
    <xf numFmtId="2" fontId="2" fillId="0" borderId="0" xfId="0" applyNumberFormat="1" applyFont="1"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0" xfId="0" applyFill="1" applyAlignment="1" applyProtection="1">
      <alignment horizontal="center" vertical="center"/>
    </xf>
    <xf numFmtId="2" fontId="0" fillId="0" borderId="10" xfId="0" applyNumberFormat="1" applyFill="1" applyBorder="1" applyAlignment="1" applyProtection="1">
      <alignment horizontal="center" vertical="center"/>
    </xf>
    <xf numFmtId="0" fontId="22" fillId="0" borderId="0" xfId="0" applyFont="1" applyFill="1" applyBorder="1" applyProtection="1"/>
    <xf numFmtId="0" fontId="0" fillId="0" borderId="0" xfId="0" applyFill="1" applyBorder="1" applyProtection="1"/>
    <xf numFmtId="0" fontId="12" fillId="0" borderId="0" xfId="0" applyFont="1" applyFill="1" applyBorder="1" applyAlignment="1" applyProtection="1">
      <alignment vertical="top" wrapText="1"/>
    </xf>
    <xf numFmtId="4" fontId="2" fillId="0" borderId="0" xfId="0" applyNumberFormat="1" applyFont="1" applyFill="1" applyBorder="1" applyAlignment="1" applyProtection="1">
      <alignment horizontal="center" vertical="center"/>
    </xf>
    <xf numFmtId="0" fontId="14" fillId="0" borderId="0" xfId="0" applyFont="1" applyFill="1" applyProtection="1"/>
    <xf numFmtId="0" fontId="0" fillId="0" borderId="0" xfId="0" applyFill="1" applyProtection="1">
      <protection locked="0"/>
    </xf>
    <xf numFmtId="0" fontId="0" fillId="0" borderId="0" xfId="0" applyFill="1" applyBorder="1" applyAlignment="1" applyProtection="1">
      <protection locked="0"/>
    </xf>
    <xf numFmtId="0" fontId="0" fillId="0" borderId="10" xfId="0"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ill="1" applyBorder="1" applyProtection="1">
      <protection locked="0"/>
    </xf>
    <xf numFmtId="164" fontId="37" fillId="0" borderId="10" xfId="0" applyNumberFormat="1" applyFont="1" applyFill="1" applyBorder="1" applyAlignment="1" applyProtection="1">
      <alignment horizontal="center" vertical="center"/>
      <protection locked="0"/>
    </xf>
    <xf numFmtId="0" fontId="39" fillId="0" borderId="0" xfId="0" applyFont="1" applyFill="1" applyBorder="1" applyAlignment="1">
      <alignment horizontal="center" vertical="top"/>
    </xf>
    <xf numFmtId="0" fontId="40" fillId="0" borderId="0" xfId="0" applyFont="1" applyFill="1" applyBorder="1" applyAlignment="1">
      <alignment horizontal="center" vertical="top"/>
    </xf>
    <xf numFmtId="0" fontId="26" fillId="19" borderId="0" xfId="0" applyNumberFormat="1" applyFont="1" applyFill="1" applyBorder="1" applyAlignment="1">
      <alignment horizontal="right" vertical="center" wrapText="1"/>
    </xf>
    <xf numFmtId="0" fontId="27" fillId="19" borderId="0" xfId="0" applyFont="1" applyFill="1" applyAlignment="1">
      <alignment vertical="center"/>
    </xf>
    <xf numFmtId="0" fontId="26" fillId="19" borderId="0" xfId="0" applyNumberFormat="1" applyFont="1" applyFill="1" applyBorder="1" applyAlignment="1">
      <alignment horizontal="justify" vertical="center" wrapText="1"/>
    </xf>
    <xf numFmtId="0" fontId="34" fillId="0" borderId="0" xfId="0" applyFont="1" applyAlignment="1">
      <alignment vertical="center"/>
    </xf>
    <xf numFmtId="0" fontId="0" fillId="0" borderId="0" xfId="0" applyAlignment="1">
      <alignment vertical="center"/>
    </xf>
    <xf numFmtId="0" fontId="26" fillId="18" borderId="0" xfId="0" applyNumberFormat="1" applyFont="1" applyFill="1" applyBorder="1" applyAlignment="1">
      <alignment horizontal="right" vertical="center" wrapText="1"/>
    </xf>
    <xf numFmtId="0" fontId="27" fillId="18" borderId="0" xfId="0" applyFont="1" applyFill="1" applyAlignment="1">
      <alignment vertical="center"/>
    </xf>
    <xf numFmtId="0" fontId="26" fillId="18" borderId="0" xfId="0" applyNumberFormat="1" applyFont="1" applyFill="1" applyBorder="1" applyAlignment="1">
      <alignment horizontal="justify" vertical="center" wrapText="1"/>
    </xf>
    <xf numFmtId="2" fontId="36" fillId="4" borderId="8" xfId="0" applyNumberFormat="1" applyFont="1" applyFill="1" applyBorder="1" applyAlignment="1" applyProtection="1">
      <alignment horizontal="center" vertical="center" wrapText="1"/>
    </xf>
    <xf numFmtId="0" fontId="4" fillId="10" borderId="22" xfId="0" applyFont="1" applyFill="1" applyBorder="1" applyAlignment="1" applyProtection="1">
      <alignment horizontal="center" vertical="center" wrapText="1"/>
    </xf>
    <xf numFmtId="0" fontId="5" fillId="10" borderId="23" xfId="0" applyFont="1" applyFill="1" applyBorder="1" applyAlignment="1" applyProtection="1">
      <alignment horizontal="center" vertical="center" wrapText="1"/>
    </xf>
    <xf numFmtId="0" fontId="17" fillId="9" borderId="10" xfId="0" applyFont="1" applyFill="1" applyBorder="1" applyAlignment="1" applyProtection="1">
      <alignment horizontal="center" vertical="center" wrapText="1"/>
    </xf>
    <xf numFmtId="0" fontId="17" fillId="9" borderId="19" xfId="0" applyFont="1" applyFill="1" applyBorder="1" applyAlignment="1" applyProtection="1">
      <alignment horizontal="center" vertical="center" wrapText="1"/>
    </xf>
    <xf numFmtId="0" fontId="17" fillId="9" borderId="21" xfId="0" applyFont="1" applyFill="1" applyBorder="1" applyAlignment="1" applyProtection="1">
      <alignment horizontal="center" vertical="center" wrapText="1"/>
    </xf>
    <xf numFmtId="0" fontId="24" fillId="9" borderId="10" xfId="0" applyFont="1" applyFill="1" applyBorder="1" applyAlignment="1" applyProtection="1">
      <alignment horizontal="center" vertical="center" wrapText="1"/>
    </xf>
    <xf numFmtId="0" fontId="17" fillId="9" borderId="20" xfId="0" applyFont="1" applyFill="1" applyBorder="1" applyAlignment="1" applyProtection="1">
      <alignment horizontal="center" vertical="center" wrapText="1"/>
    </xf>
    <xf numFmtId="0" fontId="0" fillId="0" borderId="0" xfId="0" applyFill="1" applyBorder="1" applyAlignment="1" applyProtection="1">
      <alignment horizontal="center"/>
    </xf>
    <xf numFmtId="0" fontId="0" fillId="0" borderId="0" xfId="0" applyAlignment="1" applyProtection="1">
      <alignment horizontal="center"/>
    </xf>
    <xf numFmtId="0" fontId="0" fillId="0" borderId="0" xfId="0" applyFill="1" applyBorder="1" applyAlignment="1" applyProtection="1">
      <alignment horizontal="center" vertical="top"/>
    </xf>
    <xf numFmtId="0" fontId="0" fillId="0" borderId="0" xfId="0" applyNumberFormat="1" applyFill="1" applyBorder="1" applyAlignment="1" applyProtection="1">
      <alignment horizontal="center" vertical="top"/>
    </xf>
    <xf numFmtId="0" fontId="13" fillId="2" borderId="10" xfId="0" applyNumberFormat="1" applyFont="1" applyFill="1" applyBorder="1" applyAlignment="1" applyProtection="1">
      <alignment horizontal="center" vertical="center" wrapText="1"/>
    </xf>
    <xf numFmtId="0" fontId="13" fillId="2" borderId="10" xfId="0" applyFont="1" applyFill="1" applyBorder="1" applyAlignment="1" applyProtection="1">
      <alignment horizontal="justify" vertical="center" wrapText="1"/>
    </xf>
    <xf numFmtId="0" fontId="13" fillId="2" borderId="10"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xf>
    <xf numFmtId="0" fontId="4" fillId="0" borderId="0" xfId="0" applyFont="1" applyProtection="1"/>
    <xf numFmtId="0" fontId="0" fillId="0" borderId="0" xfId="0" applyFill="1" applyAlignment="1" applyProtection="1">
      <alignment vertical="top" wrapText="1"/>
    </xf>
    <xf numFmtId="0" fontId="13" fillId="2" borderId="10" xfId="0" applyFont="1" applyFill="1" applyBorder="1" applyAlignment="1" applyProtection="1">
      <alignment horizontal="justify" vertical="center"/>
    </xf>
    <xf numFmtId="0" fontId="13" fillId="0" borderId="0" xfId="0" applyFont="1" applyFill="1" applyBorder="1" applyAlignment="1" applyProtection="1">
      <alignment horizontal="center" vertical="center"/>
    </xf>
    <xf numFmtId="0" fontId="13" fillId="0" borderId="0" xfId="0" applyFont="1" applyAlignment="1" applyProtection="1">
      <alignment horizontal="center" vertical="center"/>
    </xf>
    <xf numFmtId="0" fontId="13" fillId="0" borderId="0" xfId="0" applyFont="1" applyFill="1" applyAlignment="1" applyProtection="1">
      <alignment vertical="center"/>
    </xf>
    <xf numFmtId="0" fontId="13" fillId="0" borderId="0" xfId="0" applyFont="1" applyFill="1" applyAlignment="1" applyProtection="1">
      <alignment horizontal="center" vertical="center" wrapText="1"/>
    </xf>
    <xf numFmtId="0" fontId="13" fillId="0" borderId="0" xfId="0" applyFont="1" applyProtection="1"/>
    <xf numFmtId="0" fontId="13" fillId="0" borderId="0" xfId="0" applyFont="1" applyAlignment="1" applyProtection="1">
      <alignment horizontal="center" vertical="center" wrapText="1"/>
    </xf>
    <xf numFmtId="0" fontId="13" fillId="0" borderId="0" xfId="0" applyFont="1" applyAlignment="1" applyProtection="1">
      <alignment vertical="center"/>
    </xf>
    <xf numFmtId="0" fontId="13" fillId="0"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0" xfId="0" applyAlignment="1" applyProtection="1">
      <alignment vertical="center"/>
    </xf>
    <xf numFmtId="0" fontId="14" fillId="0" borderId="0" xfId="0" applyFont="1" applyAlignment="1" applyProtection="1">
      <alignment horizontal="center" vertical="center" wrapText="1"/>
    </xf>
    <xf numFmtId="0" fontId="13" fillId="20" borderId="10" xfId="0" applyFont="1" applyFill="1" applyBorder="1" applyAlignment="1" applyProtection="1">
      <alignment horizontal="justify" vertical="center" wrapText="1"/>
    </xf>
    <xf numFmtId="0" fontId="21" fillId="11" borderId="9" xfId="0" applyFont="1" applyFill="1" applyBorder="1" applyAlignment="1" applyProtection="1">
      <alignment horizontal="center" vertical="center"/>
    </xf>
    <xf numFmtId="0" fontId="2" fillId="2" borderId="24" xfId="0" applyFont="1" applyFill="1" applyBorder="1" applyAlignment="1">
      <alignment vertical="center" wrapText="1"/>
    </xf>
    <xf numFmtId="0" fontId="37" fillId="0" borderId="16" xfId="0" applyNumberFormat="1" applyFont="1" applyFill="1" applyBorder="1" applyAlignment="1" applyProtection="1">
      <alignment horizontal="justify" vertical="top" wrapText="1"/>
      <protection locked="0"/>
    </xf>
    <xf numFmtId="0" fontId="2" fillId="12" borderId="3" xfId="0" applyFont="1" applyFill="1" applyBorder="1" applyAlignment="1">
      <alignment vertical="center" wrapText="1"/>
    </xf>
    <xf numFmtId="0" fontId="3" fillId="12" borderId="3" xfId="0" applyFont="1" applyFill="1" applyBorder="1" applyAlignment="1">
      <alignment vertical="center" wrapText="1"/>
    </xf>
    <xf numFmtId="2" fontId="3" fillId="13" borderId="0" xfId="0" applyNumberFormat="1" applyFont="1" applyFill="1" applyBorder="1" applyAlignment="1">
      <alignment vertical="center" wrapText="1"/>
    </xf>
    <xf numFmtId="2" fontId="3" fillId="13" borderId="8" xfId="0" applyNumberFormat="1" applyFont="1" applyFill="1" applyBorder="1" applyAlignment="1">
      <alignment vertical="center" wrapText="1"/>
    </xf>
    <xf numFmtId="2" fontId="3" fillId="13" borderId="3" xfId="0" applyNumberFormat="1" applyFont="1" applyFill="1" applyBorder="1" applyAlignment="1">
      <alignment vertical="center" wrapText="1"/>
    </xf>
    <xf numFmtId="0" fontId="2" fillId="0" borderId="0" xfId="0" applyNumberFormat="1" applyFont="1" applyFill="1" applyBorder="1" applyAlignment="1" applyProtection="1">
      <alignment horizontal="right" vertical="top" wrapText="1"/>
    </xf>
    <xf numFmtId="0" fontId="2" fillId="0" borderId="0" xfId="0" applyFont="1" applyBorder="1" applyAlignment="1">
      <alignment horizontal="center" vertical="top"/>
    </xf>
    <xf numFmtId="0" fontId="6"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2" borderId="14" xfId="0" applyFont="1" applyFill="1" applyBorder="1" applyAlignment="1" applyProtection="1">
      <alignment vertical="center" wrapText="1"/>
    </xf>
    <xf numFmtId="0" fontId="2" fillId="2" borderId="16" xfId="0" applyFont="1" applyFill="1" applyBorder="1" applyAlignment="1" applyProtection="1">
      <alignment vertical="center" wrapText="1"/>
    </xf>
    <xf numFmtId="0" fontId="2" fillId="2" borderId="9" xfId="0" applyFont="1" applyFill="1" applyBorder="1" applyAlignment="1" applyProtection="1">
      <alignment vertical="center" wrapText="1"/>
    </xf>
    <xf numFmtId="0" fontId="2" fillId="12" borderId="14" xfId="0" applyFont="1" applyFill="1" applyBorder="1" applyAlignment="1" applyProtection="1">
      <alignment vertical="center" wrapText="1"/>
    </xf>
    <xf numFmtId="0" fontId="2" fillId="0" borderId="0" xfId="0" applyFont="1" applyFill="1" applyAlignment="1" applyProtection="1">
      <alignment vertical="top"/>
    </xf>
    <xf numFmtId="0" fontId="2" fillId="0" borderId="0" xfId="0" applyFont="1" applyFill="1" applyAlignment="1" applyProtection="1">
      <alignment horizontal="center" vertical="top"/>
    </xf>
    <xf numFmtId="0" fontId="0" fillId="0" borderId="0" xfId="0" applyFill="1" applyAlignment="1" applyProtection="1">
      <alignment vertical="top"/>
    </xf>
    <xf numFmtId="0" fontId="2" fillId="13" borderId="2" xfId="0" applyFont="1" applyFill="1" applyBorder="1" applyAlignment="1" applyProtection="1">
      <alignment horizontal="left" vertical="center" wrapText="1"/>
    </xf>
    <xf numFmtId="0" fontId="3" fillId="13" borderId="3" xfId="0" applyFont="1" applyFill="1" applyBorder="1" applyAlignment="1" applyProtection="1">
      <alignment horizontal="left" vertical="center" wrapText="1"/>
    </xf>
    <xf numFmtId="0" fontId="2" fillId="13" borderId="4" xfId="0" applyFont="1" applyFill="1" applyBorder="1" applyAlignment="1" applyProtection="1">
      <alignment horizontal="left" vertical="center" wrapText="1"/>
    </xf>
    <xf numFmtId="0" fontId="3" fillId="13" borderId="8" xfId="0" applyFont="1" applyFill="1" applyBorder="1" applyAlignment="1" applyProtection="1">
      <alignment horizontal="left" vertical="center" wrapText="1"/>
    </xf>
    <xf numFmtId="0" fontId="2" fillId="0" borderId="14" xfId="0" applyNumberFormat="1" applyFont="1" applyFill="1" applyBorder="1" applyAlignment="1" applyProtection="1">
      <alignment vertical="top" wrapText="1"/>
    </xf>
    <xf numFmtId="0" fontId="2" fillId="0" borderId="16" xfId="0" applyNumberFormat="1" applyFont="1" applyFill="1" applyBorder="1" applyAlignment="1" applyProtection="1">
      <alignment horizontal="right" vertical="top" wrapText="1"/>
    </xf>
    <xf numFmtId="0" fontId="2" fillId="0" borderId="16" xfId="0" applyNumberFormat="1" applyFont="1" applyFill="1" applyBorder="1" applyAlignment="1" applyProtection="1">
      <alignment horizontal="justify" vertical="top" wrapText="1"/>
    </xf>
    <xf numFmtId="0" fontId="2" fillId="0" borderId="9" xfId="0" applyNumberFormat="1" applyFont="1" applyFill="1" applyBorder="1" applyAlignment="1" applyProtection="1">
      <alignment vertical="top" wrapText="1"/>
    </xf>
    <xf numFmtId="0" fontId="0" fillId="0" borderId="0" xfId="0" applyFill="1" applyAlignment="1" applyProtection="1">
      <alignment wrapText="1"/>
    </xf>
    <xf numFmtId="0" fontId="2" fillId="0" borderId="2" xfId="0" applyFont="1" applyFill="1" applyBorder="1" applyAlignment="1" applyProtection="1">
      <alignment vertical="center" wrapText="1"/>
    </xf>
    <xf numFmtId="0" fontId="2" fillId="0" borderId="3" xfId="0" applyFont="1" applyFill="1" applyBorder="1" applyAlignment="1" applyProtection="1">
      <alignment horizontal="right" vertical="top" wrapText="1"/>
    </xf>
    <xf numFmtId="0" fontId="2" fillId="0" borderId="3" xfId="0" applyFont="1" applyFill="1" applyBorder="1" applyAlignment="1" applyProtection="1">
      <alignment horizontal="justify" vertical="top" wrapText="1"/>
    </xf>
    <xf numFmtId="0" fontId="2" fillId="0" borderId="1" xfId="0" applyFont="1" applyFill="1" applyBorder="1" applyAlignment="1" applyProtection="1">
      <alignment vertical="center" wrapText="1"/>
    </xf>
    <xf numFmtId="0" fontId="2" fillId="0" borderId="16" xfId="0" applyFont="1" applyFill="1" applyBorder="1" applyAlignment="1" applyProtection="1">
      <alignment vertical="top" wrapText="1"/>
    </xf>
    <xf numFmtId="0" fontId="2" fillId="0" borderId="0" xfId="0" applyNumberFormat="1" applyFont="1" applyFill="1" applyBorder="1" applyAlignment="1" applyProtection="1">
      <alignment horizontal="justify" vertical="center" wrapText="1"/>
    </xf>
    <xf numFmtId="0" fontId="2" fillId="0" borderId="0" xfId="0" applyFont="1" applyFill="1" applyAlignment="1" applyProtection="1">
      <alignment horizontal="center"/>
    </xf>
    <xf numFmtId="0" fontId="1" fillId="0" borderId="0" xfId="0" applyFont="1" applyFill="1" applyProtection="1"/>
    <xf numFmtId="0" fontId="1" fillId="0" borderId="0" xfId="0" applyFont="1" applyFill="1" applyAlignment="1" applyProtection="1">
      <alignment horizontal="center"/>
    </xf>
    <xf numFmtId="0" fontId="2" fillId="0" borderId="0" xfId="0" applyFont="1" applyFill="1" applyProtection="1"/>
    <xf numFmtId="0" fontId="2" fillId="0" borderId="0" xfId="0" applyFont="1" applyFill="1"/>
    <xf numFmtId="0" fontId="20" fillId="0" borderId="0" xfId="0" applyFont="1" applyFill="1" applyBorder="1" applyAlignment="1" applyProtection="1">
      <alignment horizontal="center" vertical="center"/>
    </xf>
    <xf numFmtId="0" fontId="0" fillId="0" borderId="0" xfId="0" applyFill="1" applyAlignment="1" applyProtection="1">
      <alignment horizontal="center" vertical="center"/>
    </xf>
    <xf numFmtId="0" fontId="0" fillId="0" borderId="0" xfId="0" applyFill="1" applyProtection="1">
      <protection locked="0"/>
    </xf>
    <xf numFmtId="0" fontId="2" fillId="0" borderId="0" xfId="0" applyFont="1" applyFill="1" applyBorder="1" applyAlignment="1" applyProtection="1">
      <alignment horizontal="left" vertical="center"/>
    </xf>
    <xf numFmtId="0" fontId="23"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 fillId="12" borderId="16" xfId="0" applyFont="1" applyFill="1" applyBorder="1" applyAlignment="1" applyProtection="1">
      <alignment horizontal="left" vertical="center" wrapText="1"/>
    </xf>
    <xf numFmtId="0" fontId="3" fillId="12" borderId="16" xfId="0" applyFont="1" applyFill="1" applyBorder="1" applyAlignment="1" applyProtection="1">
      <alignment horizontal="left" vertical="center" wrapText="1"/>
    </xf>
    <xf numFmtId="2" fontId="2" fillId="12" borderId="9" xfId="0" applyNumberFormat="1" applyFont="1" applyFill="1" applyBorder="1" applyAlignment="1" applyProtection="1">
      <alignment horizontal="center" vertical="center" wrapText="1"/>
    </xf>
    <xf numFmtId="0" fontId="3" fillId="13" borderId="3" xfId="0" applyFont="1" applyFill="1" applyBorder="1" applyAlignment="1" applyProtection="1">
      <alignment horizontal="left" vertical="center" wrapText="1"/>
    </xf>
    <xf numFmtId="0" fontId="3" fillId="13" borderId="8" xfId="0" applyFont="1" applyFill="1" applyBorder="1" applyAlignment="1" applyProtection="1">
      <alignment horizontal="left" vertical="center" wrapText="1"/>
    </xf>
    <xf numFmtId="0" fontId="20" fillId="0" borderId="12"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 fillId="0" borderId="0" xfId="0" applyFont="1" applyFill="1" applyProtection="1"/>
    <xf numFmtId="0" fontId="2" fillId="0" borderId="0" xfId="0" applyFont="1" applyFill="1" applyProtection="1">
      <protection locked="0"/>
    </xf>
    <xf numFmtId="0" fontId="30" fillId="0" borderId="0" xfId="0" applyFont="1" applyFill="1" applyProtection="1"/>
    <xf numFmtId="0" fontId="3" fillId="0" borderId="17"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3" fillId="0" borderId="18" xfId="0" applyFont="1" applyFill="1" applyBorder="1" applyAlignment="1" applyProtection="1">
      <alignment vertical="center"/>
    </xf>
    <xf numFmtId="0" fontId="2" fillId="12" borderId="9" xfId="0" applyFont="1" applyFill="1" applyBorder="1" applyAlignment="1">
      <alignment horizontal="center" vertical="center" wrapText="1"/>
    </xf>
    <xf numFmtId="0" fontId="21" fillId="14" borderId="9" xfId="0" applyFont="1" applyFill="1" applyBorder="1" applyAlignment="1" applyProtection="1">
      <alignment horizontal="center" vertical="center" wrapText="1"/>
    </xf>
    <xf numFmtId="0" fontId="36" fillId="2" borderId="5" xfId="0" applyFont="1" applyFill="1" applyBorder="1" applyAlignment="1" applyProtection="1">
      <alignment horizontal="left" vertical="center"/>
    </xf>
    <xf numFmtId="0" fontId="36" fillId="2" borderId="4" xfId="0" applyFont="1" applyFill="1" applyBorder="1" applyAlignment="1" applyProtection="1">
      <alignment horizontal="right" vertical="center"/>
    </xf>
    <xf numFmtId="0" fontId="38" fillId="2" borderId="8" xfId="0" applyFont="1" applyFill="1" applyBorder="1" applyAlignment="1" applyProtection="1">
      <alignment vertical="center"/>
    </xf>
    <xf numFmtId="2" fontId="36" fillId="4" borderId="4" xfId="0" applyNumberFormat="1" applyFont="1" applyFill="1" applyBorder="1" applyAlignment="1" applyProtection="1">
      <alignment horizontal="right" vertical="center" wrapText="1"/>
    </xf>
    <xf numFmtId="2" fontId="36" fillId="4" borderId="8" xfId="0" applyNumberFormat="1" applyFont="1" applyFill="1" applyBorder="1" applyAlignment="1" applyProtection="1">
      <alignment horizontal="center" vertical="center" wrapText="1"/>
    </xf>
    <xf numFmtId="2" fontId="36" fillId="4" borderId="5" xfId="0" applyNumberFormat="1" applyFont="1" applyFill="1" applyBorder="1" applyAlignment="1" applyProtection="1">
      <alignment horizontal="left" vertical="center" wrapText="1"/>
    </xf>
    <xf numFmtId="0" fontId="2" fillId="3" borderId="12" xfId="0" applyFont="1" applyFill="1" applyBorder="1" applyAlignment="1" applyProtection="1">
      <alignment horizontal="right" vertical="center" wrapText="1"/>
    </xf>
    <xf numFmtId="2" fontId="36" fillId="4" borderId="0" xfId="0" applyNumberFormat="1" applyFont="1" applyFill="1" applyBorder="1" applyAlignment="1" applyProtection="1">
      <alignment horizontal="center" vertical="center" wrapText="1"/>
    </xf>
    <xf numFmtId="0" fontId="2" fillId="3" borderId="12" xfId="0" applyFont="1" applyFill="1" applyBorder="1" applyAlignment="1" applyProtection="1">
      <alignment horizontal="right" vertical="center" wrapText="1"/>
    </xf>
    <xf numFmtId="0" fontId="2" fillId="3" borderId="11" xfId="0" applyFont="1" applyFill="1" applyBorder="1" applyAlignment="1" applyProtection="1">
      <alignment vertical="center" wrapText="1"/>
    </xf>
    <xf numFmtId="2" fontId="36" fillId="4" borderId="8" xfId="0" applyNumberFormat="1" applyFont="1" applyFill="1" applyBorder="1" applyAlignment="1" applyProtection="1">
      <alignment horizontal="center" vertical="center" wrapText="1"/>
    </xf>
    <xf numFmtId="2" fontId="36" fillId="4" borderId="0" xfId="0" applyNumberFormat="1" applyFont="1" applyFill="1" applyBorder="1" applyAlignment="1" applyProtection="1">
      <alignment horizontal="center" vertical="center" wrapText="1"/>
    </xf>
    <xf numFmtId="0" fontId="2" fillId="3" borderId="12" xfId="0" applyFont="1" applyFill="1" applyBorder="1" applyAlignment="1" applyProtection="1">
      <alignment horizontal="right" vertical="center" wrapText="1"/>
    </xf>
    <xf numFmtId="0" fontId="2" fillId="3" borderId="11" xfId="0" applyFont="1" applyFill="1" applyBorder="1" applyAlignment="1" applyProtection="1">
      <alignment vertical="center" wrapText="1"/>
    </xf>
    <xf numFmtId="165" fontId="2" fillId="0" borderId="10" xfId="0" applyNumberFormat="1" applyFont="1" applyBorder="1" applyAlignment="1" applyProtection="1">
      <alignment horizontal="center" vertical="top"/>
    </xf>
    <xf numFmtId="2" fontId="36" fillId="4" borderId="0" xfId="0" applyNumberFormat="1" applyFont="1" applyFill="1" applyBorder="1" applyAlignment="1" applyProtection="1">
      <alignment horizontal="center" vertical="center" wrapText="1"/>
    </xf>
    <xf numFmtId="0" fontId="21" fillId="11" borderId="9" xfId="0" applyFont="1" applyFill="1" applyBorder="1" applyAlignment="1" applyProtection="1">
      <alignment horizontal="center" vertical="center"/>
    </xf>
    <xf numFmtId="0" fontId="2" fillId="3" borderId="11" xfId="0" applyFont="1" applyFill="1" applyBorder="1" applyAlignment="1" applyProtection="1">
      <alignment vertical="center" wrapText="1"/>
    </xf>
    <xf numFmtId="165" fontId="2" fillId="0" borderId="10" xfId="0" applyNumberFormat="1" applyFont="1" applyBorder="1" applyAlignment="1" applyProtection="1">
      <alignment horizontal="center" vertical="top"/>
    </xf>
    <xf numFmtId="2" fontId="36" fillId="4" borderId="4" xfId="0" applyNumberFormat="1" applyFont="1" applyFill="1" applyBorder="1" applyAlignment="1" applyProtection="1">
      <alignment horizontal="right" vertical="center" wrapText="1"/>
    </xf>
    <xf numFmtId="2" fontId="36" fillId="4" borderId="8" xfId="0" applyNumberFormat="1" applyFont="1" applyFill="1" applyBorder="1" applyAlignment="1" applyProtection="1">
      <alignment horizontal="center" vertical="center" wrapText="1"/>
    </xf>
    <xf numFmtId="2" fontId="36" fillId="4" borderId="5" xfId="0" applyNumberFormat="1" applyFont="1" applyFill="1" applyBorder="1" applyAlignment="1" applyProtection="1">
      <alignment horizontal="left" vertical="center" wrapText="1"/>
    </xf>
    <xf numFmtId="0" fontId="2" fillId="0" borderId="0" xfId="0" applyFont="1" applyBorder="1" applyAlignment="1">
      <alignment horizontal="center" vertical="top"/>
    </xf>
    <xf numFmtId="0" fontId="36" fillId="0" borderId="0" xfId="0" applyFont="1" applyBorder="1" applyAlignment="1" applyProtection="1">
      <alignment horizontal="left" vertical="top" wrapText="1"/>
    </xf>
    <xf numFmtId="0" fontId="36" fillId="0" borderId="0" xfId="0" applyFont="1" applyBorder="1" applyAlignment="1" applyProtection="1">
      <alignment horizontal="right" vertical="top" wrapText="1"/>
    </xf>
    <xf numFmtId="0" fontId="33" fillId="0" borderId="0" xfId="0" applyFont="1" applyProtection="1"/>
    <xf numFmtId="0" fontId="41" fillId="0" borderId="0" xfId="0" applyNumberFormat="1" applyFont="1" applyBorder="1" applyAlignment="1">
      <alignment horizontal="justify" vertical="top" wrapText="1"/>
    </xf>
    <xf numFmtId="0" fontId="41" fillId="0" borderId="0" xfId="0" applyNumberFormat="1" applyFont="1" applyFill="1" applyBorder="1" applyAlignment="1">
      <alignment horizontal="justify" vertical="top" wrapText="1"/>
    </xf>
    <xf numFmtId="0" fontId="42" fillId="0" borderId="0" xfId="0" applyFont="1" applyProtection="1"/>
    <xf numFmtId="0" fontId="2" fillId="0" borderId="0" xfId="0" applyFont="1" applyBorder="1" applyAlignment="1">
      <alignment horizontal="center" vertical="top"/>
    </xf>
    <xf numFmtId="0" fontId="0" fillId="0" borderId="0" xfId="0" applyFont="1" applyBorder="1" applyAlignment="1">
      <alignment horizontal="center" vertical="center"/>
    </xf>
    <xf numFmtId="0" fontId="0" fillId="0" borderId="0" xfId="0" applyFont="1" applyBorder="1" applyAlignment="1">
      <alignment vertical="top"/>
    </xf>
    <xf numFmtId="0" fontId="0" fillId="0" borderId="0" xfId="0" applyFont="1" applyAlignment="1">
      <alignment horizontal="center" vertical="center"/>
    </xf>
    <xf numFmtId="0" fontId="0" fillId="0" borderId="0" xfId="0" applyFont="1" applyProtection="1"/>
    <xf numFmtId="0" fontId="2" fillId="0" borderId="0" xfId="0" quotePrefix="1" applyNumberFormat="1" applyFont="1" applyBorder="1" applyAlignment="1" applyProtection="1">
      <alignment horizontal="justify" vertical="top" wrapText="1"/>
    </xf>
    <xf numFmtId="0" fontId="3" fillId="0" borderId="0" xfId="0" applyNumberFormat="1" applyFont="1" applyBorder="1" applyAlignment="1">
      <alignment horizontal="center" vertical="top" wrapText="1"/>
    </xf>
    <xf numFmtId="0" fontId="2" fillId="0" borderId="0" xfId="0" applyFont="1" applyBorder="1" applyAlignment="1">
      <alignment horizontal="center" vertical="top"/>
    </xf>
    <xf numFmtId="0" fontId="0" fillId="0" borderId="0" xfId="0" applyNumberFormat="1" applyBorder="1" applyAlignment="1">
      <alignment horizontal="center" vertical="top" wrapText="1"/>
    </xf>
    <xf numFmtId="0" fontId="15" fillId="0" borderId="0" xfId="0" applyNumberFormat="1" applyFont="1" applyBorder="1" applyAlignment="1">
      <alignment horizontal="center" vertical="top" wrapText="1"/>
    </xf>
    <xf numFmtId="169" fontId="36" fillId="2" borderId="4" xfId="0" applyNumberFormat="1" applyFont="1" applyFill="1" applyBorder="1" applyAlignment="1" applyProtection="1">
      <alignment horizontal="center" vertical="center"/>
    </xf>
    <xf numFmtId="169" fontId="36" fillId="2" borderId="8" xfId="0" applyNumberFormat="1" applyFont="1" applyFill="1" applyBorder="1" applyAlignment="1" applyProtection="1">
      <alignment horizontal="center" vertical="center"/>
    </xf>
    <xf numFmtId="169" fontId="36" fillId="2" borderId="5" xfId="0" applyNumberFormat="1" applyFont="1" applyFill="1" applyBorder="1" applyAlignment="1" applyProtection="1">
      <alignment horizontal="center" vertical="center"/>
    </xf>
    <xf numFmtId="0" fontId="13" fillId="10" borderId="23" xfId="0" applyFont="1" applyFill="1" applyBorder="1" applyAlignment="1" applyProtection="1">
      <alignment horizontal="left" vertical="center" wrapText="1"/>
    </xf>
    <xf numFmtId="0" fontId="7" fillId="10" borderId="26" xfId="0" applyFont="1" applyFill="1" applyBorder="1" applyAlignment="1" applyProtection="1">
      <alignment horizontal="center" vertical="center" wrapText="1"/>
    </xf>
    <xf numFmtId="0" fontId="3" fillId="10" borderId="27" xfId="0" applyFont="1" applyFill="1" applyBorder="1" applyAlignment="1" applyProtection="1">
      <alignment horizontal="left" vertical="center" wrapText="1"/>
    </xf>
    <xf numFmtId="0" fontId="3" fillId="10" borderId="25" xfId="0" applyFont="1" applyFill="1" applyBorder="1" applyAlignment="1" applyProtection="1">
      <alignment horizontal="left" vertical="center" wrapText="1"/>
    </xf>
    <xf numFmtId="0" fontId="3" fillId="0" borderId="28" xfId="0" applyFont="1" applyFill="1" applyBorder="1" applyAlignment="1" applyProtection="1">
      <alignment horizontal="center" vertical="center"/>
    </xf>
    <xf numFmtId="0" fontId="3" fillId="10" borderId="21" xfId="0" applyFont="1" applyFill="1" applyBorder="1" applyAlignment="1" applyProtection="1">
      <alignment horizontal="left" vertical="center" wrapText="1"/>
    </xf>
    <xf numFmtId="0" fontId="13" fillId="10" borderId="26" xfId="0" applyFont="1" applyFill="1" applyBorder="1" applyAlignment="1" applyProtection="1">
      <alignment horizontal="right" vertical="center" wrapText="1"/>
    </xf>
    <xf numFmtId="1" fontId="10" fillId="17" borderId="22" xfId="0" applyNumberFormat="1" applyFont="1" applyFill="1" applyBorder="1" applyAlignment="1" applyProtection="1">
      <alignment horizontal="center" vertical="center" wrapText="1"/>
    </xf>
    <xf numFmtId="1" fontId="10" fillId="17" borderId="20" xfId="0" applyNumberFormat="1" applyFont="1" applyFill="1" applyBorder="1" applyAlignment="1" applyProtection="1">
      <alignment horizontal="center" vertical="center" wrapText="1"/>
    </xf>
    <xf numFmtId="0" fontId="3" fillId="0" borderId="17" xfId="0" applyFont="1" applyFill="1" applyBorder="1" applyAlignment="1">
      <alignment horizontal="left" vertical="center"/>
    </xf>
    <xf numFmtId="164" fontId="2" fillId="2" borderId="14" xfId="0" applyNumberFormat="1" applyFont="1" applyFill="1" applyBorder="1" applyAlignment="1">
      <alignment horizontal="right" vertical="center"/>
    </xf>
    <xf numFmtId="164" fontId="2" fillId="2" borderId="16" xfId="0" applyNumberFormat="1" applyFont="1" applyFill="1" applyBorder="1" applyAlignment="1">
      <alignment horizontal="right" vertical="center"/>
    </xf>
    <xf numFmtId="0" fontId="2" fillId="2" borderId="10" xfId="0" applyFont="1" applyFill="1" applyBorder="1" applyAlignment="1">
      <alignment horizontal="left" vertical="center" wrapText="1"/>
    </xf>
    <xf numFmtId="2" fontId="2" fillId="13" borderId="3" xfId="0" applyNumberFormat="1" applyFont="1" applyFill="1" applyBorder="1" applyAlignment="1">
      <alignment horizontal="left" vertical="center" wrapText="1"/>
    </xf>
    <xf numFmtId="2" fontId="2" fillId="13" borderId="0" xfId="0" applyNumberFormat="1" applyFont="1" applyFill="1" applyBorder="1" applyAlignment="1">
      <alignment horizontal="left" vertical="center" wrapText="1"/>
    </xf>
    <xf numFmtId="2" fontId="2" fillId="13" borderId="8" xfId="0" applyNumberFormat="1" applyFont="1" applyFill="1" applyBorder="1" applyAlignment="1">
      <alignment horizontal="left" vertical="center" wrapText="1"/>
    </xf>
    <xf numFmtId="2" fontId="2" fillId="13" borderId="1" xfId="0" applyNumberFormat="1" applyFont="1" applyFill="1" applyBorder="1" applyAlignment="1">
      <alignment horizontal="center" vertical="center" wrapText="1"/>
    </xf>
    <xf numFmtId="2" fontId="2" fillId="13" borderId="11" xfId="0" applyNumberFormat="1" applyFont="1" applyFill="1" applyBorder="1" applyAlignment="1">
      <alignment horizontal="center" vertical="center" wrapText="1"/>
    </xf>
    <xf numFmtId="2" fontId="2" fillId="13" borderId="5" xfId="0" applyNumberFormat="1" applyFont="1" applyFill="1" applyBorder="1" applyAlignment="1">
      <alignment horizontal="center" vertical="center" wrapText="1"/>
    </xf>
    <xf numFmtId="0" fontId="2" fillId="13" borderId="2" xfId="0" applyFont="1" applyFill="1" applyBorder="1" applyAlignment="1">
      <alignment horizontal="left" vertical="center" wrapText="1"/>
    </xf>
    <xf numFmtId="0" fontId="2" fillId="13" borderId="12" xfId="0" applyFont="1" applyFill="1" applyBorder="1" applyAlignment="1">
      <alignment horizontal="left" vertical="center" wrapText="1"/>
    </xf>
    <xf numFmtId="0" fontId="2" fillId="13" borderId="4" xfId="0" applyFont="1" applyFill="1" applyBorder="1" applyAlignment="1">
      <alignment horizontal="left" vertical="center" wrapText="1"/>
    </xf>
    <xf numFmtId="0" fontId="3" fillId="0" borderId="18" xfId="0" applyFont="1" applyFill="1" applyBorder="1" applyAlignment="1">
      <alignment horizontal="left" vertical="center"/>
    </xf>
    <xf numFmtId="49" fontId="37" fillId="0" borderId="14" xfId="0" applyNumberFormat="1" applyFont="1" applyFill="1" applyBorder="1" applyAlignment="1" applyProtection="1">
      <alignment horizontal="left" vertical="center" wrapText="1"/>
      <protection locked="0"/>
    </xf>
    <xf numFmtId="49" fontId="37" fillId="0" borderId="16" xfId="0" applyNumberFormat="1" applyFont="1" applyFill="1" applyBorder="1" applyAlignment="1" applyProtection="1">
      <alignment horizontal="left" vertical="center" wrapText="1"/>
      <protection locked="0"/>
    </xf>
    <xf numFmtId="49" fontId="37" fillId="0" borderId="9" xfId="0" applyNumberFormat="1" applyFont="1" applyFill="1" applyBorder="1" applyAlignment="1" applyProtection="1">
      <alignment horizontal="left" vertical="center" wrapText="1"/>
      <protection locked="0"/>
    </xf>
    <xf numFmtId="0" fontId="2" fillId="2" borderId="10" xfId="0" applyFont="1" applyFill="1" applyBorder="1" applyAlignment="1">
      <alignment horizontal="right" vertical="center"/>
    </xf>
    <xf numFmtId="0" fontId="2" fillId="2" borderId="2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14" xfId="0" applyFont="1" applyFill="1" applyBorder="1" applyAlignment="1" applyProtection="1">
      <alignment horizontal="right" vertical="top" wrapText="1"/>
    </xf>
    <xf numFmtId="0" fontId="2" fillId="0" borderId="16" xfId="0" applyFont="1" applyFill="1" applyBorder="1" applyAlignment="1" applyProtection="1">
      <alignment horizontal="right" vertical="top" wrapText="1"/>
    </xf>
    <xf numFmtId="2" fontId="2" fillId="13" borderId="1" xfId="0" applyNumberFormat="1" applyFont="1" applyFill="1" applyBorder="1" applyAlignment="1" applyProtection="1">
      <alignment horizontal="center" vertical="center" wrapText="1"/>
    </xf>
    <xf numFmtId="2" fontId="2" fillId="13" borderId="5" xfId="0" applyNumberFormat="1" applyFont="1" applyFill="1" applyBorder="1" applyAlignment="1" applyProtection="1">
      <alignment horizontal="center" vertical="center" wrapText="1"/>
    </xf>
    <xf numFmtId="0" fontId="2" fillId="13" borderId="3" xfId="0" applyFont="1" applyFill="1" applyBorder="1" applyAlignment="1" applyProtection="1">
      <alignment horizontal="left" vertical="center" wrapText="1"/>
    </xf>
    <xf numFmtId="0" fontId="2" fillId="13" borderId="8" xfId="0" applyFont="1" applyFill="1" applyBorder="1" applyAlignment="1" applyProtection="1">
      <alignment horizontal="left" vertical="center" wrapText="1"/>
    </xf>
  </cellXfs>
  <cellStyles count="2">
    <cellStyle name="Link" xfId="1" builtinId="8"/>
    <cellStyle name="Standard" xfId="0" builtinId="0"/>
  </cellStyles>
  <dxfs count="64">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ont>
        <b/>
        <i val="0"/>
        <condense val="0"/>
        <extend val="0"/>
        <color indexed="50"/>
      </font>
      <fill>
        <patternFill patternType="solid">
          <fgColor indexed="21"/>
          <bgColor indexed="17"/>
        </patternFill>
      </fill>
    </dxf>
    <dxf>
      <font>
        <b/>
        <i val="0"/>
        <condense val="0"/>
        <extend val="0"/>
        <color indexed="50"/>
      </font>
      <fill>
        <patternFill patternType="solid">
          <fgColor indexed="21"/>
          <bgColor indexed="17"/>
        </patternFill>
      </fill>
    </dxf>
    <dxf>
      <fill>
        <patternFill patternType="mediumGray">
          <fgColor indexed="10"/>
        </patternFill>
      </fill>
    </dxf>
    <dxf>
      <font>
        <b/>
        <i val="0"/>
        <condense val="0"/>
        <extend val="0"/>
        <color indexed="50"/>
      </font>
      <fill>
        <patternFill patternType="solid">
          <fgColor indexed="21"/>
          <bgColor indexed="17"/>
        </patternFill>
      </fill>
    </dxf>
    <dxf>
      <fill>
        <patternFill>
          <bgColor indexed="43"/>
        </patternFill>
      </fill>
    </dxf>
    <dxf>
      <font>
        <b/>
        <i val="0"/>
        <condense val="0"/>
        <extend val="0"/>
        <color indexed="47"/>
      </font>
      <fill>
        <patternFill patternType="solid">
          <fgColor indexed="60"/>
          <bgColor indexed="10"/>
        </patternFill>
      </fill>
    </dxf>
    <dxf>
      <fill>
        <patternFill>
          <bgColor indexed="43"/>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ont>
        <b/>
        <i val="0"/>
        <condense val="0"/>
        <extend val="0"/>
        <color indexed="50"/>
      </font>
      <fill>
        <patternFill patternType="solid">
          <fgColor indexed="21"/>
          <bgColor indexed="17"/>
        </patternFill>
      </fill>
    </dxf>
    <dxf>
      <font>
        <b/>
        <i val="0"/>
        <condense val="0"/>
        <extend val="0"/>
        <color indexed="50"/>
      </font>
      <fill>
        <patternFill patternType="solid">
          <fgColor indexed="21"/>
          <bgColor indexed="17"/>
        </patternFill>
      </fill>
    </dxf>
    <dxf>
      <font>
        <b/>
        <i val="0"/>
        <condense val="0"/>
        <extend val="0"/>
        <color indexed="50"/>
      </font>
      <fill>
        <patternFill patternType="solid">
          <fgColor indexed="21"/>
          <bgColor indexed="17"/>
        </patternFill>
      </fill>
    </dxf>
    <dxf>
      <font>
        <b/>
        <i val="0"/>
        <condense val="0"/>
        <extend val="0"/>
        <color indexed="50"/>
      </font>
      <fill>
        <patternFill patternType="solid">
          <fgColor indexed="21"/>
          <bgColor indexed="17"/>
        </patternFill>
      </fill>
    </dxf>
    <dxf>
      <fill>
        <patternFill patternType="mediumGray">
          <fgColor indexed="10"/>
        </patternFill>
      </fill>
    </dxf>
    <dxf>
      <fill>
        <patternFill patternType="mediumGray">
          <fgColor indexed="10"/>
        </patternFill>
      </fill>
    </dxf>
    <dxf>
      <fill>
        <patternFill patternType="mediumGray">
          <fgColor indexed="10"/>
        </patternFill>
      </fill>
    </dxf>
    <dxf>
      <fill>
        <patternFill patternType="mediumGray">
          <fgColor indexed="10"/>
        </patternFill>
      </fill>
    </dxf>
    <dxf>
      <font>
        <b/>
        <i val="0"/>
        <condense val="0"/>
        <extend val="0"/>
        <color auto="1"/>
      </font>
      <fill>
        <patternFill patternType="solid">
          <fgColor indexed="10"/>
          <bgColor indexed="22"/>
        </patternFill>
      </fill>
      <border>
        <left/>
        <right/>
        <top/>
        <bottom style="thin">
          <color indexed="64"/>
        </bottom>
      </border>
    </dxf>
    <dxf>
      <font>
        <b/>
        <i val="0"/>
        <condense val="0"/>
        <extend val="0"/>
        <color auto="1"/>
      </font>
      <fill>
        <patternFill patternType="solid">
          <fgColor indexed="10"/>
          <bgColor indexed="51"/>
        </patternFill>
      </fill>
      <border>
        <left/>
        <right/>
        <top/>
        <bottom style="thin">
          <color indexed="64"/>
        </bottom>
      </border>
    </dxf>
    <dxf>
      <font>
        <b/>
        <i val="0"/>
        <condense val="0"/>
        <extend val="0"/>
        <color indexed="50"/>
      </font>
      <fill>
        <patternFill patternType="solid">
          <fgColor indexed="21"/>
          <bgColor indexed="1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4"/>
</file>

<file path=xl/ctrlProps/ctrlProp10.xml><?xml version="1.0" encoding="utf-8"?>
<formControlPr xmlns="http://schemas.microsoft.com/office/spreadsheetml/2009/9/main" objectType="CheckBox" fmlaLink="$B$15"/>
</file>

<file path=xl/ctrlProps/ctrlProp100.xml><?xml version="1.0" encoding="utf-8"?>
<formControlPr xmlns="http://schemas.microsoft.com/office/spreadsheetml/2009/9/main" objectType="CheckBox" fmlaLink="$B$103"/>
</file>

<file path=xl/ctrlProps/ctrlProp101.xml><?xml version="1.0" encoding="utf-8"?>
<formControlPr xmlns="http://schemas.microsoft.com/office/spreadsheetml/2009/9/main" objectType="Drop" dropStyle="combo" dx="22" fmlaLink="$H$15" fmlaRange="TERMS!$B$114:$B$116" sel="1" val="0"/>
</file>

<file path=xl/ctrlProps/ctrlProp102.xml><?xml version="1.0" encoding="utf-8"?>
<formControlPr xmlns="http://schemas.microsoft.com/office/spreadsheetml/2009/9/main" objectType="Drop" dropStyle="combo" dx="22" fmlaLink="$H$16" fmlaRange="TERMS!$B$117:$B$119" sel="1" val="0"/>
</file>

<file path=xl/ctrlProps/ctrlProp103.xml><?xml version="1.0" encoding="utf-8"?>
<formControlPr xmlns="http://schemas.microsoft.com/office/spreadsheetml/2009/9/main" objectType="Drop" dropStyle="combo" dx="22" fmlaLink="$H$28" fmlaRange="TERMS!$B$147:$B$149" sel="1" val="0"/>
</file>

<file path=xl/ctrlProps/ctrlProp104.xml><?xml version="1.0" encoding="utf-8"?>
<formControlPr xmlns="http://schemas.microsoft.com/office/spreadsheetml/2009/9/main" objectType="Drop" dropStyle="combo" dx="22" fmlaLink="$H$29" fmlaRange="TERMS!$B$150:$B$152" sel="1" val="0"/>
</file>

<file path=xl/ctrlProps/ctrlProp105.xml><?xml version="1.0" encoding="utf-8"?>
<formControlPr xmlns="http://schemas.microsoft.com/office/spreadsheetml/2009/9/main" objectType="Drop" dropStyle="combo" dx="22" fmlaLink="$H$41" fmlaRange="TERMS!$B$179:$B$181" sel="1" val="0"/>
</file>

<file path=xl/ctrlProps/ctrlProp106.xml><?xml version="1.0" encoding="utf-8"?>
<formControlPr xmlns="http://schemas.microsoft.com/office/spreadsheetml/2009/9/main" objectType="Drop" dropStyle="combo" dx="22" fmlaLink="$H$42" fmlaRange="TERMS!$B$182:$B$184" sel="1" val="0"/>
</file>

<file path=xl/ctrlProps/ctrlProp107.xml><?xml version="1.0" encoding="utf-8"?>
<formControlPr xmlns="http://schemas.microsoft.com/office/spreadsheetml/2009/9/main" objectType="Drop" dropStyle="combo" dx="22" fmlaLink="#REF!" fmlaRange="TERMS!$B$115:$B$116" sel="1" val="0"/>
</file>

<file path=xl/ctrlProps/ctrlProp108.xml><?xml version="1.0" encoding="utf-8"?>
<formControlPr xmlns="http://schemas.microsoft.com/office/spreadsheetml/2009/9/main" objectType="Drop" dropStyle="combo" dx="22" fmlaLink="#REF!" fmlaRange="TERMS!$B$118:$B$119" sel="1" val="0"/>
</file>

<file path=xl/ctrlProps/ctrlProp109.xml><?xml version="1.0" encoding="utf-8"?>
<formControlPr xmlns="http://schemas.microsoft.com/office/spreadsheetml/2009/9/main" objectType="Drop" dropStyle="combo" dx="22" fmlaLink="#REF!" fmlaRange="TERMS!#REF!" sel="0" val="0"/>
</file>

<file path=xl/ctrlProps/ctrlProp11.xml><?xml version="1.0" encoding="utf-8"?>
<formControlPr xmlns="http://schemas.microsoft.com/office/spreadsheetml/2009/9/main" objectType="CheckBox" checked="Checked" fmlaLink="$B$16"/>
</file>

<file path=xl/ctrlProps/ctrlProp110.xml><?xml version="1.0" encoding="utf-8"?>
<formControlPr xmlns="http://schemas.microsoft.com/office/spreadsheetml/2009/9/main" objectType="Drop" dropStyle="combo" dx="22" fmlaLink="#REF!" fmlaRange="TERMS!#REF!" sel="0" val="0"/>
</file>

<file path=xl/ctrlProps/ctrlProp111.xml><?xml version="1.0" encoding="utf-8"?>
<formControlPr xmlns="http://schemas.microsoft.com/office/spreadsheetml/2009/9/main" objectType="Drop" dropStyle="combo" dx="22" fmlaLink="#REF!" fmlaRange="TERMS!#REF!" sel="0" val="0"/>
</file>

<file path=xl/ctrlProps/ctrlProp112.xml><?xml version="1.0" encoding="utf-8"?>
<formControlPr xmlns="http://schemas.microsoft.com/office/spreadsheetml/2009/9/main" objectType="Drop" dropStyle="combo" dx="22" fmlaLink="#REF!" fmlaRange="TERMS!#REF!" sel="0" val="0"/>
</file>

<file path=xl/ctrlProps/ctrlProp113.xml><?xml version="1.0" encoding="utf-8"?>
<formControlPr xmlns="http://schemas.microsoft.com/office/spreadsheetml/2009/9/main" objectType="Drop" dropStyle="combo" dx="22" fmlaLink="#REF!" fmlaRange="TERMS!#REF!" sel="0" val="0"/>
</file>

<file path=xl/ctrlProps/ctrlProp114.xml><?xml version="1.0" encoding="utf-8"?>
<formControlPr xmlns="http://schemas.microsoft.com/office/spreadsheetml/2009/9/main" objectType="Drop" dropStyle="combo" dx="22" fmlaLink="#REF!" fmlaRange="TERMS!#REF!" sel="0" val="0"/>
</file>

<file path=xl/ctrlProps/ctrlProp115.xml><?xml version="1.0" encoding="utf-8"?>
<formControlPr xmlns="http://schemas.microsoft.com/office/spreadsheetml/2009/9/main" objectType="Drop" dropStyle="combo" dx="22" fmlaLink="#REF!" fmlaRange="TERMS!#REF!" sel="0" val="0"/>
</file>

<file path=xl/ctrlProps/ctrlProp116.xml><?xml version="1.0" encoding="utf-8"?>
<formControlPr xmlns="http://schemas.microsoft.com/office/spreadsheetml/2009/9/main" objectType="Drop" dropStyle="combo" dx="22" fmlaLink="#REF!" fmlaRange="TERMS!#REF!" sel="0" val="0"/>
</file>

<file path=xl/ctrlProps/ctrlProp12.xml><?xml version="1.0" encoding="utf-8"?>
<formControlPr xmlns="http://schemas.microsoft.com/office/spreadsheetml/2009/9/main" objectType="CheckBox" checked="Checked" fmlaLink="$B$17"/>
</file>

<file path=xl/ctrlProps/ctrlProp13.xml><?xml version="1.0" encoding="utf-8"?>
<formControlPr xmlns="http://schemas.microsoft.com/office/spreadsheetml/2009/9/main" objectType="CheckBox" checked="Checked" fmlaLink="$B$18"/>
</file>

<file path=xl/ctrlProps/ctrlProp14.xml><?xml version="1.0" encoding="utf-8"?>
<formControlPr xmlns="http://schemas.microsoft.com/office/spreadsheetml/2009/9/main" objectType="CheckBox" fmlaLink="$B$19"/>
</file>

<file path=xl/ctrlProps/ctrlProp15.xml><?xml version="1.0" encoding="utf-8"?>
<formControlPr xmlns="http://schemas.microsoft.com/office/spreadsheetml/2009/9/main" objectType="CheckBox" fmlaLink="$B$20"/>
</file>

<file path=xl/ctrlProps/ctrlProp16.xml><?xml version="1.0" encoding="utf-8"?>
<formControlPr xmlns="http://schemas.microsoft.com/office/spreadsheetml/2009/9/main" objectType="CheckBox" fmlaLink="$B$21"/>
</file>

<file path=xl/ctrlProps/ctrlProp17.xml><?xml version="1.0" encoding="utf-8"?>
<formControlPr xmlns="http://schemas.microsoft.com/office/spreadsheetml/2009/9/main" objectType="CheckBox" checked="Checked" fmlaLink="$B$22"/>
</file>

<file path=xl/ctrlProps/ctrlProp18.xml><?xml version="1.0" encoding="utf-8"?>
<formControlPr xmlns="http://schemas.microsoft.com/office/spreadsheetml/2009/9/main" objectType="CheckBox" fmlaLink="$B$23"/>
</file>

<file path=xl/ctrlProps/ctrlProp19.xml><?xml version="1.0" encoding="utf-8"?>
<formControlPr xmlns="http://schemas.microsoft.com/office/spreadsheetml/2009/9/main" objectType="CheckBox" checked="Checked" fmlaLink="$B$24"/>
</file>

<file path=xl/ctrlProps/ctrlProp2.xml><?xml version="1.0" encoding="utf-8"?>
<formControlPr xmlns="http://schemas.microsoft.com/office/spreadsheetml/2009/9/main" objectType="CheckBox" checked="Checked" fmlaLink="$B$5"/>
</file>

<file path=xl/ctrlProps/ctrlProp20.xml><?xml version="1.0" encoding="utf-8"?>
<formControlPr xmlns="http://schemas.microsoft.com/office/spreadsheetml/2009/9/main" objectType="CheckBox" fmlaLink="$B$25"/>
</file>

<file path=xl/ctrlProps/ctrlProp21.xml><?xml version="1.0" encoding="utf-8"?>
<formControlPr xmlns="http://schemas.microsoft.com/office/spreadsheetml/2009/9/main" objectType="CheckBox" fmlaLink="$B$26"/>
</file>

<file path=xl/ctrlProps/ctrlProp22.xml><?xml version="1.0" encoding="utf-8"?>
<formControlPr xmlns="http://schemas.microsoft.com/office/spreadsheetml/2009/9/main" objectType="CheckBox" checked="Checked" fmlaLink="$B$27"/>
</file>

<file path=xl/ctrlProps/ctrlProp23.xml><?xml version="1.0" encoding="utf-8"?>
<formControlPr xmlns="http://schemas.microsoft.com/office/spreadsheetml/2009/9/main" objectType="CheckBox" fmlaLink="$B$28"/>
</file>

<file path=xl/ctrlProps/ctrlProp24.xml><?xml version="1.0" encoding="utf-8"?>
<formControlPr xmlns="http://schemas.microsoft.com/office/spreadsheetml/2009/9/main" objectType="CheckBox" fmlaLink="$B$29"/>
</file>

<file path=xl/ctrlProps/ctrlProp25.xml><?xml version="1.0" encoding="utf-8"?>
<formControlPr xmlns="http://schemas.microsoft.com/office/spreadsheetml/2009/9/main" objectType="CheckBox" fmlaLink="$B$30"/>
</file>

<file path=xl/ctrlProps/ctrlProp26.xml><?xml version="1.0" encoding="utf-8"?>
<formControlPr xmlns="http://schemas.microsoft.com/office/spreadsheetml/2009/9/main" objectType="CheckBox" fmlaLink="$B$31"/>
</file>

<file path=xl/ctrlProps/ctrlProp27.xml><?xml version="1.0" encoding="utf-8"?>
<formControlPr xmlns="http://schemas.microsoft.com/office/spreadsheetml/2009/9/main" objectType="CheckBox" fmlaLink="$B$32"/>
</file>

<file path=xl/ctrlProps/ctrlProp28.xml><?xml version="1.0" encoding="utf-8"?>
<formControlPr xmlns="http://schemas.microsoft.com/office/spreadsheetml/2009/9/main" objectType="CheckBox" fmlaLink="$B$33"/>
</file>

<file path=xl/ctrlProps/ctrlProp29.xml><?xml version="1.0" encoding="utf-8"?>
<formControlPr xmlns="http://schemas.microsoft.com/office/spreadsheetml/2009/9/main" objectType="CheckBox" fmlaLink="$B$34"/>
</file>

<file path=xl/ctrlProps/ctrlProp3.xml><?xml version="1.0" encoding="utf-8"?>
<formControlPr xmlns="http://schemas.microsoft.com/office/spreadsheetml/2009/9/main" objectType="CheckBox" fmlaLink="$B$6"/>
</file>

<file path=xl/ctrlProps/ctrlProp30.xml><?xml version="1.0" encoding="utf-8"?>
<formControlPr xmlns="http://schemas.microsoft.com/office/spreadsheetml/2009/9/main" objectType="CheckBox" fmlaLink="$B$35"/>
</file>

<file path=xl/ctrlProps/ctrlProp31.xml><?xml version="1.0" encoding="utf-8"?>
<formControlPr xmlns="http://schemas.microsoft.com/office/spreadsheetml/2009/9/main" objectType="CheckBox" fmlaLink="$B$36"/>
</file>

<file path=xl/ctrlProps/ctrlProp32.xml><?xml version="1.0" encoding="utf-8"?>
<formControlPr xmlns="http://schemas.microsoft.com/office/spreadsheetml/2009/9/main" objectType="CheckBox" fmlaLink="$B$37"/>
</file>

<file path=xl/ctrlProps/ctrlProp33.xml><?xml version="1.0" encoding="utf-8"?>
<formControlPr xmlns="http://schemas.microsoft.com/office/spreadsheetml/2009/9/main" objectType="CheckBox" checked="Checked" fmlaLink="$B$38"/>
</file>

<file path=xl/ctrlProps/ctrlProp34.xml><?xml version="1.0" encoding="utf-8"?>
<formControlPr xmlns="http://schemas.microsoft.com/office/spreadsheetml/2009/9/main" objectType="CheckBox" checked="Checked" fmlaLink="$B$39"/>
</file>

<file path=xl/ctrlProps/ctrlProp35.xml><?xml version="1.0" encoding="utf-8"?>
<formControlPr xmlns="http://schemas.microsoft.com/office/spreadsheetml/2009/9/main" objectType="CheckBox" fmlaLink="$B$40"/>
</file>

<file path=xl/ctrlProps/ctrlProp36.xml><?xml version="1.0" encoding="utf-8"?>
<formControlPr xmlns="http://schemas.microsoft.com/office/spreadsheetml/2009/9/main" objectType="CheckBox" fmlaLink="$B$41"/>
</file>

<file path=xl/ctrlProps/ctrlProp37.xml><?xml version="1.0" encoding="utf-8"?>
<formControlPr xmlns="http://schemas.microsoft.com/office/spreadsheetml/2009/9/main" objectType="CheckBox" fmlaLink="$B$42"/>
</file>

<file path=xl/ctrlProps/ctrlProp38.xml><?xml version="1.0" encoding="utf-8"?>
<formControlPr xmlns="http://schemas.microsoft.com/office/spreadsheetml/2009/9/main" objectType="CheckBox" fmlaLink="$B$43"/>
</file>

<file path=xl/ctrlProps/ctrlProp39.xml><?xml version="1.0" encoding="utf-8"?>
<formControlPr xmlns="http://schemas.microsoft.com/office/spreadsheetml/2009/9/main" objectType="CheckBox" fmlaLink="$B$44"/>
</file>

<file path=xl/ctrlProps/ctrlProp4.xml><?xml version="1.0" encoding="utf-8"?>
<formControlPr xmlns="http://schemas.microsoft.com/office/spreadsheetml/2009/9/main" objectType="CheckBox" fmlaLink="$B$7"/>
</file>

<file path=xl/ctrlProps/ctrlProp40.xml><?xml version="1.0" encoding="utf-8"?>
<formControlPr xmlns="http://schemas.microsoft.com/office/spreadsheetml/2009/9/main" objectType="CheckBox" fmlaLink="$B$45"/>
</file>

<file path=xl/ctrlProps/ctrlProp41.xml><?xml version="1.0" encoding="utf-8"?>
<formControlPr xmlns="http://schemas.microsoft.com/office/spreadsheetml/2009/9/main" objectType="CheckBox" fmlaLink="$B$46"/>
</file>

<file path=xl/ctrlProps/ctrlProp42.xml><?xml version="1.0" encoding="utf-8"?>
<formControlPr xmlns="http://schemas.microsoft.com/office/spreadsheetml/2009/9/main" objectType="CheckBox" fmlaLink="$B$47"/>
</file>

<file path=xl/ctrlProps/ctrlProp43.xml><?xml version="1.0" encoding="utf-8"?>
<formControlPr xmlns="http://schemas.microsoft.com/office/spreadsheetml/2009/9/main" objectType="CheckBox" fmlaLink="$B$48"/>
</file>

<file path=xl/ctrlProps/ctrlProp44.xml><?xml version="1.0" encoding="utf-8"?>
<formControlPr xmlns="http://schemas.microsoft.com/office/spreadsheetml/2009/9/main" objectType="CheckBox" fmlaLink="$B$49"/>
</file>

<file path=xl/ctrlProps/ctrlProp45.xml><?xml version="1.0" encoding="utf-8"?>
<formControlPr xmlns="http://schemas.microsoft.com/office/spreadsheetml/2009/9/main" objectType="CheckBox" fmlaLink="$B$50"/>
</file>

<file path=xl/ctrlProps/ctrlProp46.xml><?xml version="1.0" encoding="utf-8"?>
<formControlPr xmlns="http://schemas.microsoft.com/office/spreadsheetml/2009/9/main" objectType="CheckBox" fmlaLink="$B$51"/>
</file>

<file path=xl/ctrlProps/ctrlProp47.xml><?xml version="1.0" encoding="utf-8"?>
<formControlPr xmlns="http://schemas.microsoft.com/office/spreadsheetml/2009/9/main" objectType="CheckBox" fmlaLink="$B$52"/>
</file>

<file path=xl/ctrlProps/ctrlProp48.xml><?xml version="1.0" encoding="utf-8"?>
<formControlPr xmlns="http://schemas.microsoft.com/office/spreadsheetml/2009/9/main" objectType="CheckBox" fmlaLink="$B$53"/>
</file>

<file path=xl/ctrlProps/ctrlProp49.xml><?xml version="1.0" encoding="utf-8"?>
<formControlPr xmlns="http://schemas.microsoft.com/office/spreadsheetml/2009/9/main" objectType="CheckBox" fmlaLink="$B$54"/>
</file>

<file path=xl/ctrlProps/ctrlProp5.xml><?xml version="1.0" encoding="utf-8"?>
<formControlPr xmlns="http://schemas.microsoft.com/office/spreadsheetml/2009/9/main" objectType="CheckBox" fmlaLink="$B$8"/>
</file>

<file path=xl/ctrlProps/ctrlProp50.xml><?xml version="1.0" encoding="utf-8"?>
<formControlPr xmlns="http://schemas.microsoft.com/office/spreadsheetml/2009/9/main" objectType="CheckBox" fmlaLink="$B$55"/>
</file>

<file path=xl/ctrlProps/ctrlProp51.xml><?xml version="1.0" encoding="utf-8"?>
<formControlPr xmlns="http://schemas.microsoft.com/office/spreadsheetml/2009/9/main" objectType="CheckBox" fmlaLink="$B$56"/>
</file>

<file path=xl/ctrlProps/ctrlProp52.xml><?xml version="1.0" encoding="utf-8"?>
<formControlPr xmlns="http://schemas.microsoft.com/office/spreadsheetml/2009/9/main" objectType="CheckBox" fmlaLink="$B$57"/>
</file>

<file path=xl/ctrlProps/ctrlProp53.xml><?xml version="1.0" encoding="utf-8"?>
<formControlPr xmlns="http://schemas.microsoft.com/office/spreadsheetml/2009/9/main" objectType="CheckBox" fmlaLink="$B$58"/>
</file>

<file path=xl/ctrlProps/ctrlProp54.xml><?xml version="1.0" encoding="utf-8"?>
<formControlPr xmlns="http://schemas.microsoft.com/office/spreadsheetml/2009/9/main" objectType="CheckBox" fmlaLink="$B$59"/>
</file>

<file path=xl/ctrlProps/ctrlProp55.xml><?xml version="1.0" encoding="utf-8"?>
<formControlPr xmlns="http://schemas.microsoft.com/office/spreadsheetml/2009/9/main" objectType="CheckBox" fmlaLink="$B$60"/>
</file>

<file path=xl/ctrlProps/ctrlProp56.xml><?xml version="1.0" encoding="utf-8"?>
<formControlPr xmlns="http://schemas.microsoft.com/office/spreadsheetml/2009/9/main" objectType="CheckBox" fmlaLink="$B$61"/>
</file>

<file path=xl/ctrlProps/ctrlProp57.xml><?xml version="1.0" encoding="utf-8"?>
<formControlPr xmlns="http://schemas.microsoft.com/office/spreadsheetml/2009/9/main" objectType="CheckBox" fmlaLink="$B$62"/>
</file>

<file path=xl/ctrlProps/ctrlProp58.xml><?xml version="1.0" encoding="utf-8"?>
<formControlPr xmlns="http://schemas.microsoft.com/office/spreadsheetml/2009/9/main" objectType="CheckBox" fmlaLink="$B$63"/>
</file>

<file path=xl/ctrlProps/ctrlProp59.xml><?xml version="1.0" encoding="utf-8"?>
<formControlPr xmlns="http://schemas.microsoft.com/office/spreadsheetml/2009/9/main" objectType="CheckBox" fmlaLink="$B$64"/>
</file>

<file path=xl/ctrlProps/ctrlProp6.xml><?xml version="1.0" encoding="utf-8"?>
<formControlPr xmlns="http://schemas.microsoft.com/office/spreadsheetml/2009/9/main" objectType="CheckBox" fmlaLink="$B$9"/>
</file>

<file path=xl/ctrlProps/ctrlProp60.xml><?xml version="1.0" encoding="utf-8"?>
<formControlPr xmlns="http://schemas.microsoft.com/office/spreadsheetml/2009/9/main" objectType="CheckBox" fmlaLink="$B$65"/>
</file>

<file path=xl/ctrlProps/ctrlProp61.xml><?xml version="1.0" encoding="utf-8"?>
<formControlPr xmlns="http://schemas.microsoft.com/office/spreadsheetml/2009/9/main" objectType="CheckBox" fmlaLink="$B$66"/>
</file>

<file path=xl/ctrlProps/ctrlProp62.xml><?xml version="1.0" encoding="utf-8"?>
<formControlPr xmlns="http://schemas.microsoft.com/office/spreadsheetml/2009/9/main" objectType="CheckBox" fmlaLink="$B$67"/>
</file>

<file path=xl/ctrlProps/ctrlProp63.xml><?xml version="1.0" encoding="utf-8"?>
<formControlPr xmlns="http://schemas.microsoft.com/office/spreadsheetml/2009/9/main" objectType="CheckBox" fmlaLink="$B$68"/>
</file>

<file path=xl/ctrlProps/ctrlProp64.xml><?xml version="1.0" encoding="utf-8"?>
<formControlPr xmlns="http://schemas.microsoft.com/office/spreadsheetml/2009/9/main" objectType="CheckBox" fmlaLink="$B$69"/>
</file>

<file path=xl/ctrlProps/ctrlProp65.xml><?xml version="1.0" encoding="utf-8"?>
<formControlPr xmlns="http://schemas.microsoft.com/office/spreadsheetml/2009/9/main" objectType="CheckBox" fmlaLink="$B$70"/>
</file>

<file path=xl/ctrlProps/ctrlProp66.xml><?xml version="1.0" encoding="utf-8"?>
<formControlPr xmlns="http://schemas.microsoft.com/office/spreadsheetml/2009/9/main" objectType="CheckBox" fmlaLink="$B$71"/>
</file>

<file path=xl/ctrlProps/ctrlProp67.xml><?xml version="1.0" encoding="utf-8"?>
<formControlPr xmlns="http://schemas.microsoft.com/office/spreadsheetml/2009/9/main" objectType="CheckBox" fmlaLink="$B$72"/>
</file>

<file path=xl/ctrlProps/ctrlProp68.xml><?xml version="1.0" encoding="utf-8"?>
<formControlPr xmlns="http://schemas.microsoft.com/office/spreadsheetml/2009/9/main" objectType="CheckBox" fmlaLink="$B$73"/>
</file>

<file path=xl/ctrlProps/ctrlProp69.xml><?xml version="1.0" encoding="utf-8"?>
<formControlPr xmlns="http://schemas.microsoft.com/office/spreadsheetml/2009/9/main" objectType="CheckBox" fmlaLink="$B$74"/>
</file>

<file path=xl/ctrlProps/ctrlProp7.xml><?xml version="1.0" encoding="utf-8"?>
<formControlPr xmlns="http://schemas.microsoft.com/office/spreadsheetml/2009/9/main" objectType="CheckBox" fmlaLink="$B$10"/>
</file>

<file path=xl/ctrlProps/ctrlProp70.xml><?xml version="1.0" encoding="utf-8"?>
<formControlPr xmlns="http://schemas.microsoft.com/office/spreadsheetml/2009/9/main" objectType="CheckBox" fmlaLink="$B$75"/>
</file>

<file path=xl/ctrlProps/ctrlProp71.xml><?xml version="1.0" encoding="utf-8"?>
<formControlPr xmlns="http://schemas.microsoft.com/office/spreadsheetml/2009/9/main" objectType="CheckBox" fmlaLink="$B$76"/>
</file>

<file path=xl/ctrlProps/ctrlProp72.xml><?xml version="1.0" encoding="utf-8"?>
<formControlPr xmlns="http://schemas.microsoft.com/office/spreadsheetml/2009/9/main" objectType="CheckBox" fmlaLink="$B$77"/>
</file>

<file path=xl/ctrlProps/ctrlProp73.xml><?xml version="1.0" encoding="utf-8"?>
<formControlPr xmlns="http://schemas.microsoft.com/office/spreadsheetml/2009/9/main" objectType="CheckBox" fmlaLink="$B$78"/>
</file>

<file path=xl/ctrlProps/ctrlProp74.xml><?xml version="1.0" encoding="utf-8"?>
<formControlPr xmlns="http://schemas.microsoft.com/office/spreadsheetml/2009/9/main" objectType="CheckBox" fmlaLink="$B$79"/>
</file>

<file path=xl/ctrlProps/ctrlProp75.xml><?xml version="1.0" encoding="utf-8"?>
<formControlPr xmlns="http://schemas.microsoft.com/office/spreadsheetml/2009/9/main" objectType="CheckBox" fmlaLink="$B$80"/>
</file>

<file path=xl/ctrlProps/ctrlProp76.xml><?xml version="1.0" encoding="utf-8"?>
<formControlPr xmlns="http://schemas.microsoft.com/office/spreadsheetml/2009/9/main" objectType="CheckBox" fmlaLink="$B$81"/>
</file>

<file path=xl/ctrlProps/ctrlProp77.xml><?xml version="1.0" encoding="utf-8"?>
<formControlPr xmlns="http://schemas.microsoft.com/office/spreadsheetml/2009/9/main" objectType="CheckBox" fmlaLink="$B$82"/>
</file>

<file path=xl/ctrlProps/ctrlProp78.xml><?xml version="1.0" encoding="utf-8"?>
<formControlPr xmlns="http://schemas.microsoft.com/office/spreadsheetml/2009/9/main" objectType="CheckBox" fmlaLink="$B$83"/>
</file>

<file path=xl/ctrlProps/ctrlProp79.xml><?xml version="1.0" encoding="utf-8"?>
<formControlPr xmlns="http://schemas.microsoft.com/office/spreadsheetml/2009/9/main" objectType="CheckBox" fmlaLink="$B$84"/>
</file>

<file path=xl/ctrlProps/ctrlProp8.xml><?xml version="1.0" encoding="utf-8"?>
<formControlPr xmlns="http://schemas.microsoft.com/office/spreadsheetml/2009/9/main" objectType="CheckBox" fmlaLink="$B$13"/>
</file>

<file path=xl/ctrlProps/ctrlProp80.xml><?xml version="1.0" encoding="utf-8"?>
<formControlPr xmlns="http://schemas.microsoft.com/office/spreadsheetml/2009/9/main" objectType="CheckBox" fmlaLink="$B$85"/>
</file>

<file path=xl/ctrlProps/ctrlProp81.xml><?xml version="1.0" encoding="utf-8"?>
<formControlPr xmlns="http://schemas.microsoft.com/office/spreadsheetml/2009/9/main" objectType="CheckBox" fmlaLink="$B$86"/>
</file>

<file path=xl/ctrlProps/ctrlProp82.xml><?xml version="1.0" encoding="utf-8"?>
<formControlPr xmlns="http://schemas.microsoft.com/office/spreadsheetml/2009/9/main" objectType="CheckBox" fmlaLink="$B$87"/>
</file>

<file path=xl/ctrlProps/ctrlProp83.xml><?xml version="1.0" encoding="utf-8"?>
<formControlPr xmlns="http://schemas.microsoft.com/office/spreadsheetml/2009/9/main" objectType="CheckBox" fmlaLink="$B$88"/>
</file>

<file path=xl/ctrlProps/ctrlProp84.xml><?xml version="1.0" encoding="utf-8"?>
<formControlPr xmlns="http://schemas.microsoft.com/office/spreadsheetml/2009/9/main" objectType="CheckBox" fmlaLink="$B$89"/>
</file>

<file path=xl/ctrlProps/ctrlProp85.xml><?xml version="1.0" encoding="utf-8"?>
<formControlPr xmlns="http://schemas.microsoft.com/office/spreadsheetml/2009/9/main" objectType="CheckBox" fmlaLink="$B$90"/>
</file>

<file path=xl/ctrlProps/ctrlProp86.xml><?xml version="1.0" encoding="utf-8"?>
<formControlPr xmlns="http://schemas.microsoft.com/office/spreadsheetml/2009/9/main" objectType="CheckBox" fmlaLink="$B$91"/>
</file>

<file path=xl/ctrlProps/ctrlProp87.xml><?xml version="1.0" encoding="utf-8"?>
<formControlPr xmlns="http://schemas.microsoft.com/office/spreadsheetml/2009/9/main" objectType="CheckBox" fmlaLink="$B$92"/>
</file>

<file path=xl/ctrlProps/ctrlProp88.xml><?xml version="1.0" encoding="utf-8"?>
<formControlPr xmlns="http://schemas.microsoft.com/office/spreadsheetml/2009/9/main" objectType="CheckBox" fmlaLink="$B$93"/>
</file>

<file path=xl/ctrlProps/ctrlProp89.xml><?xml version="1.0" encoding="utf-8"?>
<formControlPr xmlns="http://schemas.microsoft.com/office/spreadsheetml/2009/9/main" objectType="CheckBox" fmlaLink="$B$94"/>
</file>

<file path=xl/ctrlProps/ctrlProp9.xml><?xml version="1.0" encoding="utf-8"?>
<formControlPr xmlns="http://schemas.microsoft.com/office/spreadsheetml/2009/9/main" objectType="CheckBox" checked="Checked" fmlaLink="$B$14"/>
</file>

<file path=xl/ctrlProps/ctrlProp90.xml><?xml version="1.0" encoding="utf-8"?>
<formControlPr xmlns="http://schemas.microsoft.com/office/spreadsheetml/2009/9/main" objectType="CheckBox" fmlaLink="$B$95"/>
</file>

<file path=xl/ctrlProps/ctrlProp91.xml><?xml version="1.0" encoding="utf-8"?>
<formControlPr xmlns="http://schemas.microsoft.com/office/spreadsheetml/2009/9/main" objectType="CheckBox" fmlaLink="$B$96"/>
</file>

<file path=xl/ctrlProps/ctrlProp92.xml><?xml version="1.0" encoding="utf-8"?>
<formControlPr xmlns="http://schemas.microsoft.com/office/spreadsheetml/2009/9/main" objectType="CheckBox" fmlaLink="$B$97"/>
</file>

<file path=xl/ctrlProps/ctrlProp93.xml><?xml version="1.0" encoding="utf-8"?>
<formControlPr xmlns="http://schemas.microsoft.com/office/spreadsheetml/2009/9/main" objectType="CheckBox" fmlaLink="$B$98"/>
</file>

<file path=xl/ctrlProps/ctrlProp94.xml><?xml version="1.0" encoding="utf-8"?>
<formControlPr xmlns="http://schemas.microsoft.com/office/spreadsheetml/2009/9/main" objectType="CheckBox" fmlaLink="$B$99"/>
</file>

<file path=xl/ctrlProps/ctrlProp95.xml><?xml version="1.0" encoding="utf-8"?>
<formControlPr xmlns="http://schemas.microsoft.com/office/spreadsheetml/2009/9/main" objectType="CheckBox" fmlaLink="$B$100"/>
</file>

<file path=xl/ctrlProps/ctrlProp96.xml><?xml version="1.0" encoding="utf-8"?>
<formControlPr xmlns="http://schemas.microsoft.com/office/spreadsheetml/2009/9/main" objectType="CheckBox" fmlaLink="$B$101"/>
</file>

<file path=xl/ctrlProps/ctrlProp97.xml><?xml version="1.0" encoding="utf-8"?>
<formControlPr xmlns="http://schemas.microsoft.com/office/spreadsheetml/2009/9/main" objectType="CheckBox" fmlaLink="$B$11"/>
</file>

<file path=xl/ctrlProps/ctrlProp98.xml><?xml version="1.0" encoding="utf-8"?>
<formControlPr xmlns="http://schemas.microsoft.com/office/spreadsheetml/2009/9/main" objectType="CheckBox" fmlaLink="$B$12"/>
</file>

<file path=xl/ctrlProps/ctrlProp99.xml><?xml version="1.0" encoding="utf-8"?>
<formControlPr xmlns="http://schemas.microsoft.com/office/spreadsheetml/2009/9/main" objectType="CheckBox" fmlaLink="$B$10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200025</xdr:colOff>
          <xdr:row>3</xdr:row>
          <xdr:rowOff>647700</xdr:rowOff>
        </xdr:from>
        <xdr:to>
          <xdr:col>5</xdr:col>
          <xdr:colOff>504825</xdr:colOff>
          <xdr:row>3</xdr:row>
          <xdr:rowOff>866775</xdr:rowOff>
        </xdr:to>
        <xdr:sp macro="" textlink="">
          <xdr:nvSpPr>
            <xdr:cNvPr id="2056" name="Casella di controllo 6"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4</xdr:row>
          <xdr:rowOff>876300</xdr:rowOff>
        </xdr:from>
        <xdr:to>
          <xdr:col>5</xdr:col>
          <xdr:colOff>504825</xdr:colOff>
          <xdr:row>4</xdr:row>
          <xdr:rowOff>1095375</xdr:rowOff>
        </xdr:to>
        <xdr:sp macro="" textlink="">
          <xdr:nvSpPr>
            <xdr:cNvPr id="2057" name="Casella di controllo 7"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5</xdr:row>
          <xdr:rowOff>1019175</xdr:rowOff>
        </xdr:from>
        <xdr:to>
          <xdr:col>5</xdr:col>
          <xdr:colOff>504825</xdr:colOff>
          <xdr:row>5</xdr:row>
          <xdr:rowOff>1238250</xdr:rowOff>
        </xdr:to>
        <xdr:sp macro="" textlink="">
          <xdr:nvSpPr>
            <xdr:cNvPr id="2058" name="Casella di controllo 8"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6</xdr:row>
          <xdr:rowOff>276225</xdr:rowOff>
        </xdr:from>
        <xdr:to>
          <xdr:col>5</xdr:col>
          <xdr:colOff>504825</xdr:colOff>
          <xdr:row>6</xdr:row>
          <xdr:rowOff>495300</xdr:rowOff>
        </xdr:to>
        <xdr:sp macro="" textlink="">
          <xdr:nvSpPr>
            <xdr:cNvPr id="2059" name="Casella di controllo 9"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7</xdr:row>
          <xdr:rowOff>428625</xdr:rowOff>
        </xdr:from>
        <xdr:to>
          <xdr:col>5</xdr:col>
          <xdr:colOff>504825</xdr:colOff>
          <xdr:row>7</xdr:row>
          <xdr:rowOff>647700</xdr:rowOff>
        </xdr:to>
        <xdr:sp macro="" textlink="">
          <xdr:nvSpPr>
            <xdr:cNvPr id="2060" name="Casella di controllo 10"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8</xdr:row>
          <xdr:rowOff>171450</xdr:rowOff>
        </xdr:from>
        <xdr:to>
          <xdr:col>5</xdr:col>
          <xdr:colOff>504825</xdr:colOff>
          <xdr:row>8</xdr:row>
          <xdr:rowOff>381000</xdr:rowOff>
        </xdr:to>
        <xdr:sp macro="" textlink="">
          <xdr:nvSpPr>
            <xdr:cNvPr id="2061" name="Casella di controllo 11"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9</xdr:row>
          <xdr:rowOff>200025</xdr:rowOff>
        </xdr:from>
        <xdr:to>
          <xdr:col>5</xdr:col>
          <xdr:colOff>504825</xdr:colOff>
          <xdr:row>9</xdr:row>
          <xdr:rowOff>419100</xdr:rowOff>
        </xdr:to>
        <xdr:sp macro="" textlink="">
          <xdr:nvSpPr>
            <xdr:cNvPr id="2062" name="Casella di controllo 12"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12</xdr:row>
          <xdr:rowOff>200025</xdr:rowOff>
        </xdr:from>
        <xdr:to>
          <xdr:col>5</xdr:col>
          <xdr:colOff>504825</xdr:colOff>
          <xdr:row>12</xdr:row>
          <xdr:rowOff>409575</xdr:rowOff>
        </xdr:to>
        <xdr:sp macro="" textlink="">
          <xdr:nvSpPr>
            <xdr:cNvPr id="2063" name="Casella di controllo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13</xdr:row>
          <xdr:rowOff>228600</xdr:rowOff>
        </xdr:from>
        <xdr:to>
          <xdr:col>5</xdr:col>
          <xdr:colOff>504825</xdr:colOff>
          <xdr:row>13</xdr:row>
          <xdr:rowOff>447675</xdr:rowOff>
        </xdr:to>
        <xdr:sp macro="" textlink="">
          <xdr:nvSpPr>
            <xdr:cNvPr id="2064" name="Casella di controllo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14</xdr:row>
          <xdr:rowOff>190500</xdr:rowOff>
        </xdr:from>
        <xdr:to>
          <xdr:col>5</xdr:col>
          <xdr:colOff>504825</xdr:colOff>
          <xdr:row>14</xdr:row>
          <xdr:rowOff>400050</xdr:rowOff>
        </xdr:to>
        <xdr:sp macro="" textlink="">
          <xdr:nvSpPr>
            <xdr:cNvPr id="2065" name="Casella di controllo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15</xdr:row>
          <xdr:rowOff>552450</xdr:rowOff>
        </xdr:from>
        <xdr:to>
          <xdr:col>5</xdr:col>
          <xdr:colOff>504825</xdr:colOff>
          <xdr:row>15</xdr:row>
          <xdr:rowOff>771525</xdr:rowOff>
        </xdr:to>
        <xdr:sp macro="" textlink="">
          <xdr:nvSpPr>
            <xdr:cNvPr id="2066" name="Casella di controllo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16</xdr:row>
          <xdr:rowOff>190500</xdr:rowOff>
        </xdr:from>
        <xdr:to>
          <xdr:col>5</xdr:col>
          <xdr:colOff>504825</xdr:colOff>
          <xdr:row>16</xdr:row>
          <xdr:rowOff>400050</xdr:rowOff>
        </xdr:to>
        <xdr:sp macro="" textlink="">
          <xdr:nvSpPr>
            <xdr:cNvPr id="2067" name="Casella di controllo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17</xdr:row>
          <xdr:rowOff>171450</xdr:rowOff>
        </xdr:from>
        <xdr:to>
          <xdr:col>5</xdr:col>
          <xdr:colOff>504825</xdr:colOff>
          <xdr:row>17</xdr:row>
          <xdr:rowOff>381000</xdr:rowOff>
        </xdr:to>
        <xdr:sp macro="" textlink="">
          <xdr:nvSpPr>
            <xdr:cNvPr id="2068" name="Casella di controllo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18</xdr:row>
          <xdr:rowOff>180975</xdr:rowOff>
        </xdr:from>
        <xdr:to>
          <xdr:col>5</xdr:col>
          <xdr:colOff>504825</xdr:colOff>
          <xdr:row>18</xdr:row>
          <xdr:rowOff>390525</xdr:rowOff>
        </xdr:to>
        <xdr:sp macro="" textlink="">
          <xdr:nvSpPr>
            <xdr:cNvPr id="2069" name="Casella di controllo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19</xdr:row>
          <xdr:rowOff>219075</xdr:rowOff>
        </xdr:from>
        <xdr:to>
          <xdr:col>5</xdr:col>
          <xdr:colOff>504825</xdr:colOff>
          <xdr:row>19</xdr:row>
          <xdr:rowOff>438150</xdr:rowOff>
        </xdr:to>
        <xdr:sp macro="" textlink="">
          <xdr:nvSpPr>
            <xdr:cNvPr id="2070" name="Casella di controllo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20</xdr:row>
          <xdr:rowOff>238125</xdr:rowOff>
        </xdr:from>
        <xdr:to>
          <xdr:col>5</xdr:col>
          <xdr:colOff>504825</xdr:colOff>
          <xdr:row>20</xdr:row>
          <xdr:rowOff>457200</xdr:rowOff>
        </xdr:to>
        <xdr:sp macro="" textlink="">
          <xdr:nvSpPr>
            <xdr:cNvPr id="2071" name="Casella di controllo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21</xdr:row>
          <xdr:rowOff>190500</xdr:rowOff>
        </xdr:from>
        <xdr:to>
          <xdr:col>5</xdr:col>
          <xdr:colOff>504825</xdr:colOff>
          <xdr:row>21</xdr:row>
          <xdr:rowOff>400050</xdr:rowOff>
        </xdr:to>
        <xdr:sp macro="" textlink="">
          <xdr:nvSpPr>
            <xdr:cNvPr id="2072" name="Casella di controllo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22</xdr:row>
          <xdr:rowOff>161925</xdr:rowOff>
        </xdr:from>
        <xdr:to>
          <xdr:col>5</xdr:col>
          <xdr:colOff>504825</xdr:colOff>
          <xdr:row>22</xdr:row>
          <xdr:rowOff>371475</xdr:rowOff>
        </xdr:to>
        <xdr:sp macro="" textlink="">
          <xdr:nvSpPr>
            <xdr:cNvPr id="2073" name="Casella di controllo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23</xdr:row>
          <xdr:rowOff>200025</xdr:rowOff>
        </xdr:from>
        <xdr:to>
          <xdr:col>5</xdr:col>
          <xdr:colOff>504825</xdr:colOff>
          <xdr:row>23</xdr:row>
          <xdr:rowOff>352425</xdr:rowOff>
        </xdr:to>
        <xdr:sp macro="" textlink="">
          <xdr:nvSpPr>
            <xdr:cNvPr id="2074" name="Casella di controllo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24</xdr:row>
          <xdr:rowOff>257175</xdr:rowOff>
        </xdr:from>
        <xdr:to>
          <xdr:col>5</xdr:col>
          <xdr:colOff>504825</xdr:colOff>
          <xdr:row>24</xdr:row>
          <xdr:rowOff>409575</xdr:rowOff>
        </xdr:to>
        <xdr:sp macro="" textlink="">
          <xdr:nvSpPr>
            <xdr:cNvPr id="2075" name="Casella di controllo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25</xdr:row>
          <xdr:rowOff>238125</xdr:rowOff>
        </xdr:from>
        <xdr:to>
          <xdr:col>5</xdr:col>
          <xdr:colOff>504825</xdr:colOff>
          <xdr:row>25</xdr:row>
          <xdr:rowOff>457200</xdr:rowOff>
        </xdr:to>
        <xdr:sp macro="" textlink="">
          <xdr:nvSpPr>
            <xdr:cNvPr id="2076" name="Casella di controllo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26</xdr:row>
          <xdr:rowOff>247650</xdr:rowOff>
        </xdr:from>
        <xdr:to>
          <xdr:col>5</xdr:col>
          <xdr:colOff>504825</xdr:colOff>
          <xdr:row>26</xdr:row>
          <xdr:rowOff>409575</xdr:rowOff>
        </xdr:to>
        <xdr:sp macro="" textlink="">
          <xdr:nvSpPr>
            <xdr:cNvPr id="2077" name="Casella di controllo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27</xdr:row>
          <xdr:rowOff>666750</xdr:rowOff>
        </xdr:from>
        <xdr:to>
          <xdr:col>5</xdr:col>
          <xdr:colOff>504825</xdr:colOff>
          <xdr:row>27</xdr:row>
          <xdr:rowOff>752475</xdr:rowOff>
        </xdr:to>
        <xdr:sp macro="" textlink="">
          <xdr:nvSpPr>
            <xdr:cNvPr id="2078" name="Casella di controllo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28</xdr:row>
          <xdr:rowOff>628650</xdr:rowOff>
        </xdr:from>
        <xdr:to>
          <xdr:col>5</xdr:col>
          <xdr:colOff>504825</xdr:colOff>
          <xdr:row>28</xdr:row>
          <xdr:rowOff>847725</xdr:rowOff>
        </xdr:to>
        <xdr:sp macro="" textlink="">
          <xdr:nvSpPr>
            <xdr:cNvPr id="2079" name="Casella di controllo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29</xdr:row>
          <xdr:rowOff>266700</xdr:rowOff>
        </xdr:from>
        <xdr:to>
          <xdr:col>5</xdr:col>
          <xdr:colOff>504825</xdr:colOff>
          <xdr:row>29</xdr:row>
          <xdr:rowOff>485775</xdr:rowOff>
        </xdr:to>
        <xdr:sp macro="" textlink="">
          <xdr:nvSpPr>
            <xdr:cNvPr id="2080" name="Casella di controllo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30</xdr:row>
          <xdr:rowOff>542925</xdr:rowOff>
        </xdr:from>
        <xdr:to>
          <xdr:col>5</xdr:col>
          <xdr:colOff>504825</xdr:colOff>
          <xdr:row>30</xdr:row>
          <xdr:rowOff>762000</xdr:rowOff>
        </xdr:to>
        <xdr:sp macro="" textlink="">
          <xdr:nvSpPr>
            <xdr:cNvPr id="2081" name="Casella di controllo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31</xdr:row>
          <xdr:rowOff>247650</xdr:rowOff>
        </xdr:from>
        <xdr:to>
          <xdr:col>5</xdr:col>
          <xdr:colOff>504825</xdr:colOff>
          <xdr:row>31</xdr:row>
          <xdr:rowOff>466725</xdr:rowOff>
        </xdr:to>
        <xdr:sp macro="" textlink="">
          <xdr:nvSpPr>
            <xdr:cNvPr id="2082" name="Casella di controllo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32</xdr:row>
          <xdr:rowOff>600075</xdr:rowOff>
        </xdr:from>
        <xdr:to>
          <xdr:col>5</xdr:col>
          <xdr:colOff>504825</xdr:colOff>
          <xdr:row>32</xdr:row>
          <xdr:rowOff>781050</xdr:rowOff>
        </xdr:to>
        <xdr:sp macro="" textlink="">
          <xdr:nvSpPr>
            <xdr:cNvPr id="2083" name="Casella di controllo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33</xdr:row>
          <xdr:rowOff>285750</xdr:rowOff>
        </xdr:from>
        <xdr:to>
          <xdr:col>5</xdr:col>
          <xdr:colOff>504825</xdr:colOff>
          <xdr:row>33</xdr:row>
          <xdr:rowOff>323850</xdr:rowOff>
        </xdr:to>
        <xdr:sp macro="" textlink="">
          <xdr:nvSpPr>
            <xdr:cNvPr id="2084" name="Casella di controllo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34</xdr:row>
          <xdr:rowOff>171450</xdr:rowOff>
        </xdr:from>
        <xdr:to>
          <xdr:col>5</xdr:col>
          <xdr:colOff>504825</xdr:colOff>
          <xdr:row>34</xdr:row>
          <xdr:rowOff>381000</xdr:rowOff>
        </xdr:to>
        <xdr:sp macro="" textlink="">
          <xdr:nvSpPr>
            <xdr:cNvPr id="2085" name="Casella di controllo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35</xdr:row>
          <xdr:rowOff>200025</xdr:rowOff>
        </xdr:from>
        <xdr:to>
          <xdr:col>5</xdr:col>
          <xdr:colOff>504825</xdr:colOff>
          <xdr:row>35</xdr:row>
          <xdr:rowOff>409575</xdr:rowOff>
        </xdr:to>
        <xdr:sp macro="" textlink="">
          <xdr:nvSpPr>
            <xdr:cNvPr id="2086" name="Casella di controllo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36</xdr:row>
          <xdr:rowOff>619125</xdr:rowOff>
        </xdr:from>
        <xdr:to>
          <xdr:col>5</xdr:col>
          <xdr:colOff>504825</xdr:colOff>
          <xdr:row>36</xdr:row>
          <xdr:rowOff>838200</xdr:rowOff>
        </xdr:to>
        <xdr:sp macro="" textlink="">
          <xdr:nvSpPr>
            <xdr:cNvPr id="2087" name="Casella di controllo 39" hidden="1">
              <a:extLst>
                <a:ext uri="{63B3BB69-23CF-44E3-9099-C40C66FF867C}">
                  <a14:compatExt spid="_x0000_s2087"/>
                </a:ext>
                <a:ext uri="{FF2B5EF4-FFF2-40B4-BE49-F238E27FC236}">
                  <a16:creationId xmlns:a16="http://schemas.microsoft.com/office/drawing/2014/main" id="{00000000-0008-0000-03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37</xdr:row>
          <xdr:rowOff>361950</xdr:rowOff>
        </xdr:from>
        <xdr:to>
          <xdr:col>5</xdr:col>
          <xdr:colOff>514350</xdr:colOff>
          <xdr:row>37</xdr:row>
          <xdr:rowOff>581025</xdr:rowOff>
        </xdr:to>
        <xdr:sp macro="" textlink="">
          <xdr:nvSpPr>
            <xdr:cNvPr id="2089" name="Casella di controllo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38</xdr:row>
          <xdr:rowOff>361950</xdr:rowOff>
        </xdr:from>
        <xdr:to>
          <xdr:col>5</xdr:col>
          <xdr:colOff>514350</xdr:colOff>
          <xdr:row>38</xdr:row>
          <xdr:rowOff>581025</xdr:rowOff>
        </xdr:to>
        <xdr:sp macro="" textlink="">
          <xdr:nvSpPr>
            <xdr:cNvPr id="2090" name="Casella di controllo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39</xdr:row>
          <xdr:rowOff>361950</xdr:rowOff>
        </xdr:from>
        <xdr:to>
          <xdr:col>5</xdr:col>
          <xdr:colOff>514350</xdr:colOff>
          <xdr:row>39</xdr:row>
          <xdr:rowOff>581025</xdr:rowOff>
        </xdr:to>
        <xdr:sp macro="" textlink="">
          <xdr:nvSpPr>
            <xdr:cNvPr id="2091" name="Casella di controllo 43" hidden="1">
              <a:extLst>
                <a:ext uri="{63B3BB69-23CF-44E3-9099-C40C66FF867C}">
                  <a14:compatExt spid="_x0000_s2091"/>
                </a:ext>
                <a:ext uri="{FF2B5EF4-FFF2-40B4-BE49-F238E27FC236}">
                  <a16:creationId xmlns:a16="http://schemas.microsoft.com/office/drawing/2014/main" id="{00000000-0008-0000-03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40</xdr:row>
          <xdr:rowOff>361950</xdr:rowOff>
        </xdr:from>
        <xdr:to>
          <xdr:col>5</xdr:col>
          <xdr:colOff>514350</xdr:colOff>
          <xdr:row>40</xdr:row>
          <xdr:rowOff>581025</xdr:rowOff>
        </xdr:to>
        <xdr:sp macro="" textlink="">
          <xdr:nvSpPr>
            <xdr:cNvPr id="2092" name="Casella di controllo 44" hidden="1">
              <a:extLst>
                <a:ext uri="{63B3BB69-23CF-44E3-9099-C40C66FF867C}">
                  <a14:compatExt spid="_x0000_s2092"/>
                </a:ext>
                <a:ext uri="{FF2B5EF4-FFF2-40B4-BE49-F238E27FC236}">
                  <a16:creationId xmlns:a16="http://schemas.microsoft.com/office/drawing/2014/main" id="{00000000-0008-0000-03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41</xdr:row>
          <xdr:rowOff>361950</xdr:rowOff>
        </xdr:from>
        <xdr:to>
          <xdr:col>5</xdr:col>
          <xdr:colOff>514350</xdr:colOff>
          <xdr:row>41</xdr:row>
          <xdr:rowOff>581025</xdr:rowOff>
        </xdr:to>
        <xdr:sp macro="" textlink="">
          <xdr:nvSpPr>
            <xdr:cNvPr id="2093" name="Casella di controllo 45" hidden="1">
              <a:extLst>
                <a:ext uri="{63B3BB69-23CF-44E3-9099-C40C66FF867C}">
                  <a14:compatExt spid="_x0000_s2093"/>
                </a:ext>
                <a:ext uri="{FF2B5EF4-FFF2-40B4-BE49-F238E27FC236}">
                  <a16:creationId xmlns:a16="http://schemas.microsoft.com/office/drawing/2014/main" id="{00000000-0008-0000-03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42</xdr:row>
          <xdr:rowOff>361950</xdr:rowOff>
        </xdr:from>
        <xdr:to>
          <xdr:col>5</xdr:col>
          <xdr:colOff>514350</xdr:colOff>
          <xdr:row>42</xdr:row>
          <xdr:rowOff>581025</xdr:rowOff>
        </xdr:to>
        <xdr:sp macro="" textlink="">
          <xdr:nvSpPr>
            <xdr:cNvPr id="2094" name="Casella di controllo 46" hidden="1">
              <a:extLst>
                <a:ext uri="{63B3BB69-23CF-44E3-9099-C40C66FF867C}">
                  <a14:compatExt spid="_x0000_s2094"/>
                </a:ext>
                <a:ext uri="{FF2B5EF4-FFF2-40B4-BE49-F238E27FC236}">
                  <a16:creationId xmlns:a16="http://schemas.microsoft.com/office/drawing/2014/main" id="{00000000-0008-0000-03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43</xdr:row>
          <xdr:rowOff>361950</xdr:rowOff>
        </xdr:from>
        <xdr:to>
          <xdr:col>5</xdr:col>
          <xdr:colOff>514350</xdr:colOff>
          <xdr:row>43</xdr:row>
          <xdr:rowOff>581025</xdr:rowOff>
        </xdr:to>
        <xdr:sp macro="" textlink="">
          <xdr:nvSpPr>
            <xdr:cNvPr id="2095" name="Casella di controllo 47" hidden="1">
              <a:extLst>
                <a:ext uri="{63B3BB69-23CF-44E3-9099-C40C66FF867C}">
                  <a14:compatExt spid="_x0000_s2095"/>
                </a:ext>
                <a:ext uri="{FF2B5EF4-FFF2-40B4-BE49-F238E27FC236}">
                  <a16:creationId xmlns:a16="http://schemas.microsoft.com/office/drawing/2014/main" id="{00000000-0008-0000-03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44</xdr:row>
          <xdr:rowOff>361950</xdr:rowOff>
        </xdr:from>
        <xdr:to>
          <xdr:col>5</xdr:col>
          <xdr:colOff>514350</xdr:colOff>
          <xdr:row>44</xdr:row>
          <xdr:rowOff>581025</xdr:rowOff>
        </xdr:to>
        <xdr:sp macro="" textlink="">
          <xdr:nvSpPr>
            <xdr:cNvPr id="2096" name="Casella di controllo 48" hidden="1">
              <a:extLst>
                <a:ext uri="{63B3BB69-23CF-44E3-9099-C40C66FF867C}">
                  <a14:compatExt spid="_x0000_s2096"/>
                </a:ext>
                <a:ext uri="{FF2B5EF4-FFF2-40B4-BE49-F238E27FC236}">
                  <a16:creationId xmlns:a16="http://schemas.microsoft.com/office/drawing/2014/main" id="{00000000-0008-0000-03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45</xdr:row>
          <xdr:rowOff>361950</xdr:rowOff>
        </xdr:from>
        <xdr:to>
          <xdr:col>5</xdr:col>
          <xdr:colOff>514350</xdr:colOff>
          <xdr:row>45</xdr:row>
          <xdr:rowOff>581025</xdr:rowOff>
        </xdr:to>
        <xdr:sp macro="" textlink="">
          <xdr:nvSpPr>
            <xdr:cNvPr id="2097" name="Casella di controllo 49" hidden="1">
              <a:extLst>
                <a:ext uri="{63B3BB69-23CF-44E3-9099-C40C66FF867C}">
                  <a14:compatExt spid="_x0000_s2097"/>
                </a:ext>
                <a:ext uri="{FF2B5EF4-FFF2-40B4-BE49-F238E27FC236}">
                  <a16:creationId xmlns:a16="http://schemas.microsoft.com/office/drawing/2014/main" id="{00000000-0008-0000-03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46</xdr:row>
          <xdr:rowOff>361950</xdr:rowOff>
        </xdr:from>
        <xdr:to>
          <xdr:col>5</xdr:col>
          <xdr:colOff>514350</xdr:colOff>
          <xdr:row>46</xdr:row>
          <xdr:rowOff>581025</xdr:rowOff>
        </xdr:to>
        <xdr:sp macro="" textlink="">
          <xdr:nvSpPr>
            <xdr:cNvPr id="2098" name="Casella di controllo 50" hidden="1">
              <a:extLst>
                <a:ext uri="{63B3BB69-23CF-44E3-9099-C40C66FF867C}">
                  <a14:compatExt spid="_x0000_s2098"/>
                </a:ext>
                <a:ext uri="{FF2B5EF4-FFF2-40B4-BE49-F238E27FC236}">
                  <a16:creationId xmlns:a16="http://schemas.microsoft.com/office/drawing/2014/main" id="{00000000-0008-0000-03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47</xdr:row>
          <xdr:rowOff>361950</xdr:rowOff>
        </xdr:from>
        <xdr:to>
          <xdr:col>5</xdr:col>
          <xdr:colOff>514350</xdr:colOff>
          <xdr:row>47</xdr:row>
          <xdr:rowOff>581025</xdr:rowOff>
        </xdr:to>
        <xdr:sp macro="" textlink="">
          <xdr:nvSpPr>
            <xdr:cNvPr id="2099" name="Casella di controllo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48</xdr:row>
          <xdr:rowOff>361950</xdr:rowOff>
        </xdr:from>
        <xdr:to>
          <xdr:col>5</xdr:col>
          <xdr:colOff>514350</xdr:colOff>
          <xdr:row>48</xdr:row>
          <xdr:rowOff>581025</xdr:rowOff>
        </xdr:to>
        <xdr:sp macro="" textlink="">
          <xdr:nvSpPr>
            <xdr:cNvPr id="2100" name="Casella di controllo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49</xdr:row>
          <xdr:rowOff>361950</xdr:rowOff>
        </xdr:from>
        <xdr:to>
          <xdr:col>5</xdr:col>
          <xdr:colOff>514350</xdr:colOff>
          <xdr:row>49</xdr:row>
          <xdr:rowOff>581025</xdr:rowOff>
        </xdr:to>
        <xdr:sp macro="" textlink="">
          <xdr:nvSpPr>
            <xdr:cNvPr id="2101" name="Casella di controllo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50</xdr:row>
          <xdr:rowOff>361950</xdr:rowOff>
        </xdr:from>
        <xdr:to>
          <xdr:col>5</xdr:col>
          <xdr:colOff>514350</xdr:colOff>
          <xdr:row>50</xdr:row>
          <xdr:rowOff>581025</xdr:rowOff>
        </xdr:to>
        <xdr:sp macro="" textlink="">
          <xdr:nvSpPr>
            <xdr:cNvPr id="2102" name="Casella di controllo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51</xdr:row>
          <xdr:rowOff>361950</xdr:rowOff>
        </xdr:from>
        <xdr:to>
          <xdr:col>5</xdr:col>
          <xdr:colOff>514350</xdr:colOff>
          <xdr:row>51</xdr:row>
          <xdr:rowOff>581025</xdr:rowOff>
        </xdr:to>
        <xdr:sp macro="" textlink="">
          <xdr:nvSpPr>
            <xdr:cNvPr id="2103" name="Casella di controllo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52</xdr:row>
          <xdr:rowOff>361950</xdr:rowOff>
        </xdr:from>
        <xdr:to>
          <xdr:col>5</xdr:col>
          <xdr:colOff>514350</xdr:colOff>
          <xdr:row>52</xdr:row>
          <xdr:rowOff>581025</xdr:rowOff>
        </xdr:to>
        <xdr:sp macro="" textlink="">
          <xdr:nvSpPr>
            <xdr:cNvPr id="2104" name="Casella di controllo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53</xdr:row>
          <xdr:rowOff>361950</xdr:rowOff>
        </xdr:from>
        <xdr:to>
          <xdr:col>5</xdr:col>
          <xdr:colOff>514350</xdr:colOff>
          <xdr:row>53</xdr:row>
          <xdr:rowOff>581025</xdr:rowOff>
        </xdr:to>
        <xdr:sp macro="" textlink="">
          <xdr:nvSpPr>
            <xdr:cNvPr id="2105" name="Casella di controllo 57" hidden="1">
              <a:extLst>
                <a:ext uri="{63B3BB69-23CF-44E3-9099-C40C66FF867C}">
                  <a14:compatExt spid="_x0000_s2105"/>
                </a:ext>
                <a:ext uri="{FF2B5EF4-FFF2-40B4-BE49-F238E27FC236}">
                  <a16:creationId xmlns:a16="http://schemas.microsoft.com/office/drawing/2014/main" id="{00000000-0008-0000-03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54</xdr:row>
          <xdr:rowOff>361950</xdr:rowOff>
        </xdr:from>
        <xdr:to>
          <xdr:col>5</xdr:col>
          <xdr:colOff>514350</xdr:colOff>
          <xdr:row>54</xdr:row>
          <xdr:rowOff>581025</xdr:rowOff>
        </xdr:to>
        <xdr:sp macro="" textlink="">
          <xdr:nvSpPr>
            <xdr:cNvPr id="2106" name="Casella di controllo 58" hidden="1">
              <a:extLst>
                <a:ext uri="{63B3BB69-23CF-44E3-9099-C40C66FF867C}">
                  <a14:compatExt spid="_x0000_s2106"/>
                </a:ext>
                <a:ext uri="{FF2B5EF4-FFF2-40B4-BE49-F238E27FC236}">
                  <a16:creationId xmlns:a16="http://schemas.microsoft.com/office/drawing/2014/main" id="{00000000-0008-0000-03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55</xdr:row>
          <xdr:rowOff>361950</xdr:rowOff>
        </xdr:from>
        <xdr:to>
          <xdr:col>5</xdr:col>
          <xdr:colOff>514350</xdr:colOff>
          <xdr:row>55</xdr:row>
          <xdr:rowOff>581025</xdr:rowOff>
        </xdr:to>
        <xdr:sp macro="" textlink="">
          <xdr:nvSpPr>
            <xdr:cNvPr id="2107" name="Casella di controllo 59" hidden="1">
              <a:extLst>
                <a:ext uri="{63B3BB69-23CF-44E3-9099-C40C66FF867C}">
                  <a14:compatExt spid="_x0000_s2107"/>
                </a:ext>
                <a:ext uri="{FF2B5EF4-FFF2-40B4-BE49-F238E27FC236}">
                  <a16:creationId xmlns:a16="http://schemas.microsoft.com/office/drawing/2014/main" id="{00000000-0008-0000-03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56</xdr:row>
          <xdr:rowOff>361950</xdr:rowOff>
        </xdr:from>
        <xdr:to>
          <xdr:col>5</xdr:col>
          <xdr:colOff>514350</xdr:colOff>
          <xdr:row>56</xdr:row>
          <xdr:rowOff>581025</xdr:rowOff>
        </xdr:to>
        <xdr:sp macro="" textlink="">
          <xdr:nvSpPr>
            <xdr:cNvPr id="2108" name="Casella di controllo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57</xdr:row>
          <xdr:rowOff>361950</xdr:rowOff>
        </xdr:from>
        <xdr:to>
          <xdr:col>5</xdr:col>
          <xdr:colOff>514350</xdr:colOff>
          <xdr:row>57</xdr:row>
          <xdr:rowOff>581025</xdr:rowOff>
        </xdr:to>
        <xdr:sp macro="" textlink="">
          <xdr:nvSpPr>
            <xdr:cNvPr id="2109" name="Casella di controllo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58</xdr:row>
          <xdr:rowOff>361950</xdr:rowOff>
        </xdr:from>
        <xdr:to>
          <xdr:col>5</xdr:col>
          <xdr:colOff>514350</xdr:colOff>
          <xdr:row>58</xdr:row>
          <xdr:rowOff>581025</xdr:rowOff>
        </xdr:to>
        <xdr:sp macro="" textlink="">
          <xdr:nvSpPr>
            <xdr:cNvPr id="2110" name="Casella di controllo 62" hidden="1">
              <a:extLst>
                <a:ext uri="{63B3BB69-23CF-44E3-9099-C40C66FF867C}">
                  <a14:compatExt spid="_x0000_s2110"/>
                </a:ext>
                <a:ext uri="{FF2B5EF4-FFF2-40B4-BE49-F238E27FC236}">
                  <a16:creationId xmlns:a16="http://schemas.microsoft.com/office/drawing/2014/main" id="{00000000-0008-0000-03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59</xdr:row>
          <xdr:rowOff>361950</xdr:rowOff>
        </xdr:from>
        <xdr:to>
          <xdr:col>5</xdr:col>
          <xdr:colOff>514350</xdr:colOff>
          <xdr:row>59</xdr:row>
          <xdr:rowOff>581025</xdr:rowOff>
        </xdr:to>
        <xdr:sp macro="" textlink="">
          <xdr:nvSpPr>
            <xdr:cNvPr id="2111" name="Casella di controllo 63" hidden="1">
              <a:extLst>
                <a:ext uri="{63B3BB69-23CF-44E3-9099-C40C66FF867C}">
                  <a14:compatExt spid="_x0000_s2111"/>
                </a:ext>
                <a:ext uri="{FF2B5EF4-FFF2-40B4-BE49-F238E27FC236}">
                  <a16:creationId xmlns:a16="http://schemas.microsoft.com/office/drawing/2014/main" id="{00000000-0008-0000-03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60</xdr:row>
          <xdr:rowOff>361950</xdr:rowOff>
        </xdr:from>
        <xdr:to>
          <xdr:col>5</xdr:col>
          <xdr:colOff>514350</xdr:colOff>
          <xdr:row>60</xdr:row>
          <xdr:rowOff>581025</xdr:rowOff>
        </xdr:to>
        <xdr:sp macro="" textlink="">
          <xdr:nvSpPr>
            <xdr:cNvPr id="2112" name="Casella di controllo 64" hidden="1">
              <a:extLst>
                <a:ext uri="{63B3BB69-23CF-44E3-9099-C40C66FF867C}">
                  <a14:compatExt spid="_x0000_s2112"/>
                </a:ext>
                <a:ext uri="{FF2B5EF4-FFF2-40B4-BE49-F238E27FC236}">
                  <a16:creationId xmlns:a16="http://schemas.microsoft.com/office/drawing/2014/main" id="{00000000-0008-0000-0300-00004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61</xdr:row>
          <xdr:rowOff>361950</xdr:rowOff>
        </xdr:from>
        <xdr:to>
          <xdr:col>5</xdr:col>
          <xdr:colOff>514350</xdr:colOff>
          <xdr:row>61</xdr:row>
          <xdr:rowOff>581025</xdr:rowOff>
        </xdr:to>
        <xdr:sp macro="" textlink="">
          <xdr:nvSpPr>
            <xdr:cNvPr id="2113" name="Casella di controllo 65" hidden="1">
              <a:extLst>
                <a:ext uri="{63B3BB69-23CF-44E3-9099-C40C66FF867C}">
                  <a14:compatExt spid="_x0000_s2113"/>
                </a:ext>
                <a:ext uri="{FF2B5EF4-FFF2-40B4-BE49-F238E27FC236}">
                  <a16:creationId xmlns:a16="http://schemas.microsoft.com/office/drawing/2014/main" id="{00000000-0008-0000-03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62</xdr:row>
          <xdr:rowOff>361950</xdr:rowOff>
        </xdr:from>
        <xdr:to>
          <xdr:col>5</xdr:col>
          <xdr:colOff>514350</xdr:colOff>
          <xdr:row>62</xdr:row>
          <xdr:rowOff>581025</xdr:rowOff>
        </xdr:to>
        <xdr:sp macro="" textlink="">
          <xdr:nvSpPr>
            <xdr:cNvPr id="2114" name="Casella di controllo 66" hidden="1">
              <a:extLst>
                <a:ext uri="{63B3BB69-23CF-44E3-9099-C40C66FF867C}">
                  <a14:compatExt spid="_x0000_s2114"/>
                </a:ext>
                <a:ext uri="{FF2B5EF4-FFF2-40B4-BE49-F238E27FC236}">
                  <a16:creationId xmlns:a16="http://schemas.microsoft.com/office/drawing/2014/main" id="{00000000-0008-0000-03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63</xdr:row>
          <xdr:rowOff>361950</xdr:rowOff>
        </xdr:from>
        <xdr:to>
          <xdr:col>5</xdr:col>
          <xdr:colOff>514350</xdr:colOff>
          <xdr:row>63</xdr:row>
          <xdr:rowOff>581025</xdr:rowOff>
        </xdr:to>
        <xdr:sp macro="" textlink="">
          <xdr:nvSpPr>
            <xdr:cNvPr id="2115" name="Casella di controllo 67" hidden="1">
              <a:extLst>
                <a:ext uri="{63B3BB69-23CF-44E3-9099-C40C66FF867C}">
                  <a14:compatExt spid="_x0000_s2115"/>
                </a:ext>
                <a:ext uri="{FF2B5EF4-FFF2-40B4-BE49-F238E27FC236}">
                  <a16:creationId xmlns:a16="http://schemas.microsoft.com/office/drawing/2014/main" id="{00000000-0008-0000-03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64</xdr:row>
          <xdr:rowOff>361950</xdr:rowOff>
        </xdr:from>
        <xdr:to>
          <xdr:col>5</xdr:col>
          <xdr:colOff>514350</xdr:colOff>
          <xdr:row>64</xdr:row>
          <xdr:rowOff>581025</xdr:rowOff>
        </xdr:to>
        <xdr:sp macro="" textlink="">
          <xdr:nvSpPr>
            <xdr:cNvPr id="2116" name="Casella di controllo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65</xdr:row>
          <xdr:rowOff>361950</xdr:rowOff>
        </xdr:from>
        <xdr:to>
          <xdr:col>5</xdr:col>
          <xdr:colOff>514350</xdr:colOff>
          <xdr:row>65</xdr:row>
          <xdr:rowOff>581025</xdr:rowOff>
        </xdr:to>
        <xdr:sp macro="" textlink="">
          <xdr:nvSpPr>
            <xdr:cNvPr id="2117" name="Casella di controllo 69" hidden="1">
              <a:extLst>
                <a:ext uri="{63B3BB69-23CF-44E3-9099-C40C66FF867C}">
                  <a14:compatExt spid="_x0000_s2117"/>
                </a:ext>
                <a:ext uri="{FF2B5EF4-FFF2-40B4-BE49-F238E27FC236}">
                  <a16:creationId xmlns:a16="http://schemas.microsoft.com/office/drawing/2014/main" id="{00000000-0008-0000-03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66</xdr:row>
          <xdr:rowOff>361950</xdr:rowOff>
        </xdr:from>
        <xdr:to>
          <xdr:col>5</xdr:col>
          <xdr:colOff>514350</xdr:colOff>
          <xdr:row>66</xdr:row>
          <xdr:rowOff>581025</xdr:rowOff>
        </xdr:to>
        <xdr:sp macro="" textlink="">
          <xdr:nvSpPr>
            <xdr:cNvPr id="2118" name="Casella di controllo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67</xdr:row>
          <xdr:rowOff>361950</xdr:rowOff>
        </xdr:from>
        <xdr:to>
          <xdr:col>5</xdr:col>
          <xdr:colOff>514350</xdr:colOff>
          <xdr:row>67</xdr:row>
          <xdr:rowOff>581025</xdr:rowOff>
        </xdr:to>
        <xdr:sp macro="" textlink="">
          <xdr:nvSpPr>
            <xdr:cNvPr id="2119" name="Casella di controllo 71" hidden="1">
              <a:extLst>
                <a:ext uri="{63B3BB69-23CF-44E3-9099-C40C66FF867C}">
                  <a14:compatExt spid="_x0000_s2119"/>
                </a:ext>
                <a:ext uri="{FF2B5EF4-FFF2-40B4-BE49-F238E27FC236}">
                  <a16:creationId xmlns:a16="http://schemas.microsoft.com/office/drawing/2014/main" id="{00000000-0008-0000-03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68</xdr:row>
          <xdr:rowOff>361950</xdr:rowOff>
        </xdr:from>
        <xdr:to>
          <xdr:col>5</xdr:col>
          <xdr:colOff>514350</xdr:colOff>
          <xdr:row>68</xdr:row>
          <xdr:rowOff>581025</xdr:rowOff>
        </xdr:to>
        <xdr:sp macro="" textlink="">
          <xdr:nvSpPr>
            <xdr:cNvPr id="2120" name="Casella di controllo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69</xdr:row>
          <xdr:rowOff>361950</xdr:rowOff>
        </xdr:from>
        <xdr:to>
          <xdr:col>5</xdr:col>
          <xdr:colOff>514350</xdr:colOff>
          <xdr:row>69</xdr:row>
          <xdr:rowOff>581025</xdr:rowOff>
        </xdr:to>
        <xdr:sp macro="" textlink="">
          <xdr:nvSpPr>
            <xdr:cNvPr id="2121" name="Casella di controllo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70</xdr:row>
          <xdr:rowOff>361950</xdr:rowOff>
        </xdr:from>
        <xdr:to>
          <xdr:col>5</xdr:col>
          <xdr:colOff>514350</xdr:colOff>
          <xdr:row>70</xdr:row>
          <xdr:rowOff>581025</xdr:rowOff>
        </xdr:to>
        <xdr:sp macro="" textlink="">
          <xdr:nvSpPr>
            <xdr:cNvPr id="2122" name="Casella di controllo 74" hidden="1">
              <a:extLst>
                <a:ext uri="{63B3BB69-23CF-44E3-9099-C40C66FF867C}">
                  <a14:compatExt spid="_x0000_s2122"/>
                </a:ext>
                <a:ext uri="{FF2B5EF4-FFF2-40B4-BE49-F238E27FC236}">
                  <a16:creationId xmlns:a16="http://schemas.microsoft.com/office/drawing/2014/main" id="{00000000-0008-0000-03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71</xdr:row>
          <xdr:rowOff>361950</xdr:rowOff>
        </xdr:from>
        <xdr:to>
          <xdr:col>5</xdr:col>
          <xdr:colOff>514350</xdr:colOff>
          <xdr:row>71</xdr:row>
          <xdr:rowOff>581025</xdr:rowOff>
        </xdr:to>
        <xdr:sp macro="" textlink="">
          <xdr:nvSpPr>
            <xdr:cNvPr id="2123" name="Casella di controllo 75" hidden="1">
              <a:extLst>
                <a:ext uri="{63B3BB69-23CF-44E3-9099-C40C66FF867C}">
                  <a14:compatExt spid="_x0000_s2123"/>
                </a:ext>
                <a:ext uri="{FF2B5EF4-FFF2-40B4-BE49-F238E27FC236}">
                  <a16:creationId xmlns:a16="http://schemas.microsoft.com/office/drawing/2014/main" id="{00000000-0008-0000-03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72</xdr:row>
          <xdr:rowOff>361950</xdr:rowOff>
        </xdr:from>
        <xdr:to>
          <xdr:col>5</xdr:col>
          <xdr:colOff>514350</xdr:colOff>
          <xdr:row>72</xdr:row>
          <xdr:rowOff>581025</xdr:rowOff>
        </xdr:to>
        <xdr:sp macro="" textlink="">
          <xdr:nvSpPr>
            <xdr:cNvPr id="2124" name="Casella di controllo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73</xdr:row>
          <xdr:rowOff>361950</xdr:rowOff>
        </xdr:from>
        <xdr:to>
          <xdr:col>5</xdr:col>
          <xdr:colOff>514350</xdr:colOff>
          <xdr:row>73</xdr:row>
          <xdr:rowOff>581025</xdr:rowOff>
        </xdr:to>
        <xdr:sp macro="" textlink="">
          <xdr:nvSpPr>
            <xdr:cNvPr id="2125" name="Casella di controllo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74</xdr:row>
          <xdr:rowOff>361950</xdr:rowOff>
        </xdr:from>
        <xdr:to>
          <xdr:col>5</xdr:col>
          <xdr:colOff>514350</xdr:colOff>
          <xdr:row>74</xdr:row>
          <xdr:rowOff>581025</xdr:rowOff>
        </xdr:to>
        <xdr:sp macro="" textlink="">
          <xdr:nvSpPr>
            <xdr:cNvPr id="2126" name="Casella di controllo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75</xdr:row>
          <xdr:rowOff>361950</xdr:rowOff>
        </xdr:from>
        <xdr:to>
          <xdr:col>5</xdr:col>
          <xdr:colOff>514350</xdr:colOff>
          <xdr:row>75</xdr:row>
          <xdr:rowOff>581025</xdr:rowOff>
        </xdr:to>
        <xdr:sp macro="" textlink="">
          <xdr:nvSpPr>
            <xdr:cNvPr id="2127" name="Casella di controllo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76</xdr:row>
          <xdr:rowOff>361950</xdr:rowOff>
        </xdr:from>
        <xdr:to>
          <xdr:col>5</xdr:col>
          <xdr:colOff>514350</xdr:colOff>
          <xdr:row>76</xdr:row>
          <xdr:rowOff>581025</xdr:rowOff>
        </xdr:to>
        <xdr:sp macro="" textlink="">
          <xdr:nvSpPr>
            <xdr:cNvPr id="2128" name="Casella di controllo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77</xdr:row>
          <xdr:rowOff>361950</xdr:rowOff>
        </xdr:from>
        <xdr:to>
          <xdr:col>5</xdr:col>
          <xdr:colOff>514350</xdr:colOff>
          <xdr:row>77</xdr:row>
          <xdr:rowOff>581025</xdr:rowOff>
        </xdr:to>
        <xdr:sp macro="" textlink="">
          <xdr:nvSpPr>
            <xdr:cNvPr id="2129" name="Casella di controllo 81" hidden="1">
              <a:extLst>
                <a:ext uri="{63B3BB69-23CF-44E3-9099-C40C66FF867C}">
                  <a14:compatExt spid="_x0000_s2129"/>
                </a:ext>
                <a:ext uri="{FF2B5EF4-FFF2-40B4-BE49-F238E27FC236}">
                  <a16:creationId xmlns:a16="http://schemas.microsoft.com/office/drawing/2014/main" id="{00000000-0008-0000-0300-00005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78</xdr:row>
          <xdr:rowOff>361950</xdr:rowOff>
        </xdr:from>
        <xdr:to>
          <xdr:col>5</xdr:col>
          <xdr:colOff>514350</xdr:colOff>
          <xdr:row>78</xdr:row>
          <xdr:rowOff>581025</xdr:rowOff>
        </xdr:to>
        <xdr:sp macro="" textlink="">
          <xdr:nvSpPr>
            <xdr:cNvPr id="2130" name="Casella di controllo 82" hidden="1">
              <a:extLst>
                <a:ext uri="{63B3BB69-23CF-44E3-9099-C40C66FF867C}">
                  <a14:compatExt spid="_x0000_s2130"/>
                </a:ext>
                <a:ext uri="{FF2B5EF4-FFF2-40B4-BE49-F238E27FC236}">
                  <a16:creationId xmlns:a16="http://schemas.microsoft.com/office/drawing/2014/main" id="{00000000-0008-0000-03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79</xdr:row>
          <xdr:rowOff>361950</xdr:rowOff>
        </xdr:from>
        <xdr:to>
          <xdr:col>5</xdr:col>
          <xdr:colOff>514350</xdr:colOff>
          <xdr:row>79</xdr:row>
          <xdr:rowOff>581025</xdr:rowOff>
        </xdr:to>
        <xdr:sp macro="" textlink="">
          <xdr:nvSpPr>
            <xdr:cNvPr id="2131" name="Casella di controllo 83" hidden="1">
              <a:extLst>
                <a:ext uri="{63B3BB69-23CF-44E3-9099-C40C66FF867C}">
                  <a14:compatExt spid="_x0000_s2131"/>
                </a:ext>
                <a:ext uri="{FF2B5EF4-FFF2-40B4-BE49-F238E27FC236}">
                  <a16:creationId xmlns:a16="http://schemas.microsoft.com/office/drawing/2014/main" id="{00000000-0008-0000-03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80</xdr:row>
          <xdr:rowOff>361950</xdr:rowOff>
        </xdr:from>
        <xdr:to>
          <xdr:col>5</xdr:col>
          <xdr:colOff>514350</xdr:colOff>
          <xdr:row>80</xdr:row>
          <xdr:rowOff>581025</xdr:rowOff>
        </xdr:to>
        <xdr:sp macro="" textlink="">
          <xdr:nvSpPr>
            <xdr:cNvPr id="2132" name="Casella di controllo 84" hidden="1">
              <a:extLst>
                <a:ext uri="{63B3BB69-23CF-44E3-9099-C40C66FF867C}">
                  <a14:compatExt spid="_x0000_s2132"/>
                </a:ext>
                <a:ext uri="{FF2B5EF4-FFF2-40B4-BE49-F238E27FC236}">
                  <a16:creationId xmlns:a16="http://schemas.microsoft.com/office/drawing/2014/main" id="{00000000-0008-0000-0300-00005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81</xdr:row>
          <xdr:rowOff>361950</xdr:rowOff>
        </xdr:from>
        <xdr:to>
          <xdr:col>5</xdr:col>
          <xdr:colOff>514350</xdr:colOff>
          <xdr:row>81</xdr:row>
          <xdr:rowOff>581025</xdr:rowOff>
        </xdr:to>
        <xdr:sp macro="" textlink="">
          <xdr:nvSpPr>
            <xdr:cNvPr id="2133" name="Casella di controllo 85" hidden="1">
              <a:extLst>
                <a:ext uri="{63B3BB69-23CF-44E3-9099-C40C66FF867C}">
                  <a14:compatExt spid="_x0000_s2133"/>
                </a:ext>
                <a:ext uri="{FF2B5EF4-FFF2-40B4-BE49-F238E27FC236}">
                  <a16:creationId xmlns:a16="http://schemas.microsoft.com/office/drawing/2014/main" id="{00000000-0008-0000-0300-00005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82</xdr:row>
          <xdr:rowOff>361950</xdr:rowOff>
        </xdr:from>
        <xdr:to>
          <xdr:col>5</xdr:col>
          <xdr:colOff>514350</xdr:colOff>
          <xdr:row>82</xdr:row>
          <xdr:rowOff>581025</xdr:rowOff>
        </xdr:to>
        <xdr:sp macro="" textlink="">
          <xdr:nvSpPr>
            <xdr:cNvPr id="2134" name="Casella di controllo 86" hidden="1">
              <a:extLst>
                <a:ext uri="{63B3BB69-23CF-44E3-9099-C40C66FF867C}">
                  <a14:compatExt spid="_x0000_s2134"/>
                </a:ext>
                <a:ext uri="{FF2B5EF4-FFF2-40B4-BE49-F238E27FC236}">
                  <a16:creationId xmlns:a16="http://schemas.microsoft.com/office/drawing/2014/main" id="{00000000-0008-0000-0300-00005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83</xdr:row>
          <xdr:rowOff>361950</xdr:rowOff>
        </xdr:from>
        <xdr:to>
          <xdr:col>5</xdr:col>
          <xdr:colOff>514350</xdr:colOff>
          <xdr:row>83</xdr:row>
          <xdr:rowOff>581025</xdr:rowOff>
        </xdr:to>
        <xdr:sp macro="" textlink="">
          <xdr:nvSpPr>
            <xdr:cNvPr id="2135" name="Casella di controllo 87" hidden="1">
              <a:extLst>
                <a:ext uri="{63B3BB69-23CF-44E3-9099-C40C66FF867C}">
                  <a14:compatExt spid="_x0000_s2135"/>
                </a:ext>
                <a:ext uri="{FF2B5EF4-FFF2-40B4-BE49-F238E27FC236}">
                  <a16:creationId xmlns:a16="http://schemas.microsoft.com/office/drawing/2014/main" id="{00000000-0008-0000-0300-00005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84</xdr:row>
          <xdr:rowOff>361950</xdr:rowOff>
        </xdr:from>
        <xdr:to>
          <xdr:col>5</xdr:col>
          <xdr:colOff>514350</xdr:colOff>
          <xdr:row>84</xdr:row>
          <xdr:rowOff>581025</xdr:rowOff>
        </xdr:to>
        <xdr:sp macro="" textlink="">
          <xdr:nvSpPr>
            <xdr:cNvPr id="2136" name="Casella di controllo 88" hidden="1">
              <a:extLst>
                <a:ext uri="{63B3BB69-23CF-44E3-9099-C40C66FF867C}">
                  <a14:compatExt spid="_x0000_s2136"/>
                </a:ext>
                <a:ext uri="{FF2B5EF4-FFF2-40B4-BE49-F238E27FC236}">
                  <a16:creationId xmlns:a16="http://schemas.microsoft.com/office/drawing/2014/main" id="{00000000-0008-0000-0300-00005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85</xdr:row>
          <xdr:rowOff>361950</xdr:rowOff>
        </xdr:from>
        <xdr:to>
          <xdr:col>5</xdr:col>
          <xdr:colOff>514350</xdr:colOff>
          <xdr:row>85</xdr:row>
          <xdr:rowOff>581025</xdr:rowOff>
        </xdr:to>
        <xdr:sp macro="" textlink="">
          <xdr:nvSpPr>
            <xdr:cNvPr id="2137" name="Casella di controllo 89" hidden="1">
              <a:extLst>
                <a:ext uri="{63B3BB69-23CF-44E3-9099-C40C66FF867C}">
                  <a14:compatExt spid="_x0000_s2137"/>
                </a:ext>
                <a:ext uri="{FF2B5EF4-FFF2-40B4-BE49-F238E27FC236}">
                  <a16:creationId xmlns:a16="http://schemas.microsoft.com/office/drawing/2014/main" id="{00000000-0008-0000-0300-00005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86</xdr:row>
          <xdr:rowOff>361950</xdr:rowOff>
        </xdr:from>
        <xdr:to>
          <xdr:col>5</xdr:col>
          <xdr:colOff>514350</xdr:colOff>
          <xdr:row>86</xdr:row>
          <xdr:rowOff>581025</xdr:rowOff>
        </xdr:to>
        <xdr:sp macro="" textlink="">
          <xdr:nvSpPr>
            <xdr:cNvPr id="2138" name="Casella di controllo 90" hidden="1">
              <a:extLst>
                <a:ext uri="{63B3BB69-23CF-44E3-9099-C40C66FF867C}">
                  <a14:compatExt spid="_x0000_s2138"/>
                </a:ext>
                <a:ext uri="{FF2B5EF4-FFF2-40B4-BE49-F238E27FC236}">
                  <a16:creationId xmlns:a16="http://schemas.microsoft.com/office/drawing/2014/main" id="{00000000-0008-0000-0300-00005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87</xdr:row>
          <xdr:rowOff>361950</xdr:rowOff>
        </xdr:from>
        <xdr:to>
          <xdr:col>5</xdr:col>
          <xdr:colOff>514350</xdr:colOff>
          <xdr:row>87</xdr:row>
          <xdr:rowOff>581025</xdr:rowOff>
        </xdr:to>
        <xdr:sp macro="" textlink="">
          <xdr:nvSpPr>
            <xdr:cNvPr id="2139" name="Casella di controllo 91" hidden="1">
              <a:extLst>
                <a:ext uri="{63B3BB69-23CF-44E3-9099-C40C66FF867C}">
                  <a14:compatExt spid="_x0000_s2139"/>
                </a:ext>
                <a:ext uri="{FF2B5EF4-FFF2-40B4-BE49-F238E27FC236}">
                  <a16:creationId xmlns:a16="http://schemas.microsoft.com/office/drawing/2014/main" id="{00000000-0008-0000-0300-00005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88</xdr:row>
          <xdr:rowOff>361950</xdr:rowOff>
        </xdr:from>
        <xdr:to>
          <xdr:col>5</xdr:col>
          <xdr:colOff>514350</xdr:colOff>
          <xdr:row>88</xdr:row>
          <xdr:rowOff>581025</xdr:rowOff>
        </xdr:to>
        <xdr:sp macro="" textlink="">
          <xdr:nvSpPr>
            <xdr:cNvPr id="2140" name="Casella di controllo 92" hidden="1">
              <a:extLst>
                <a:ext uri="{63B3BB69-23CF-44E3-9099-C40C66FF867C}">
                  <a14:compatExt spid="_x0000_s2140"/>
                </a:ext>
                <a:ext uri="{FF2B5EF4-FFF2-40B4-BE49-F238E27FC236}">
                  <a16:creationId xmlns:a16="http://schemas.microsoft.com/office/drawing/2014/main" id="{00000000-0008-0000-0300-00005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89</xdr:row>
          <xdr:rowOff>361950</xdr:rowOff>
        </xdr:from>
        <xdr:to>
          <xdr:col>5</xdr:col>
          <xdr:colOff>514350</xdr:colOff>
          <xdr:row>89</xdr:row>
          <xdr:rowOff>581025</xdr:rowOff>
        </xdr:to>
        <xdr:sp macro="" textlink="">
          <xdr:nvSpPr>
            <xdr:cNvPr id="2141" name="Casella di controllo 93" hidden="1">
              <a:extLst>
                <a:ext uri="{63B3BB69-23CF-44E3-9099-C40C66FF867C}">
                  <a14:compatExt spid="_x0000_s2141"/>
                </a:ext>
                <a:ext uri="{FF2B5EF4-FFF2-40B4-BE49-F238E27FC236}">
                  <a16:creationId xmlns:a16="http://schemas.microsoft.com/office/drawing/2014/main" id="{00000000-0008-0000-0300-00005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90</xdr:row>
          <xdr:rowOff>361950</xdr:rowOff>
        </xdr:from>
        <xdr:to>
          <xdr:col>5</xdr:col>
          <xdr:colOff>514350</xdr:colOff>
          <xdr:row>90</xdr:row>
          <xdr:rowOff>581025</xdr:rowOff>
        </xdr:to>
        <xdr:sp macro="" textlink="">
          <xdr:nvSpPr>
            <xdr:cNvPr id="2142" name="Casella di controllo 94" hidden="1">
              <a:extLst>
                <a:ext uri="{63B3BB69-23CF-44E3-9099-C40C66FF867C}">
                  <a14:compatExt spid="_x0000_s2142"/>
                </a:ext>
                <a:ext uri="{FF2B5EF4-FFF2-40B4-BE49-F238E27FC236}">
                  <a16:creationId xmlns:a16="http://schemas.microsoft.com/office/drawing/2014/main" id="{00000000-0008-0000-0300-00005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91</xdr:row>
          <xdr:rowOff>361950</xdr:rowOff>
        </xdr:from>
        <xdr:to>
          <xdr:col>5</xdr:col>
          <xdr:colOff>514350</xdr:colOff>
          <xdr:row>91</xdr:row>
          <xdr:rowOff>581025</xdr:rowOff>
        </xdr:to>
        <xdr:sp macro="" textlink="">
          <xdr:nvSpPr>
            <xdr:cNvPr id="2143" name="Casella di controllo 95" hidden="1">
              <a:extLst>
                <a:ext uri="{63B3BB69-23CF-44E3-9099-C40C66FF867C}">
                  <a14:compatExt spid="_x0000_s2143"/>
                </a:ext>
                <a:ext uri="{FF2B5EF4-FFF2-40B4-BE49-F238E27FC236}">
                  <a16:creationId xmlns:a16="http://schemas.microsoft.com/office/drawing/2014/main" id="{00000000-0008-0000-0300-00005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92</xdr:row>
          <xdr:rowOff>361950</xdr:rowOff>
        </xdr:from>
        <xdr:to>
          <xdr:col>5</xdr:col>
          <xdr:colOff>514350</xdr:colOff>
          <xdr:row>92</xdr:row>
          <xdr:rowOff>581025</xdr:rowOff>
        </xdr:to>
        <xdr:sp macro="" textlink="">
          <xdr:nvSpPr>
            <xdr:cNvPr id="2144" name="Casella di controllo 96" hidden="1">
              <a:extLst>
                <a:ext uri="{63B3BB69-23CF-44E3-9099-C40C66FF867C}">
                  <a14:compatExt spid="_x0000_s2144"/>
                </a:ext>
                <a:ext uri="{FF2B5EF4-FFF2-40B4-BE49-F238E27FC236}">
                  <a16:creationId xmlns:a16="http://schemas.microsoft.com/office/drawing/2014/main" id="{00000000-0008-0000-0300-00006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93</xdr:row>
          <xdr:rowOff>361950</xdr:rowOff>
        </xdr:from>
        <xdr:to>
          <xdr:col>5</xdr:col>
          <xdr:colOff>514350</xdr:colOff>
          <xdr:row>93</xdr:row>
          <xdr:rowOff>581025</xdr:rowOff>
        </xdr:to>
        <xdr:sp macro="" textlink="">
          <xdr:nvSpPr>
            <xdr:cNvPr id="2145" name="Casella di controllo 97" hidden="1">
              <a:extLst>
                <a:ext uri="{63B3BB69-23CF-44E3-9099-C40C66FF867C}">
                  <a14:compatExt spid="_x0000_s2145"/>
                </a:ext>
                <a:ext uri="{FF2B5EF4-FFF2-40B4-BE49-F238E27FC236}">
                  <a16:creationId xmlns:a16="http://schemas.microsoft.com/office/drawing/2014/main" id="{00000000-0008-0000-0300-00006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94</xdr:row>
          <xdr:rowOff>361950</xdr:rowOff>
        </xdr:from>
        <xdr:to>
          <xdr:col>5</xdr:col>
          <xdr:colOff>514350</xdr:colOff>
          <xdr:row>94</xdr:row>
          <xdr:rowOff>581025</xdr:rowOff>
        </xdr:to>
        <xdr:sp macro="" textlink="">
          <xdr:nvSpPr>
            <xdr:cNvPr id="2146" name="Casella di controllo 98" hidden="1">
              <a:extLst>
                <a:ext uri="{63B3BB69-23CF-44E3-9099-C40C66FF867C}">
                  <a14:compatExt spid="_x0000_s2146"/>
                </a:ext>
                <a:ext uri="{FF2B5EF4-FFF2-40B4-BE49-F238E27FC236}">
                  <a16:creationId xmlns:a16="http://schemas.microsoft.com/office/drawing/2014/main" id="{00000000-0008-0000-0300-00006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95</xdr:row>
          <xdr:rowOff>361950</xdr:rowOff>
        </xdr:from>
        <xdr:to>
          <xdr:col>5</xdr:col>
          <xdr:colOff>514350</xdr:colOff>
          <xdr:row>95</xdr:row>
          <xdr:rowOff>581025</xdr:rowOff>
        </xdr:to>
        <xdr:sp macro="" textlink="">
          <xdr:nvSpPr>
            <xdr:cNvPr id="2147" name="Casella di controllo 99" hidden="1">
              <a:extLst>
                <a:ext uri="{63B3BB69-23CF-44E3-9099-C40C66FF867C}">
                  <a14:compatExt spid="_x0000_s2147"/>
                </a:ext>
                <a:ext uri="{FF2B5EF4-FFF2-40B4-BE49-F238E27FC236}">
                  <a16:creationId xmlns:a16="http://schemas.microsoft.com/office/drawing/2014/main" id="{00000000-0008-0000-0300-00006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96</xdr:row>
          <xdr:rowOff>361950</xdr:rowOff>
        </xdr:from>
        <xdr:to>
          <xdr:col>5</xdr:col>
          <xdr:colOff>514350</xdr:colOff>
          <xdr:row>96</xdr:row>
          <xdr:rowOff>581025</xdr:rowOff>
        </xdr:to>
        <xdr:sp macro="" textlink="">
          <xdr:nvSpPr>
            <xdr:cNvPr id="2148" name="Casella di controllo 100" hidden="1">
              <a:extLst>
                <a:ext uri="{63B3BB69-23CF-44E3-9099-C40C66FF867C}">
                  <a14:compatExt spid="_x0000_s2148"/>
                </a:ext>
                <a:ext uri="{FF2B5EF4-FFF2-40B4-BE49-F238E27FC236}">
                  <a16:creationId xmlns:a16="http://schemas.microsoft.com/office/drawing/2014/main" id="{00000000-0008-0000-0300-00006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97</xdr:row>
          <xdr:rowOff>361950</xdr:rowOff>
        </xdr:from>
        <xdr:to>
          <xdr:col>5</xdr:col>
          <xdr:colOff>514350</xdr:colOff>
          <xdr:row>97</xdr:row>
          <xdr:rowOff>581025</xdr:rowOff>
        </xdr:to>
        <xdr:sp macro="" textlink="">
          <xdr:nvSpPr>
            <xdr:cNvPr id="2149" name="Casella di controllo 101" hidden="1">
              <a:extLst>
                <a:ext uri="{63B3BB69-23CF-44E3-9099-C40C66FF867C}">
                  <a14:compatExt spid="_x0000_s2149"/>
                </a:ext>
                <a:ext uri="{FF2B5EF4-FFF2-40B4-BE49-F238E27FC236}">
                  <a16:creationId xmlns:a16="http://schemas.microsoft.com/office/drawing/2014/main" id="{00000000-0008-0000-0300-00006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98</xdr:row>
          <xdr:rowOff>361950</xdr:rowOff>
        </xdr:from>
        <xdr:to>
          <xdr:col>5</xdr:col>
          <xdr:colOff>514350</xdr:colOff>
          <xdr:row>98</xdr:row>
          <xdr:rowOff>581025</xdr:rowOff>
        </xdr:to>
        <xdr:sp macro="" textlink="">
          <xdr:nvSpPr>
            <xdr:cNvPr id="2150" name="Casella di controllo 102" hidden="1">
              <a:extLst>
                <a:ext uri="{63B3BB69-23CF-44E3-9099-C40C66FF867C}">
                  <a14:compatExt spid="_x0000_s2150"/>
                </a:ext>
                <a:ext uri="{FF2B5EF4-FFF2-40B4-BE49-F238E27FC236}">
                  <a16:creationId xmlns:a16="http://schemas.microsoft.com/office/drawing/2014/main" id="{00000000-0008-0000-0300-00006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99</xdr:row>
          <xdr:rowOff>361950</xdr:rowOff>
        </xdr:from>
        <xdr:to>
          <xdr:col>5</xdr:col>
          <xdr:colOff>514350</xdr:colOff>
          <xdr:row>99</xdr:row>
          <xdr:rowOff>581025</xdr:rowOff>
        </xdr:to>
        <xdr:sp macro="" textlink="">
          <xdr:nvSpPr>
            <xdr:cNvPr id="2151" name="Casella di controllo 103" hidden="1">
              <a:extLst>
                <a:ext uri="{63B3BB69-23CF-44E3-9099-C40C66FF867C}">
                  <a14:compatExt spid="_x0000_s2151"/>
                </a:ext>
                <a:ext uri="{FF2B5EF4-FFF2-40B4-BE49-F238E27FC236}">
                  <a16:creationId xmlns:a16="http://schemas.microsoft.com/office/drawing/2014/main" id="{00000000-0008-0000-0300-00006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100</xdr:row>
          <xdr:rowOff>361950</xdr:rowOff>
        </xdr:from>
        <xdr:to>
          <xdr:col>5</xdr:col>
          <xdr:colOff>514350</xdr:colOff>
          <xdr:row>100</xdr:row>
          <xdr:rowOff>581025</xdr:rowOff>
        </xdr:to>
        <xdr:sp macro="" textlink="">
          <xdr:nvSpPr>
            <xdr:cNvPr id="2152" name="Casella di controllo 104" hidden="1">
              <a:extLst>
                <a:ext uri="{63B3BB69-23CF-44E3-9099-C40C66FF867C}">
                  <a14:compatExt spid="_x0000_s2152"/>
                </a:ext>
                <a:ext uri="{FF2B5EF4-FFF2-40B4-BE49-F238E27FC236}">
                  <a16:creationId xmlns:a16="http://schemas.microsoft.com/office/drawing/2014/main" id="{00000000-0008-0000-0300-00006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10</xdr:row>
          <xdr:rowOff>209550</xdr:rowOff>
        </xdr:from>
        <xdr:to>
          <xdr:col>5</xdr:col>
          <xdr:colOff>504825</xdr:colOff>
          <xdr:row>10</xdr:row>
          <xdr:rowOff>428625</xdr:rowOff>
        </xdr:to>
        <xdr:sp macro="" textlink="">
          <xdr:nvSpPr>
            <xdr:cNvPr id="2153" name="Casella di controllo 147" hidden="1">
              <a:extLst>
                <a:ext uri="{63B3BB69-23CF-44E3-9099-C40C66FF867C}">
                  <a14:compatExt spid="_x0000_s2153"/>
                </a:ext>
                <a:ext uri="{FF2B5EF4-FFF2-40B4-BE49-F238E27FC236}">
                  <a16:creationId xmlns:a16="http://schemas.microsoft.com/office/drawing/2014/main" id="{00000000-0008-0000-0300-00006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200025</xdr:colOff>
          <xdr:row>11</xdr:row>
          <xdr:rowOff>276225</xdr:rowOff>
        </xdr:from>
        <xdr:to>
          <xdr:col>5</xdr:col>
          <xdr:colOff>504825</xdr:colOff>
          <xdr:row>11</xdr:row>
          <xdr:rowOff>495300</xdr:rowOff>
        </xdr:to>
        <xdr:sp macro="" textlink="">
          <xdr:nvSpPr>
            <xdr:cNvPr id="2154" name="Casella di controllo 148" hidden="1">
              <a:extLst>
                <a:ext uri="{63B3BB69-23CF-44E3-9099-C40C66FF867C}">
                  <a14:compatExt spid="_x0000_s2154"/>
                </a:ext>
                <a:ext uri="{FF2B5EF4-FFF2-40B4-BE49-F238E27FC236}">
                  <a16:creationId xmlns:a16="http://schemas.microsoft.com/office/drawing/2014/main" id="{00000000-0008-0000-03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101</xdr:row>
          <xdr:rowOff>361950</xdr:rowOff>
        </xdr:from>
        <xdr:to>
          <xdr:col>5</xdr:col>
          <xdr:colOff>514350</xdr:colOff>
          <xdr:row>101</xdr:row>
          <xdr:rowOff>581025</xdr:rowOff>
        </xdr:to>
        <xdr:sp macro="" textlink="">
          <xdr:nvSpPr>
            <xdr:cNvPr id="2156" name="Casella di controllo 104" hidden="1">
              <a:extLst>
                <a:ext uri="{63B3BB69-23CF-44E3-9099-C40C66FF867C}">
                  <a14:compatExt spid="_x0000_s2156"/>
                </a:ext>
                <a:ext uri="{FF2B5EF4-FFF2-40B4-BE49-F238E27FC236}">
                  <a16:creationId xmlns:a16="http://schemas.microsoft.com/office/drawing/2014/main" id="{00000000-0008-0000-0300-00006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209550</xdr:colOff>
          <xdr:row>102</xdr:row>
          <xdr:rowOff>361950</xdr:rowOff>
        </xdr:from>
        <xdr:to>
          <xdr:col>5</xdr:col>
          <xdr:colOff>514350</xdr:colOff>
          <xdr:row>102</xdr:row>
          <xdr:rowOff>581025</xdr:rowOff>
        </xdr:to>
        <xdr:sp macro="" textlink="">
          <xdr:nvSpPr>
            <xdr:cNvPr id="2157" name="Casella di controllo 104" hidden="1">
              <a:extLst>
                <a:ext uri="{63B3BB69-23CF-44E3-9099-C40C66FF867C}">
                  <a14:compatExt spid="_x0000_s2157"/>
                </a:ext>
                <a:ext uri="{FF2B5EF4-FFF2-40B4-BE49-F238E27FC236}">
                  <a16:creationId xmlns:a16="http://schemas.microsoft.com/office/drawing/2014/main" id="{00000000-0008-0000-0300-00006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85725</xdr:colOff>
          <xdr:row>14</xdr:row>
          <xdr:rowOff>85725</xdr:rowOff>
        </xdr:from>
        <xdr:to>
          <xdr:col>1</xdr:col>
          <xdr:colOff>1257300</xdr:colOff>
          <xdr:row>14</xdr:row>
          <xdr:rowOff>285750</xdr:rowOff>
        </xdr:to>
        <xdr:sp macro="" textlink="">
          <xdr:nvSpPr>
            <xdr:cNvPr id="3073" name="A tendina 35"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85725</xdr:colOff>
          <xdr:row>15</xdr:row>
          <xdr:rowOff>85725</xdr:rowOff>
        </xdr:from>
        <xdr:to>
          <xdr:col>1</xdr:col>
          <xdr:colOff>1257300</xdr:colOff>
          <xdr:row>15</xdr:row>
          <xdr:rowOff>285750</xdr:rowOff>
        </xdr:to>
        <xdr:sp macro="" textlink="">
          <xdr:nvSpPr>
            <xdr:cNvPr id="3074" name="A tendina 41"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85725</xdr:colOff>
          <xdr:row>27</xdr:row>
          <xdr:rowOff>85725</xdr:rowOff>
        </xdr:from>
        <xdr:to>
          <xdr:col>1</xdr:col>
          <xdr:colOff>1257300</xdr:colOff>
          <xdr:row>27</xdr:row>
          <xdr:rowOff>285750</xdr:rowOff>
        </xdr:to>
        <xdr:sp macro="" textlink="">
          <xdr:nvSpPr>
            <xdr:cNvPr id="3079" name="A tendina 35"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85725</xdr:colOff>
          <xdr:row>28</xdr:row>
          <xdr:rowOff>85725</xdr:rowOff>
        </xdr:from>
        <xdr:to>
          <xdr:col>1</xdr:col>
          <xdr:colOff>1257300</xdr:colOff>
          <xdr:row>28</xdr:row>
          <xdr:rowOff>285750</xdr:rowOff>
        </xdr:to>
        <xdr:sp macro="" textlink="">
          <xdr:nvSpPr>
            <xdr:cNvPr id="3080" name="A tendina 41"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85725</xdr:colOff>
          <xdr:row>40</xdr:row>
          <xdr:rowOff>85725</xdr:rowOff>
        </xdr:from>
        <xdr:to>
          <xdr:col>1</xdr:col>
          <xdr:colOff>1257300</xdr:colOff>
          <xdr:row>40</xdr:row>
          <xdr:rowOff>285750</xdr:rowOff>
        </xdr:to>
        <xdr:sp macro="" textlink="">
          <xdr:nvSpPr>
            <xdr:cNvPr id="3081" name="A tendina 35"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85725</xdr:colOff>
          <xdr:row>41</xdr:row>
          <xdr:rowOff>85725</xdr:rowOff>
        </xdr:from>
        <xdr:to>
          <xdr:col>1</xdr:col>
          <xdr:colOff>1257300</xdr:colOff>
          <xdr:row>41</xdr:row>
          <xdr:rowOff>285750</xdr:rowOff>
        </xdr:to>
        <xdr:sp macro="" textlink="">
          <xdr:nvSpPr>
            <xdr:cNvPr id="3082" name="A tendina 41"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1924050</xdr:colOff>
          <xdr:row>0</xdr:row>
          <xdr:rowOff>0</xdr:rowOff>
        </xdr:to>
        <xdr:sp macro="" textlink="">
          <xdr:nvSpPr>
            <xdr:cNvPr id="4101" name="A tendina 3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1914525</xdr:colOff>
          <xdr:row>0</xdr:row>
          <xdr:rowOff>0</xdr:rowOff>
        </xdr:to>
        <xdr:sp macro="" textlink="">
          <xdr:nvSpPr>
            <xdr:cNvPr id="4102" name="A tendina 41"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1924050</xdr:colOff>
          <xdr:row>0</xdr:row>
          <xdr:rowOff>0</xdr:rowOff>
        </xdr:to>
        <xdr:sp macro="" textlink="">
          <xdr:nvSpPr>
            <xdr:cNvPr id="4103" name="A tendina 35"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1914525</xdr:colOff>
          <xdr:row>0</xdr:row>
          <xdr:rowOff>0</xdr:rowOff>
        </xdr:to>
        <xdr:sp macro="" textlink="">
          <xdr:nvSpPr>
            <xdr:cNvPr id="4104" name="A tendina 41"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1924050</xdr:colOff>
          <xdr:row>0</xdr:row>
          <xdr:rowOff>0</xdr:rowOff>
        </xdr:to>
        <xdr:sp macro="" textlink="">
          <xdr:nvSpPr>
            <xdr:cNvPr id="4105" name="A tendina 35"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1914525</xdr:colOff>
          <xdr:row>0</xdr:row>
          <xdr:rowOff>0</xdr:rowOff>
        </xdr:to>
        <xdr:sp macro="" textlink="">
          <xdr:nvSpPr>
            <xdr:cNvPr id="4106" name="A tendina 41"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1924050</xdr:colOff>
          <xdr:row>0</xdr:row>
          <xdr:rowOff>0</xdr:rowOff>
        </xdr:to>
        <xdr:sp macro="" textlink="">
          <xdr:nvSpPr>
            <xdr:cNvPr id="4115" name="A tendina 35" hidden="1">
              <a:extLst>
                <a:ext uri="{63B3BB69-23CF-44E3-9099-C40C66FF867C}">
                  <a14:compatExt spid="_x0000_s4115"/>
                </a:ext>
                <a:ext uri="{FF2B5EF4-FFF2-40B4-BE49-F238E27FC236}">
                  <a16:creationId xmlns:a16="http://schemas.microsoft.com/office/drawing/2014/main" id="{00000000-0008-0000-0500-000013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1914525</xdr:colOff>
          <xdr:row>0</xdr:row>
          <xdr:rowOff>0</xdr:rowOff>
        </xdr:to>
        <xdr:sp macro="" textlink="">
          <xdr:nvSpPr>
            <xdr:cNvPr id="4116" name="A tendina 41"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1924050</xdr:colOff>
          <xdr:row>0</xdr:row>
          <xdr:rowOff>0</xdr:rowOff>
        </xdr:to>
        <xdr:sp macro="" textlink="">
          <xdr:nvSpPr>
            <xdr:cNvPr id="4117" name="A tendina 35"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0</xdr:row>
          <xdr:rowOff>0</xdr:rowOff>
        </xdr:from>
        <xdr:to>
          <xdr:col>3</xdr:col>
          <xdr:colOff>1914525</xdr:colOff>
          <xdr:row>0</xdr:row>
          <xdr:rowOff>0</xdr:rowOff>
        </xdr:to>
        <xdr:sp macro="" textlink="">
          <xdr:nvSpPr>
            <xdr:cNvPr id="4118" name="A tendina 41"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bt10.tiefbau@provinz.bz.it" TargetMode="External"/><Relationship Id="rId1" Type="http://schemas.openxmlformats.org/officeDocument/2006/relationships/hyperlink" Target="mailto:rip.10.infrastrutture@provincia.bz.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5.xml"/><Relationship Id="rId3" Type="http://schemas.openxmlformats.org/officeDocument/2006/relationships/vmlDrawing" Target="../drawings/vmlDrawing2.vml"/><Relationship Id="rId7" Type="http://schemas.openxmlformats.org/officeDocument/2006/relationships/ctrlProp" Target="../ctrlProps/ctrlProp10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03.xml"/><Relationship Id="rId5" Type="http://schemas.openxmlformats.org/officeDocument/2006/relationships/ctrlProp" Target="../ctrlProps/ctrlProp102.xml"/><Relationship Id="rId4" Type="http://schemas.openxmlformats.org/officeDocument/2006/relationships/ctrlProp" Target="../ctrlProps/ctrlProp101.xml"/><Relationship Id="rId9" Type="http://schemas.openxmlformats.org/officeDocument/2006/relationships/ctrlProp" Target="../ctrlProps/ctrlProp10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3" Type="http://schemas.openxmlformats.org/officeDocument/2006/relationships/vmlDrawing" Target="../drawings/vmlDrawing3.vml"/><Relationship Id="rId7" Type="http://schemas.openxmlformats.org/officeDocument/2006/relationships/ctrlProp" Target="../ctrlProps/ctrlProp110.xml"/><Relationship Id="rId12" Type="http://schemas.openxmlformats.org/officeDocument/2006/relationships/ctrlProp" Target="../ctrlProps/ctrlProp115.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09.xml"/><Relationship Id="rId11" Type="http://schemas.openxmlformats.org/officeDocument/2006/relationships/ctrlProp" Target="../ctrlProps/ctrlProp114.xml"/><Relationship Id="rId5" Type="http://schemas.openxmlformats.org/officeDocument/2006/relationships/ctrlProp" Target="../ctrlProps/ctrlProp108.xml"/><Relationship Id="rId10" Type="http://schemas.openxmlformats.org/officeDocument/2006/relationships/ctrlProp" Target="../ctrlProps/ctrlProp113.xml"/><Relationship Id="rId4" Type="http://schemas.openxmlformats.org/officeDocument/2006/relationships/ctrlProp" Target="../ctrlProps/ctrlProp107.xml"/><Relationship Id="rId9"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E19"/>
  <sheetViews>
    <sheetView showGridLines="0" topLeftCell="A6" zoomScale="99" zoomScaleNormal="99" zoomScaleSheetLayoutView="100" workbookViewId="0">
      <selection activeCell="C13" sqref="C13"/>
    </sheetView>
  </sheetViews>
  <sheetFormatPr baseColWidth="10" defaultColWidth="9.140625" defaultRowHeight="15" x14ac:dyDescent="0.2"/>
  <cols>
    <col min="1" max="1" width="78.7109375" style="10" customWidth="1"/>
    <col min="2" max="2" width="12.5703125" customWidth="1"/>
    <col min="3" max="3" width="78.7109375" style="10" customWidth="1"/>
  </cols>
  <sheetData>
    <row r="1" spans="1:5" s="161" customFormat="1" ht="32.25" customHeight="1" x14ac:dyDescent="0.2">
      <c r="A1" s="157" t="s">
        <v>689</v>
      </c>
      <c r="B1" s="158"/>
      <c r="C1" s="159" t="s">
        <v>688</v>
      </c>
      <c r="D1" s="160"/>
      <c r="E1" s="160"/>
    </row>
    <row r="2" spans="1:5" x14ac:dyDescent="0.2">
      <c r="D2" s="73"/>
      <c r="E2" s="73"/>
    </row>
    <row r="3" spans="1:5" ht="62.25" x14ac:dyDescent="0.2">
      <c r="A3" s="10" t="s">
        <v>692</v>
      </c>
      <c r="C3" s="10" t="s">
        <v>687</v>
      </c>
      <c r="D3" s="73"/>
      <c r="E3" s="73"/>
    </row>
    <row r="4" spans="1:5" x14ac:dyDescent="0.2">
      <c r="D4" s="73"/>
      <c r="E4" s="73"/>
    </row>
    <row r="5" spans="1:5" ht="90" x14ac:dyDescent="0.2">
      <c r="A5" s="10" t="s">
        <v>223</v>
      </c>
      <c r="C5" s="10" t="s">
        <v>37</v>
      </c>
      <c r="D5" s="73"/>
      <c r="E5" s="73"/>
    </row>
    <row r="6" spans="1:5" x14ac:dyDescent="0.2">
      <c r="D6" s="73"/>
      <c r="E6" s="73"/>
    </row>
    <row r="7" spans="1:5" ht="30" x14ac:dyDescent="0.2">
      <c r="A7" s="25" t="s">
        <v>625</v>
      </c>
      <c r="C7" s="10" t="s">
        <v>498</v>
      </c>
      <c r="D7" s="73"/>
      <c r="E7" s="73"/>
    </row>
    <row r="8" spans="1:5" ht="60" x14ac:dyDescent="0.2">
      <c r="A8" s="54" t="s">
        <v>619</v>
      </c>
      <c r="B8" s="155" t="str">
        <f>""</f>
        <v></v>
      </c>
      <c r="C8" s="54" t="s">
        <v>541</v>
      </c>
      <c r="D8" s="73"/>
      <c r="E8" s="73"/>
    </row>
    <row r="9" spans="1:5" ht="60" x14ac:dyDescent="0.2">
      <c r="A9" s="54" t="s">
        <v>620</v>
      </c>
      <c r="B9" s="156" t="str">
        <f>""</f>
        <v></v>
      </c>
      <c r="C9" s="54" t="s">
        <v>499</v>
      </c>
      <c r="D9" s="73"/>
      <c r="E9" s="73"/>
    </row>
    <row r="10" spans="1:5" ht="19.5" x14ac:dyDescent="0.2">
      <c r="A10" s="25"/>
      <c r="B10" s="59"/>
      <c r="C10" s="54"/>
      <c r="D10" s="73"/>
      <c r="E10" s="73"/>
    </row>
    <row r="11" spans="1:5" ht="75" x14ac:dyDescent="0.2">
      <c r="A11" s="25" t="s">
        <v>621</v>
      </c>
      <c r="B11" s="4"/>
      <c r="C11" s="25" t="s">
        <v>542</v>
      </c>
      <c r="D11" s="73"/>
      <c r="E11" s="73"/>
    </row>
    <row r="12" spans="1:5" x14ac:dyDescent="0.2">
      <c r="D12" s="73"/>
      <c r="E12" s="73"/>
    </row>
    <row r="13" spans="1:5" ht="30" x14ac:dyDescent="0.2">
      <c r="A13" s="25" t="s">
        <v>622</v>
      </c>
      <c r="C13" s="10" t="s">
        <v>87</v>
      </c>
      <c r="D13" s="73"/>
      <c r="E13" s="73"/>
    </row>
    <row r="14" spans="1:5" ht="30" x14ac:dyDescent="0.2">
      <c r="A14" s="54" t="s">
        <v>681</v>
      </c>
      <c r="C14" s="51" t="s">
        <v>680</v>
      </c>
      <c r="D14" s="73"/>
      <c r="E14" s="73"/>
    </row>
    <row r="15" spans="1:5" ht="45" x14ac:dyDescent="0.2">
      <c r="A15" s="54" t="s">
        <v>683</v>
      </c>
      <c r="C15" s="51" t="s">
        <v>682</v>
      </c>
      <c r="D15" s="73"/>
      <c r="E15" s="73"/>
    </row>
    <row r="16" spans="1:5" ht="30" x14ac:dyDescent="0.2">
      <c r="A16" s="54" t="s">
        <v>623</v>
      </c>
      <c r="C16" s="54" t="s">
        <v>502</v>
      </c>
      <c r="D16" s="73"/>
      <c r="E16" s="73"/>
    </row>
    <row r="17" spans="1:5" x14ac:dyDescent="0.2">
      <c r="C17" s="51"/>
      <c r="D17" s="73"/>
      <c r="E17" s="73"/>
    </row>
    <row r="18" spans="1:5" ht="60" x14ac:dyDescent="0.2">
      <c r="A18" s="10" t="s">
        <v>151</v>
      </c>
      <c r="C18" s="10" t="s">
        <v>154</v>
      </c>
      <c r="D18" s="73"/>
      <c r="E18" s="73"/>
    </row>
    <row r="19" spans="1:5" x14ac:dyDescent="0.2">
      <c r="A19" s="60" t="s">
        <v>67</v>
      </c>
      <c r="C19" s="60" t="s">
        <v>293</v>
      </c>
      <c r="D19" s="73"/>
      <c r="E19" s="73"/>
    </row>
  </sheetData>
  <sheetProtection sheet="1" formatRows="0" autoFilter="0"/>
  <hyperlinks>
    <hyperlink ref="C19" r:id="rId1" xr:uid="{00000000-0004-0000-0000-000000000000}"/>
    <hyperlink ref="A19" r:id="rId2" xr:uid="{00000000-0004-0000-0000-000001000000}"/>
  </hyperlinks>
  <pageMargins left="0.98425196850393704" right="0.39370078740157483" top="0.78740157480314965" bottom="0.78740157480314965" header="0.51181102362204722" footer="0.51181102362204722"/>
  <pageSetup paperSize="9" scale="66"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E13"/>
  <sheetViews>
    <sheetView showGridLines="0" zoomScale="99" zoomScaleNormal="99" zoomScaleSheetLayoutView="100" workbookViewId="0">
      <selection activeCell="C10" sqref="C10"/>
    </sheetView>
  </sheetViews>
  <sheetFormatPr baseColWidth="10" defaultColWidth="9.140625" defaultRowHeight="15" x14ac:dyDescent="0.2"/>
  <cols>
    <col min="1" max="1" width="75.7109375" style="10" customWidth="1"/>
    <col min="2" max="2" width="12.5703125" customWidth="1"/>
    <col min="3" max="3" width="75.7109375" style="10" customWidth="1"/>
  </cols>
  <sheetData>
    <row r="1" spans="1:5" s="161" customFormat="1" ht="32.25" customHeight="1" x14ac:dyDescent="0.2">
      <c r="A1" s="162" t="s">
        <v>690</v>
      </c>
      <c r="B1" s="163"/>
      <c r="C1" s="164" t="s">
        <v>691</v>
      </c>
      <c r="D1" s="160"/>
      <c r="E1" s="160"/>
    </row>
    <row r="3" spans="1:5" ht="62.25" x14ac:dyDescent="0.2">
      <c r="A3" s="10" t="s">
        <v>694</v>
      </c>
      <c r="C3" s="10" t="s">
        <v>693</v>
      </c>
      <c r="D3" s="73"/>
      <c r="E3" s="73"/>
    </row>
    <row r="5" spans="1:5" ht="60" x14ac:dyDescent="0.2">
      <c r="A5" s="25" t="s">
        <v>624</v>
      </c>
      <c r="C5" s="25" t="s">
        <v>503</v>
      </c>
    </row>
    <row r="7" spans="1:5" ht="30" x14ac:dyDescent="0.2">
      <c r="A7" s="10" t="s">
        <v>105</v>
      </c>
      <c r="C7" s="10" t="s">
        <v>88</v>
      </c>
    </row>
    <row r="9" spans="1:5" ht="30" x14ac:dyDescent="0.2">
      <c r="A9" s="25" t="s">
        <v>625</v>
      </c>
      <c r="C9" s="10" t="s">
        <v>498</v>
      </c>
    </row>
    <row r="10" spans="1:5" ht="45" x14ac:dyDescent="0.2">
      <c r="A10" s="54" t="s">
        <v>626</v>
      </c>
      <c r="B10" s="155" t="str">
        <f>""</f>
        <v></v>
      </c>
      <c r="C10" s="54" t="s">
        <v>500</v>
      </c>
    </row>
    <row r="11" spans="1:5" ht="32.25" x14ac:dyDescent="0.2">
      <c r="A11" s="54" t="s">
        <v>627</v>
      </c>
      <c r="B11" s="156" t="str">
        <f>""</f>
        <v></v>
      </c>
      <c r="C11" s="54" t="s">
        <v>501</v>
      </c>
    </row>
    <row r="13" spans="1:5" ht="90" x14ac:dyDescent="0.2">
      <c r="A13" s="25" t="s">
        <v>684</v>
      </c>
      <c r="C13" s="10" t="s">
        <v>686</v>
      </c>
    </row>
  </sheetData>
  <sheetProtection algorithmName="SHA-512" hashValue="tri9/lS6rKKgQDhTcNpW90NKBFXNouICAGycNcm5WQSVdXMDmZwNzYeC8tLHnKVI8Y950Z/1OUoszpyHIbslgw==" saltValue="bausEqxq5Pct1O3uIgxkqA==" spinCount="100000" sheet="1" formatRows="0" autoFilter="0"/>
  <phoneticPr fontId="13" type="noConversion"/>
  <pageMargins left="0.98425196850393704" right="0.39370078740157483" top="0.78740157480314965" bottom="0.78740157480314965" header="0.51181102362204722" footer="0.51181102362204722"/>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2">
    <tabColor theme="5" tint="-0.249977111117893"/>
    <pageSetUpPr fitToPage="1"/>
  </sheetPr>
  <dimension ref="A1:J278"/>
  <sheetViews>
    <sheetView tabSelected="1" zoomScale="93" zoomScaleNormal="93" zoomScaleSheetLayoutView="100" workbookViewId="0">
      <pane ySplit="1" topLeftCell="A2" activePane="bottomLeft" state="frozen"/>
      <selection pane="bottomLeft" activeCell="A11" sqref="A11:C11"/>
    </sheetView>
  </sheetViews>
  <sheetFormatPr baseColWidth="10" defaultColWidth="9.140625" defaultRowHeight="20.25" x14ac:dyDescent="0.25"/>
  <cols>
    <col min="1" max="1" width="70.7109375" style="128" customWidth="1"/>
    <col min="2" max="2" width="14.140625" style="129" customWidth="1"/>
    <col min="3" max="3" width="70.7109375" style="130" customWidth="1"/>
    <col min="4" max="4" width="7.5703125" style="131" customWidth="1"/>
    <col min="5" max="5" width="12.42578125" style="6" hidden="1" customWidth="1"/>
    <col min="6" max="6" width="86.85546875" style="89" customWidth="1"/>
    <col min="7" max="7" width="48.85546875" style="89" customWidth="1"/>
    <col min="8" max="8" width="9.140625" style="89" customWidth="1"/>
    <col min="9" max="16384" width="9.140625" style="89"/>
  </cols>
  <sheetData>
    <row r="1" spans="1:7" s="91" customFormat="1" ht="30" x14ac:dyDescent="0.2">
      <c r="A1" s="79"/>
      <c r="B1" s="79"/>
      <c r="C1" s="80" t="s">
        <v>268</v>
      </c>
      <c r="D1" s="81" t="str">
        <f>IF(E1=TRUE,"","")</f>
        <v></v>
      </c>
      <c r="E1" s="6" t="b">
        <f>ISERROR(MATCH(FALSE,E2:E920,FALSE))</f>
        <v>1</v>
      </c>
      <c r="F1" s="89"/>
      <c r="G1" s="90"/>
    </row>
    <row r="2" spans="1:7" ht="23.25" x14ac:dyDescent="0.2">
      <c r="A2" s="82" t="s">
        <v>107</v>
      </c>
      <c r="B2" s="83"/>
      <c r="C2" s="84" t="s">
        <v>106</v>
      </c>
      <c r="D2" s="85" t="s">
        <v>229</v>
      </c>
      <c r="F2" s="92"/>
    </row>
    <row r="3" spans="1:7" ht="23.25" x14ac:dyDescent="0.2">
      <c r="A3" s="86" t="s">
        <v>108</v>
      </c>
      <c r="B3" s="87"/>
      <c r="C3" s="88" t="s">
        <v>109</v>
      </c>
      <c r="D3" s="85" t="s">
        <v>229</v>
      </c>
      <c r="F3" s="92"/>
    </row>
    <row r="4" spans="1:7" s="4" customFormat="1" x14ac:dyDescent="0.2">
      <c r="A4" s="294"/>
      <c r="B4" s="294"/>
      <c r="C4" s="294"/>
      <c r="D4" s="20"/>
      <c r="E4" s="1"/>
      <c r="F4" s="3"/>
      <c r="G4" s="3"/>
    </row>
    <row r="5" spans="1:7" x14ac:dyDescent="0.2">
      <c r="A5" s="93" t="s">
        <v>452</v>
      </c>
      <c r="B5" s="94"/>
      <c r="C5" s="95" t="s">
        <v>451</v>
      </c>
      <c r="D5" s="96" t="s">
        <v>229</v>
      </c>
    </row>
    <row r="6" spans="1:7" ht="19.5" x14ac:dyDescent="0.2">
      <c r="A6" s="258" t="s">
        <v>718</v>
      </c>
      <c r="B6" s="259"/>
      <c r="C6" s="257" t="s">
        <v>719</v>
      </c>
      <c r="D6" s="97" t="str">
        <f>IF(E6=TRUE,"","")</f>
        <v></v>
      </c>
      <c r="E6" s="6" t="b">
        <f>AND(A6&lt;&gt;"Titel des Bauvorhabens angeben",C6&lt;&gt;"Inserire titolo dell'opera")</f>
        <v>1</v>
      </c>
    </row>
    <row r="7" spans="1:7" s="4" customFormat="1" x14ac:dyDescent="0.2">
      <c r="A7" s="294"/>
      <c r="B7" s="294"/>
      <c r="C7" s="294"/>
      <c r="D7" s="20"/>
      <c r="E7" s="1"/>
      <c r="F7" s="3"/>
      <c r="G7" s="3"/>
    </row>
    <row r="8" spans="1:7" x14ac:dyDescent="0.2">
      <c r="A8" s="98" t="s">
        <v>352</v>
      </c>
      <c r="B8" s="99"/>
      <c r="C8" s="100" t="s">
        <v>355</v>
      </c>
      <c r="D8" s="96" t="s">
        <v>229</v>
      </c>
    </row>
    <row r="9" spans="1:7" x14ac:dyDescent="0.2">
      <c r="A9" s="101" t="s">
        <v>353</v>
      </c>
      <c r="B9" s="102"/>
      <c r="C9" s="103" t="s">
        <v>354</v>
      </c>
      <c r="D9" s="96" t="s">
        <v>229</v>
      </c>
    </row>
    <row r="10" spans="1:7" ht="19.5" x14ac:dyDescent="0.2">
      <c r="A10" s="296">
        <v>10741000.01</v>
      </c>
      <c r="B10" s="297"/>
      <c r="C10" s="298"/>
      <c r="D10" s="97" t="str">
        <f>IF(E10=TRUE,"","")</f>
        <v></v>
      </c>
      <c r="E10" s="6" t="b">
        <f>A10&gt;0</f>
        <v>1</v>
      </c>
    </row>
    <row r="11" spans="1:7" s="16" customFormat="1" x14ac:dyDescent="0.2">
      <c r="A11" s="292"/>
      <c r="B11" s="292"/>
      <c r="C11" s="292"/>
      <c r="D11" s="21"/>
      <c r="E11" s="22"/>
      <c r="F11" s="15"/>
      <c r="G11" s="15"/>
    </row>
    <row r="12" spans="1:7" s="17" customFormat="1" x14ac:dyDescent="0.2">
      <c r="A12" s="11" t="s">
        <v>413</v>
      </c>
      <c r="B12" s="8"/>
      <c r="C12" s="11" t="s">
        <v>211</v>
      </c>
      <c r="D12" s="21"/>
      <c r="E12" s="22"/>
      <c r="G12" s="15"/>
    </row>
    <row r="13" spans="1:7" s="17" customFormat="1" x14ac:dyDescent="0.2">
      <c r="A13" s="295"/>
      <c r="B13" s="295"/>
      <c r="C13" s="295"/>
      <c r="D13" s="21"/>
      <c r="E13" s="22"/>
      <c r="F13" s="15"/>
      <c r="G13" s="15"/>
    </row>
    <row r="14" spans="1:7" s="17" customFormat="1" ht="30" x14ac:dyDescent="0.2">
      <c r="A14" s="10" t="s">
        <v>699</v>
      </c>
      <c r="B14" s="8"/>
      <c r="C14" s="25" t="s">
        <v>700</v>
      </c>
      <c r="D14" s="21"/>
      <c r="E14" s="22"/>
      <c r="F14" s="62"/>
      <c r="G14" s="15"/>
    </row>
    <row r="15" spans="1:7" s="17" customFormat="1" ht="75" x14ac:dyDescent="0.2">
      <c r="A15" s="25" t="s">
        <v>657</v>
      </c>
      <c r="B15" s="8"/>
      <c r="C15" s="25" t="s">
        <v>540</v>
      </c>
      <c r="D15" s="21"/>
      <c r="E15" s="22"/>
      <c r="F15" s="62"/>
      <c r="G15" s="15"/>
    </row>
    <row r="16" spans="1:7" s="17" customFormat="1" ht="75" x14ac:dyDescent="0.2">
      <c r="A16" s="25" t="s">
        <v>658</v>
      </c>
      <c r="B16" s="8"/>
      <c r="C16" s="10" t="s">
        <v>538</v>
      </c>
      <c r="D16" s="21"/>
      <c r="E16" s="22"/>
      <c r="F16" s="62"/>
      <c r="G16" s="15"/>
    </row>
    <row r="17" spans="1:7" s="17" customFormat="1" x14ac:dyDescent="0.2">
      <c r="A17" s="25"/>
      <c r="B17" s="8"/>
      <c r="C17" s="10"/>
      <c r="D17" s="21"/>
      <c r="E17" s="22"/>
      <c r="F17" s="62"/>
      <c r="G17" s="15"/>
    </row>
    <row r="18" spans="1:7" s="17" customFormat="1" ht="60" x14ac:dyDescent="0.2">
      <c r="A18" s="10" t="s">
        <v>659</v>
      </c>
      <c r="B18" s="8"/>
      <c r="C18" s="10" t="s">
        <v>544</v>
      </c>
      <c r="D18" s="21"/>
      <c r="E18" s="22"/>
      <c r="F18" s="15"/>
      <c r="G18" s="15"/>
    </row>
    <row r="19" spans="1:7" s="17" customFormat="1" ht="45" x14ac:dyDescent="0.2">
      <c r="A19" s="25" t="s">
        <v>656</v>
      </c>
      <c r="B19" s="8"/>
      <c r="C19" s="10" t="s">
        <v>545</v>
      </c>
      <c r="D19" s="21"/>
      <c r="E19" s="22"/>
      <c r="F19" s="15"/>
    </row>
    <row r="20" spans="1:7" s="17" customFormat="1" ht="60" x14ac:dyDescent="0.2">
      <c r="A20" s="25" t="s">
        <v>660</v>
      </c>
      <c r="B20" s="8"/>
      <c r="C20" s="10" t="s">
        <v>655</v>
      </c>
      <c r="D20" s="21"/>
      <c r="E20" s="22"/>
      <c r="F20" s="15"/>
    </row>
    <row r="21" spans="1:7" s="17" customFormat="1" ht="45" x14ac:dyDescent="0.2">
      <c r="A21" s="25" t="s">
        <v>661</v>
      </c>
      <c r="B21" s="8"/>
      <c r="C21" s="10" t="s">
        <v>546</v>
      </c>
      <c r="D21" s="21"/>
      <c r="E21" s="22"/>
      <c r="F21" s="15"/>
      <c r="G21" s="15"/>
    </row>
    <row r="22" spans="1:7" s="17" customFormat="1" x14ac:dyDescent="0.2">
      <c r="A22" s="25"/>
      <c r="B22" s="8"/>
      <c r="C22" s="10"/>
      <c r="D22" s="21"/>
      <c r="E22" s="22"/>
      <c r="F22" s="15"/>
      <c r="G22" s="15"/>
    </row>
    <row r="23" spans="1:7" s="17" customFormat="1" ht="45" x14ac:dyDescent="0.2">
      <c r="A23" s="25" t="s">
        <v>662</v>
      </c>
      <c r="B23" s="8"/>
      <c r="C23" s="10" t="s">
        <v>426</v>
      </c>
      <c r="D23" s="21"/>
      <c r="E23" s="22"/>
      <c r="F23" s="15"/>
      <c r="G23" s="15"/>
    </row>
    <row r="24" spans="1:7" s="17" customFormat="1" ht="90" x14ac:dyDescent="0.2">
      <c r="A24" s="10" t="s">
        <v>654</v>
      </c>
      <c r="B24" s="8"/>
      <c r="C24" s="10" t="s">
        <v>543</v>
      </c>
      <c r="D24" s="21"/>
      <c r="E24" s="23"/>
    </row>
    <row r="25" spans="1:7" s="17" customFormat="1" ht="45" x14ac:dyDescent="0.2">
      <c r="A25" s="25" t="s">
        <v>685</v>
      </c>
      <c r="B25" s="8"/>
      <c r="C25" s="10" t="s">
        <v>673</v>
      </c>
      <c r="D25" s="21"/>
      <c r="E25" s="23"/>
      <c r="G25" s="74"/>
    </row>
    <row r="26" spans="1:7" s="17" customFormat="1" x14ac:dyDescent="0.2">
      <c r="A26" s="78"/>
      <c r="B26" s="78"/>
      <c r="C26" s="78"/>
      <c r="D26" s="21"/>
      <c r="E26" s="23"/>
    </row>
    <row r="27" spans="1:7" s="14" customFormat="1" x14ac:dyDescent="0.2">
      <c r="A27" s="11" t="s">
        <v>412</v>
      </c>
      <c r="C27" s="11" t="s">
        <v>225</v>
      </c>
      <c r="D27" s="21"/>
      <c r="E27" s="23"/>
    </row>
    <row r="28" spans="1:7" s="14" customFormat="1" x14ac:dyDescent="0.2">
      <c r="A28" s="13"/>
      <c r="C28" s="11"/>
      <c r="D28" s="21"/>
      <c r="E28" s="23"/>
    </row>
    <row r="29" spans="1:7" s="17" customFormat="1" x14ac:dyDescent="0.2">
      <c r="A29" s="12" t="s">
        <v>410</v>
      </c>
      <c r="B29" s="8"/>
      <c r="C29" s="13" t="s">
        <v>224</v>
      </c>
      <c r="D29" s="21"/>
      <c r="E29" s="23"/>
    </row>
    <row r="30" spans="1:7" s="17" customFormat="1" x14ac:dyDescent="0.2">
      <c r="A30" s="12"/>
      <c r="B30" s="8"/>
      <c r="C30" s="13"/>
      <c r="D30" s="21"/>
      <c r="E30" s="23"/>
    </row>
    <row r="31" spans="1:7" s="17" customFormat="1" ht="30" x14ac:dyDescent="0.2">
      <c r="A31" s="10" t="s">
        <v>337</v>
      </c>
      <c r="B31" s="8"/>
      <c r="C31" s="10" t="s">
        <v>454</v>
      </c>
      <c r="D31" s="21"/>
      <c r="E31" s="23"/>
    </row>
    <row r="32" spans="1:7" s="17" customFormat="1" x14ac:dyDescent="0.2">
      <c r="A32" s="10"/>
      <c r="B32" s="8"/>
      <c r="C32" s="10"/>
      <c r="D32" s="21"/>
      <c r="E32" s="23"/>
    </row>
    <row r="33" spans="1:6" s="17" customFormat="1" x14ac:dyDescent="0.2">
      <c r="A33" s="11" t="s">
        <v>436</v>
      </c>
      <c r="B33" s="8"/>
      <c r="C33" s="11" t="s">
        <v>436</v>
      </c>
      <c r="D33" s="21"/>
      <c r="E33" s="23"/>
    </row>
    <row r="34" spans="1:6" s="17" customFormat="1" x14ac:dyDescent="0.2">
      <c r="A34" s="12"/>
      <c r="B34" s="8"/>
      <c r="C34" s="11"/>
      <c r="D34" s="21"/>
      <c r="E34" s="23"/>
    </row>
    <row r="35" spans="1:6" s="17" customFormat="1" x14ac:dyDescent="0.2">
      <c r="A35" s="25" t="s">
        <v>631</v>
      </c>
      <c r="B35" s="8"/>
      <c r="C35" s="10" t="s">
        <v>511</v>
      </c>
      <c r="D35" s="21"/>
      <c r="E35" s="23"/>
    </row>
    <row r="36" spans="1:6" s="17" customFormat="1" x14ac:dyDescent="0.2">
      <c r="A36" s="25" t="s">
        <v>628</v>
      </c>
      <c r="B36" s="8"/>
      <c r="C36" s="10" t="s">
        <v>547</v>
      </c>
      <c r="D36" s="21"/>
      <c r="E36" s="23"/>
    </row>
    <row r="37" spans="1:6" s="17" customFormat="1" x14ac:dyDescent="0.2">
      <c r="A37" s="25" t="s">
        <v>629</v>
      </c>
      <c r="B37" s="8"/>
      <c r="C37" s="25" t="s">
        <v>630</v>
      </c>
      <c r="D37" s="21"/>
      <c r="E37" s="23"/>
    </row>
    <row r="38" spans="1:6" s="17" customFormat="1" ht="34.5" x14ac:dyDescent="0.2">
      <c r="A38" s="25" t="s">
        <v>633</v>
      </c>
      <c r="B38" s="8"/>
      <c r="C38" s="10" t="s">
        <v>632</v>
      </c>
      <c r="D38" s="21"/>
      <c r="E38" s="23"/>
    </row>
    <row r="39" spans="1:6" s="17" customFormat="1" x14ac:dyDescent="0.2">
      <c r="A39" s="76"/>
      <c r="B39" s="8"/>
      <c r="C39" s="10"/>
      <c r="D39" s="21"/>
      <c r="E39" s="23"/>
    </row>
    <row r="40" spans="1:6" ht="26.25" x14ac:dyDescent="0.2">
      <c r="A40" s="104" t="s">
        <v>156</v>
      </c>
      <c r="B40" s="105" t="s">
        <v>425</v>
      </c>
      <c r="C40" s="106" t="s">
        <v>155</v>
      </c>
      <c r="D40" s="107" t="s">
        <v>229</v>
      </c>
    </row>
    <row r="41" spans="1:6" x14ac:dyDescent="0.2">
      <c r="A41" s="108" t="s">
        <v>393</v>
      </c>
      <c r="B41" s="109">
        <f>SUM(B91,B123,B156)</f>
        <v>30</v>
      </c>
      <c r="C41" s="110" t="s">
        <v>395</v>
      </c>
      <c r="D41" s="107" t="s">
        <v>229</v>
      </c>
      <c r="E41" s="6" t="b">
        <f>B41=30</f>
        <v>1</v>
      </c>
    </row>
    <row r="42" spans="1:6" s="18" customFormat="1" x14ac:dyDescent="0.2">
      <c r="A42" s="77"/>
      <c r="B42" s="77"/>
      <c r="C42" s="10"/>
      <c r="D42" s="21"/>
      <c r="E42" s="24"/>
    </row>
    <row r="43" spans="1:6" s="18" customFormat="1" x14ac:dyDescent="0.2">
      <c r="A43" s="10" t="s">
        <v>413</v>
      </c>
      <c r="B43" s="77"/>
      <c r="C43" s="10" t="s">
        <v>211</v>
      </c>
      <c r="D43" s="21"/>
      <c r="E43" s="24"/>
    </row>
    <row r="44" spans="1:6" s="18" customFormat="1" x14ac:dyDescent="0.2">
      <c r="A44" s="12"/>
      <c r="B44" s="77"/>
      <c r="C44" s="10"/>
      <c r="D44" s="21"/>
      <c r="E44" s="24"/>
    </row>
    <row r="45" spans="1:6" s="18" customFormat="1" ht="45" x14ac:dyDescent="0.2">
      <c r="A45" s="25" t="s">
        <v>663</v>
      </c>
      <c r="B45" s="77"/>
      <c r="C45" s="10" t="s">
        <v>548</v>
      </c>
      <c r="D45" s="21"/>
      <c r="E45" s="24"/>
      <c r="F45" s="10"/>
    </row>
    <row r="46" spans="1:6" s="18" customFormat="1" ht="30" x14ac:dyDescent="0.2">
      <c r="A46" s="25" t="s">
        <v>641</v>
      </c>
      <c r="B46" s="77"/>
      <c r="C46" s="10" t="s">
        <v>640</v>
      </c>
      <c r="D46" s="21"/>
      <c r="E46" s="24"/>
      <c r="F46" s="25"/>
    </row>
    <row r="47" spans="1:6" s="18" customFormat="1" ht="60" x14ac:dyDescent="0.2">
      <c r="A47" s="25" t="s">
        <v>651</v>
      </c>
      <c r="B47" s="77"/>
      <c r="C47" s="10" t="s">
        <v>504</v>
      </c>
      <c r="D47" s="21"/>
      <c r="E47" s="24"/>
      <c r="F47" s="10"/>
    </row>
    <row r="48" spans="1:6" s="18" customFormat="1" ht="75" x14ac:dyDescent="0.2">
      <c r="A48" s="25" t="s">
        <v>653</v>
      </c>
      <c r="B48" s="77"/>
      <c r="C48" s="10" t="s">
        <v>652</v>
      </c>
      <c r="D48" s="21"/>
      <c r="E48" s="24"/>
      <c r="F48" s="10"/>
    </row>
    <row r="49" spans="1:7" s="18" customFormat="1" ht="45" x14ac:dyDescent="0.2">
      <c r="A49" s="25" t="s">
        <v>639</v>
      </c>
      <c r="B49" s="77"/>
      <c r="C49" s="10" t="s">
        <v>616</v>
      </c>
      <c r="D49" s="21"/>
      <c r="E49" s="24"/>
      <c r="G49" s="10"/>
    </row>
    <row r="50" spans="1:7" s="18" customFormat="1" x14ac:dyDescent="0.2">
      <c r="A50" s="12"/>
      <c r="B50" s="279"/>
      <c r="C50" s="10"/>
      <c r="D50" s="21"/>
      <c r="E50" s="24"/>
    </row>
    <row r="51" spans="1:7" s="18" customFormat="1" x14ac:dyDescent="0.2">
      <c r="A51" s="10" t="s">
        <v>38</v>
      </c>
      <c r="B51" s="77"/>
      <c r="C51" s="10" t="s">
        <v>219</v>
      </c>
      <c r="D51" s="21"/>
      <c r="E51" s="24"/>
    </row>
    <row r="52" spans="1:7" s="18" customFormat="1" x14ac:dyDescent="0.2">
      <c r="A52" s="12"/>
      <c r="B52" s="77"/>
      <c r="C52" s="10"/>
      <c r="D52" s="21"/>
      <c r="E52" s="24"/>
    </row>
    <row r="53" spans="1:7" s="18" customFormat="1" ht="75" x14ac:dyDescent="0.2">
      <c r="A53" s="25" t="s">
        <v>638</v>
      </c>
      <c r="B53" s="77"/>
      <c r="C53" s="10" t="s">
        <v>615</v>
      </c>
      <c r="D53" s="21"/>
      <c r="E53" s="24"/>
    </row>
    <row r="54" spans="1:7" s="18" customFormat="1" ht="45" x14ac:dyDescent="0.2">
      <c r="A54" s="25" t="s">
        <v>61</v>
      </c>
      <c r="B54" s="70"/>
      <c r="C54" s="25" t="s">
        <v>216</v>
      </c>
      <c r="D54" s="21"/>
      <c r="E54" s="24"/>
      <c r="F54" s="25"/>
    </row>
    <row r="55" spans="1:7" s="18" customFormat="1" ht="30" x14ac:dyDescent="0.2">
      <c r="A55" s="10" t="s">
        <v>292</v>
      </c>
      <c r="B55" s="77"/>
      <c r="C55" s="10" t="s">
        <v>494</v>
      </c>
      <c r="D55" s="21"/>
      <c r="E55" s="24"/>
    </row>
    <row r="56" spans="1:7" s="18" customFormat="1" ht="45" x14ac:dyDescent="0.2">
      <c r="A56" s="10" t="s">
        <v>85</v>
      </c>
      <c r="B56" s="77"/>
      <c r="C56" s="10" t="s">
        <v>492</v>
      </c>
      <c r="D56" s="21"/>
      <c r="E56" s="24"/>
    </row>
    <row r="57" spans="1:7" s="18" customFormat="1" ht="30" x14ac:dyDescent="0.2">
      <c r="A57" s="25" t="s">
        <v>637</v>
      </c>
      <c r="B57" s="77"/>
      <c r="C57" s="10" t="s">
        <v>505</v>
      </c>
      <c r="D57" s="21"/>
      <c r="E57" s="24"/>
    </row>
    <row r="58" spans="1:7" s="18" customFormat="1" x14ac:dyDescent="0.2">
      <c r="A58" s="10"/>
      <c r="B58" s="77"/>
      <c r="C58" s="10"/>
      <c r="D58" s="21"/>
      <c r="E58" s="24"/>
    </row>
    <row r="59" spans="1:7" s="288" customFormat="1" ht="30" x14ac:dyDescent="0.2">
      <c r="A59" s="76" t="s">
        <v>119</v>
      </c>
      <c r="B59" s="63"/>
      <c r="C59" s="12" t="s">
        <v>733</v>
      </c>
      <c r="D59" s="21"/>
      <c r="E59" s="287"/>
    </row>
    <row r="60" spans="1:7" s="290" customFormat="1" x14ac:dyDescent="0.25">
      <c r="A60" s="128"/>
      <c r="B60" s="129"/>
      <c r="C60" s="130"/>
      <c r="D60" s="236"/>
      <c r="E60" s="289"/>
    </row>
    <row r="61" spans="1:7" s="288" customFormat="1" ht="45" x14ac:dyDescent="0.2">
      <c r="A61" s="54" t="s">
        <v>734</v>
      </c>
      <c r="B61" s="286"/>
      <c r="C61" s="291" t="s">
        <v>735</v>
      </c>
      <c r="D61" s="21"/>
      <c r="E61" s="287"/>
    </row>
    <row r="62" spans="1:7" x14ac:dyDescent="0.25">
      <c r="A62" s="285"/>
      <c r="C62" s="282"/>
    </row>
    <row r="63" spans="1:7" s="18" customFormat="1" x14ac:dyDescent="0.2">
      <c r="A63" s="10" t="s">
        <v>39</v>
      </c>
      <c r="B63" s="77"/>
      <c r="C63" s="10" t="s">
        <v>220</v>
      </c>
      <c r="D63" s="21"/>
      <c r="E63" s="24"/>
    </row>
    <row r="64" spans="1:7" s="18" customFormat="1" x14ac:dyDescent="0.2">
      <c r="A64" s="12"/>
      <c r="B64" s="77"/>
      <c r="C64" s="10"/>
      <c r="D64" s="21"/>
      <c r="E64" s="24"/>
    </row>
    <row r="65" spans="1:5" s="18" customFormat="1" ht="60" x14ac:dyDescent="0.2">
      <c r="A65" s="25" t="s">
        <v>62</v>
      </c>
      <c r="B65" s="70"/>
      <c r="C65" s="25" t="s">
        <v>217</v>
      </c>
      <c r="D65" s="21"/>
      <c r="E65" s="24"/>
    </row>
    <row r="66" spans="1:5" s="18" customFormat="1" ht="45" x14ac:dyDescent="0.2">
      <c r="A66" s="10" t="s">
        <v>664</v>
      </c>
      <c r="B66" s="77"/>
      <c r="C66" s="10" t="s">
        <v>506</v>
      </c>
      <c r="D66" s="21"/>
      <c r="E66" s="24"/>
    </row>
    <row r="67" spans="1:5" s="18" customFormat="1" ht="45" x14ac:dyDescent="0.2">
      <c r="A67" s="10" t="s">
        <v>143</v>
      </c>
      <c r="B67" s="77"/>
      <c r="C67" s="10" t="s">
        <v>366</v>
      </c>
      <c r="D67" s="21"/>
      <c r="E67" s="24"/>
    </row>
    <row r="68" spans="1:5" s="18" customFormat="1" x14ac:dyDescent="0.2">
      <c r="A68" s="12"/>
      <c r="B68" s="77"/>
      <c r="C68" s="10"/>
      <c r="D68" s="21"/>
      <c r="E68" s="24"/>
    </row>
    <row r="69" spans="1:5" s="288" customFormat="1" ht="30" x14ac:dyDescent="0.2">
      <c r="A69" s="76" t="s">
        <v>119</v>
      </c>
      <c r="B69" s="63"/>
      <c r="C69" s="12" t="s">
        <v>733</v>
      </c>
      <c r="D69" s="21"/>
      <c r="E69" s="287"/>
    </row>
    <row r="70" spans="1:5" s="288" customFormat="1" x14ac:dyDescent="0.2">
      <c r="A70" s="76"/>
      <c r="B70" s="63"/>
      <c r="C70" s="12"/>
      <c r="D70" s="21"/>
      <c r="E70" s="287"/>
    </row>
    <row r="71" spans="1:5" s="288" customFormat="1" ht="45" x14ac:dyDescent="0.2">
      <c r="A71" s="54" t="s">
        <v>411</v>
      </c>
      <c r="B71" s="69"/>
      <c r="C71" s="291" t="s">
        <v>507</v>
      </c>
      <c r="D71" s="21"/>
      <c r="E71" s="287"/>
    </row>
    <row r="72" spans="1:5" s="18" customFormat="1" x14ac:dyDescent="0.2">
      <c r="A72" s="284"/>
      <c r="B72" s="63"/>
      <c r="C72" s="283"/>
      <c r="D72" s="21"/>
      <c r="E72" s="24"/>
    </row>
    <row r="73" spans="1:5" s="18" customFormat="1" x14ac:dyDescent="0.2">
      <c r="A73" s="10" t="s">
        <v>412</v>
      </c>
      <c r="B73" s="77"/>
      <c r="C73" s="10" t="s">
        <v>225</v>
      </c>
      <c r="D73" s="21"/>
      <c r="E73" s="24"/>
    </row>
    <row r="74" spans="1:5" s="18" customFormat="1" x14ac:dyDescent="0.2">
      <c r="A74" s="12"/>
      <c r="B74" s="77"/>
      <c r="C74" s="10"/>
      <c r="D74" s="21"/>
      <c r="E74" s="24"/>
    </row>
    <row r="75" spans="1:5" s="18" customFormat="1" x14ac:dyDescent="0.2">
      <c r="A75" s="12" t="s">
        <v>410</v>
      </c>
      <c r="B75" s="77"/>
      <c r="C75" s="12" t="s">
        <v>224</v>
      </c>
      <c r="D75" s="21"/>
      <c r="E75" s="24"/>
    </row>
    <row r="76" spans="1:5" s="18" customFormat="1" x14ac:dyDescent="0.2">
      <c r="A76" s="12"/>
      <c r="B76" s="77"/>
      <c r="C76" s="12"/>
      <c r="D76" s="21"/>
      <c r="E76" s="24"/>
    </row>
    <row r="77" spans="1:5" s="18" customFormat="1" ht="30" x14ac:dyDescent="0.2">
      <c r="A77" s="10" t="s">
        <v>337</v>
      </c>
      <c r="B77" s="77"/>
      <c r="C77" s="11" t="s">
        <v>433</v>
      </c>
      <c r="D77" s="21"/>
      <c r="E77" s="24"/>
    </row>
    <row r="78" spans="1:5" s="18" customFormat="1" x14ac:dyDescent="0.2">
      <c r="A78" s="10"/>
      <c r="B78" s="77"/>
      <c r="C78" s="11"/>
      <c r="D78" s="21"/>
      <c r="E78" s="24"/>
    </row>
    <row r="79" spans="1:5" s="18" customFormat="1" x14ac:dyDescent="0.2">
      <c r="A79" s="10" t="s">
        <v>434</v>
      </c>
      <c r="B79" s="77"/>
      <c r="C79" s="10" t="s">
        <v>434</v>
      </c>
      <c r="D79" s="21"/>
      <c r="E79" s="24"/>
    </row>
    <row r="80" spans="1:5" s="18" customFormat="1" x14ac:dyDescent="0.2">
      <c r="A80" s="12"/>
      <c r="B80" s="77"/>
      <c r="C80" s="10"/>
      <c r="D80" s="21"/>
      <c r="E80" s="24"/>
    </row>
    <row r="81" spans="1:5" s="18" customFormat="1" x14ac:dyDescent="0.2">
      <c r="A81" s="10" t="s">
        <v>406</v>
      </c>
      <c r="B81" s="77"/>
      <c r="C81" s="10" t="s">
        <v>435</v>
      </c>
      <c r="D81" s="21"/>
      <c r="E81" s="24"/>
    </row>
    <row r="82" spans="1:5" s="18" customFormat="1" x14ac:dyDescent="0.2">
      <c r="A82" s="10" t="s">
        <v>373</v>
      </c>
      <c r="B82" s="77"/>
      <c r="C82" s="10" t="s">
        <v>376</v>
      </c>
      <c r="D82" s="21"/>
      <c r="E82" s="24"/>
    </row>
    <row r="83" spans="1:5" s="18" customFormat="1" x14ac:dyDescent="0.2">
      <c r="A83" s="10" t="s">
        <v>374</v>
      </c>
      <c r="B83" s="77"/>
      <c r="C83" s="10" t="s">
        <v>377</v>
      </c>
      <c r="D83" s="21"/>
      <c r="E83" s="24"/>
    </row>
    <row r="84" spans="1:5" s="18" customFormat="1" x14ac:dyDescent="0.2">
      <c r="A84" s="10" t="s">
        <v>375</v>
      </c>
      <c r="B84" s="77"/>
      <c r="C84" s="10" t="s">
        <v>378</v>
      </c>
      <c r="D84" s="21"/>
      <c r="E84" s="24"/>
    </row>
    <row r="85" spans="1:5" s="18" customFormat="1" x14ac:dyDescent="0.2">
      <c r="A85" s="58"/>
      <c r="B85" s="55"/>
      <c r="C85" s="56"/>
      <c r="D85" s="57"/>
      <c r="E85" s="24"/>
    </row>
    <row r="86" spans="1:5" s="18" customFormat="1" x14ac:dyDescent="0.2">
      <c r="A86" s="12"/>
      <c r="B86" s="77"/>
      <c r="C86" s="10"/>
      <c r="D86" s="21"/>
      <c r="E86" s="24"/>
    </row>
    <row r="87" spans="1:5" s="18" customFormat="1" x14ac:dyDescent="0.2">
      <c r="A87" s="25" t="s">
        <v>635</v>
      </c>
      <c r="B87" s="77"/>
      <c r="C87" s="10" t="s">
        <v>634</v>
      </c>
      <c r="D87" s="21"/>
      <c r="E87" s="24"/>
    </row>
    <row r="88" spans="1:5" s="18" customFormat="1" x14ac:dyDescent="0.2">
      <c r="A88" s="12"/>
      <c r="B88" s="77"/>
      <c r="C88" s="10"/>
      <c r="D88" s="21"/>
      <c r="E88" s="24"/>
    </row>
    <row r="89" spans="1:5" x14ac:dyDescent="0.2">
      <c r="A89" s="111" t="s">
        <v>157</v>
      </c>
      <c r="B89" s="112" t="s">
        <v>396</v>
      </c>
      <c r="C89" s="113" t="s">
        <v>550</v>
      </c>
      <c r="D89" s="114" t="s">
        <v>229</v>
      </c>
    </row>
    <row r="90" spans="1:5" ht="19.5" x14ac:dyDescent="0.2">
      <c r="A90" s="263" t="s">
        <v>701</v>
      </c>
      <c r="B90" s="272" t="s">
        <v>720</v>
      </c>
      <c r="C90" s="274" t="s">
        <v>702</v>
      </c>
      <c r="D90" s="273" t="str">
        <f>IF(E90=TRUE,"","")</f>
        <v></v>
      </c>
      <c r="E90" s="6" t="b">
        <f>B90&lt;&gt;"ID"</f>
        <v>1</v>
      </c>
    </row>
    <row r="91" spans="1:5" ht="19.5" x14ac:dyDescent="0.2">
      <c r="A91" s="260" t="s">
        <v>721</v>
      </c>
      <c r="B91" s="261">
        <v>12</v>
      </c>
      <c r="C91" s="262" t="s">
        <v>722</v>
      </c>
      <c r="D91" s="197" t="str">
        <f>IF(E91=TRUE,"","")</f>
        <v></v>
      </c>
      <c r="E91" s="6" t="b">
        <f>AND(A91&lt;&gt;"Referenzleistung angeben",C91&lt;&gt;"Inserire la prestazione di referenza",B91&gt;0)</f>
        <v>1</v>
      </c>
    </row>
    <row r="92" spans="1:5" s="5" customFormat="1" x14ac:dyDescent="0.2">
      <c r="A92" s="293"/>
      <c r="B92" s="293"/>
      <c r="C92" s="293"/>
      <c r="D92" s="21"/>
      <c r="E92" s="6"/>
    </row>
    <row r="93" spans="1:5" s="5" customFormat="1" x14ac:dyDescent="0.2">
      <c r="A93" s="10" t="s">
        <v>412</v>
      </c>
      <c r="B93" s="77"/>
      <c r="C93" s="11" t="s">
        <v>225</v>
      </c>
      <c r="D93" s="21"/>
      <c r="E93" s="6"/>
    </row>
    <row r="94" spans="1:5" s="5" customFormat="1" x14ac:dyDescent="0.2">
      <c r="A94" s="77"/>
      <c r="B94" s="77"/>
      <c r="C94" s="11"/>
      <c r="D94" s="21"/>
      <c r="E94" s="6"/>
    </row>
    <row r="95" spans="1:5" s="5" customFormat="1" x14ac:dyDescent="0.2">
      <c r="A95" s="12" t="s">
        <v>410</v>
      </c>
      <c r="B95" s="77"/>
      <c r="C95" s="12" t="s">
        <v>224</v>
      </c>
      <c r="D95" s="21"/>
      <c r="E95" s="6"/>
    </row>
    <row r="96" spans="1:5" s="5" customFormat="1" x14ac:dyDescent="0.2">
      <c r="A96" s="77"/>
      <c r="B96" s="77"/>
      <c r="C96" s="12"/>
      <c r="D96" s="21"/>
      <c r="E96" s="6"/>
    </row>
    <row r="97" spans="1:5" s="5" customFormat="1" ht="30" x14ac:dyDescent="0.2">
      <c r="A97" s="10" t="s">
        <v>338</v>
      </c>
      <c r="B97" s="77"/>
      <c r="C97" s="11" t="s">
        <v>508</v>
      </c>
      <c r="D97" s="21"/>
      <c r="E97" s="6"/>
    </row>
    <row r="98" spans="1:5" s="5" customFormat="1" x14ac:dyDescent="0.2">
      <c r="A98" s="10"/>
      <c r="B98" s="77"/>
      <c r="C98" s="11"/>
      <c r="D98" s="21"/>
      <c r="E98" s="6"/>
    </row>
    <row r="99" spans="1:5" s="5" customFormat="1" x14ac:dyDescent="0.2">
      <c r="A99" s="10" t="s">
        <v>496</v>
      </c>
      <c r="B99" s="77"/>
      <c r="C99" s="10" t="s">
        <v>496</v>
      </c>
      <c r="D99" s="21"/>
      <c r="E99" s="6"/>
    </row>
    <row r="100" spans="1:5" s="18" customFormat="1" x14ac:dyDescent="0.2">
      <c r="A100" s="77"/>
      <c r="B100" s="77"/>
      <c r="C100" s="10"/>
      <c r="D100" s="21"/>
      <c r="E100" s="24"/>
    </row>
    <row r="101" spans="1:5" s="5" customFormat="1" x14ac:dyDescent="0.2">
      <c r="A101" s="10" t="s">
        <v>407</v>
      </c>
      <c r="B101" s="77"/>
      <c r="C101" s="10" t="s">
        <v>204</v>
      </c>
      <c r="D101" s="21"/>
      <c r="E101" s="6"/>
    </row>
    <row r="102" spans="1:5" s="5" customFormat="1" x14ac:dyDescent="0.2">
      <c r="A102" s="10" t="s">
        <v>408</v>
      </c>
      <c r="B102" s="77"/>
      <c r="C102" s="10" t="s">
        <v>362</v>
      </c>
      <c r="D102" s="21"/>
      <c r="E102" s="6"/>
    </row>
    <row r="103" spans="1:5" s="5" customFormat="1" x14ac:dyDescent="0.2">
      <c r="A103" s="10" t="s">
        <v>665</v>
      </c>
      <c r="B103" s="77"/>
      <c r="C103" s="10" t="s">
        <v>363</v>
      </c>
      <c r="D103" s="21"/>
      <c r="E103" s="6"/>
    </row>
    <row r="104" spans="1:5" s="18" customFormat="1" x14ac:dyDescent="0.2">
      <c r="A104" s="77"/>
      <c r="B104" s="77"/>
      <c r="C104" s="10"/>
      <c r="D104" s="21"/>
      <c r="E104" s="24"/>
    </row>
    <row r="105" spans="1:5" s="5" customFormat="1" ht="30" x14ac:dyDescent="0.2">
      <c r="A105" s="10" t="s">
        <v>339</v>
      </c>
      <c r="B105" s="77"/>
      <c r="C105" s="11" t="s">
        <v>509</v>
      </c>
      <c r="D105" s="21"/>
      <c r="E105" s="6"/>
    </row>
    <row r="106" spans="1:5" s="5" customFormat="1" x14ac:dyDescent="0.2">
      <c r="A106" s="10"/>
      <c r="B106" s="77"/>
      <c r="C106" s="11"/>
      <c r="D106" s="21"/>
      <c r="E106" s="6"/>
    </row>
    <row r="107" spans="1:5" s="5" customFormat="1" x14ac:dyDescent="0.2">
      <c r="A107" s="10" t="s">
        <v>497</v>
      </c>
      <c r="B107" s="77"/>
      <c r="C107" s="10" t="s">
        <v>497</v>
      </c>
      <c r="D107" s="21"/>
      <c r="E107" s="6"/>
    </row>
    <row r="108" spans="1:5" s="18" customFormat="1" x14ac:dyDescent="0.2">
      <c r="A108" s="77"/>
      <c r="B108" s="77"/>
      <c r="C108" s="10"/>
      <c r="D108" s="21"/>
      <c r="E108" s="24"/>
    </row>
    <row r="109" spans="1:5" s="5" customFormat="1" x14ac:dyDescent="0.2">
      <c r="A109" s="10" t="s">
        <v>408</v>
      </c>
      <c r="B109" s="19"/>
      <c r="C109" s="10" t="s">
        <v>362</v>
      </c>
      <c r="D109" s="21"/>
      <c r="E109" s="6"/>
    </row>
    <row r="110" spans="1:5" s="5" customFormat="1" ht="34.5" x14ac:dyDescent="0.2">
      <c r="A110" s="10" t="s">
        <v>445</v>
      </c>
      <c r="B110" s="19"/>
      <c r="C110" s="10" t="s">
        <v>364</v>
      </c>
      <c r="D110" s="21"/>
      <c r="E110" s="6"/>
    </row>
    <row r="111" spans="1:5" s="5" customFormat="1" ht="30" x14ac:dyDescent="0.2">
      <c r="A111" s="10" t="s">
        <v>356</v>
      </c>
      <c r="B111" s="64">
        <v>1</v>
      </c>
      <c r="C111" s="10" t="s">
        <v>142</v>
      </c>
      <c r="D111" s="21"/>
      <c r="E111" s="6"/>
    </row>
    <row r="112" spans="1:5" s="5" customFormat="1" x14ac:dyDescent="0.2">
      <c r="A112" s="10" t="s">
        <v>357</v>
      </c>
      <c r="B112" s="64">
        <v>0</v>
      </c>
      <c r="C112" s="10" t="s">
        <v>92</v>
      </c>
      <c r="D112" s="21"/>
      <c r="E112" s="6"/>
    </row>
    <row r="113" spans="1:10" s="5" customFormat="1" x14ac:dyDescent="0.2">
      <c r="A113" s="10" t="s">
        <v>409</v>
      </c>
      <c r="B113" s="64" t="s">
        <v>84</v>
      </c>
      <c r="C113" s="10" t="s">
        <v>493</v>
      </c>
      <c r="D113" s="21"/>
      <c r="E113" s="6"/>
    </row>
    <row r="114" spans="1:10" s="5" customFormat="1" ht="64.5" x14ac:dyDescent="0.2">
      <c r="A114" s="25" t="s">
        <v>714</v>
      </c>
      <c r="B114" s="77"/>
      <c r="C114" s="25" t="s">
        <v>715</v>
      </c>
      <c r="I114" s="21"/>
      <c r="J114" s="6"/>
    </row>
    <row r="115" spans="1:10" s="117" customFormat="1" x14ac:dyDescent="0.2">
      <c r="A115" s="281" t="s">
        <v>727</v>
      </c>
      <c r="B115" s="271">
        <v>1</v>
      </c>
      <c r="C115" s="280" t="s">
        <v>732</v>
      </c>
      <c r="D115" s="81" t="str">
        <f>IF(E115=TRUE,"","")</f>
        <v></v>
      </c>
      <c r="E115" s="6" t="b">
        <f>AND(A115&lt;&gt;"Typologie des Bauvorhabens angeben",C115&lt;&gt;"Inserire tipologia di opera")</f>
        <v>1</v>
      </c>
      <c r="I115" s="116"/>
      <c r="J115" s="118"/>
    </row>
    <row r="116" spans="1:10" s="117" customFormat="1" ht="30" x14ac:dyDescent="0.2">
      <c r="A116" s="205" t="s">
        <v>709</v>
      </c>
      <c r="B116" s="115">
        <v>0.3</v>
      </c>
      <c r="C116" s="68" t="s">
        <v>708</v>
      </c>
      <c r="D116" s="116" t="s">
        <v>229</v>
      </c>
      <c r="E116" s="5"/>
      <c r="I116" s="116"/>
      <c r="J116" s="118"/>
    </row>
    <row r="117" spans="1:10" s="5" customFormat="1" ht="34.5" x14ac:dyDescent="0.2">
      <c r="A117" s="10" t="s">
        <v>668</v>
      </c>
      <c r="B117" s="19"/>
      <c r="C117" s="10" t="s">
        <v>674</v>
      </c>
    </row>
    <row r="118" spans="1:10" s="5" customFormat="1" ht="30" x14ac:dyDescent="0.2">
      <c r="A118" s="25" t="s">
        <v>63</v>
      </c>
      <c r="B118" s="65">
        <v>1</v>
      </c>
      <c r="C118" s="25" t="s">
        <v>64</v>
      </c>
      <c r="E118" s="6"/>
    </row>
    <row r="119" spans="1:10" s="5" customFormat="1" ht="30" x14ac:dyDescent="0.2">
      <c r="A119" s="25" t="s">
        <v>66</v>
      </c>
      <c r="B119" s="66">
        <v>0.7</v>
      </c>
      <c r="C119" s="25" t="s">
        <v>65</v>
      </c>
      <c r="E119" s="6"/>
    </row>
    <row r="120" spans="1:10" s="5" customFormat="1" x14ac:dyDescent="0.2">
      <c r="A120" s="77"/>
      <c r="B120" s="77"/>
      <c r="C120" s="77"/>
      <c r="D120" s="21"/>
      <c r="E120" s="6"/>
    </row>
    <row r="121" spans="1:10" x14ac:dyDescent="0.2">
      <c r="A121" s="111" t="s">
        <v>157</v>
      </c>
      <c r="B121" s="112" t="s">
        <v>397</v>
      </c>
      <c r="C121" s="113" t="s">
        <v>550</v>
      </c>
      <c r="D121" s="114" t="s">
        <v>229</v>
      </c>
    </row>
    <row r="122" spans="1:10" ht="19.5" x14ac:dyDescent="0.2">
      <c r="A122" s="265" t="s">
        <v>701</v>
      </c>
      <c r="B122" s="264" t="s">
        <v>738</v>
      </c>
      <c r="C122" s="266" t="s">
        <v>702</v>
      </c>
      <c r="D122" s="197" t="str">
        <f>IF(E122=TRUE,"","")</f>
        <v></v>
      </c>
      <c r="E122" s="6" t="b">
        <f>B122&lt;&gt;"ID"</f>
        <v>1</v>
      </c>
    </row>
    <row r="123" spans="1:10" ht="19.5" x14ac:dyDescent="0.2">
      <c r="A123" s="276" t="s">
        <v>721</v>
      </c>
      <c r="B123" s="277">
        <v>10</v>
      </c>
      <c r="C123" s="278" t="s">
        <v>722</v>
      </c>
      <c r="D123" s="197" t="str">
        <f>IF(E123=TRUE,"","")</f>
        <v></v>
      </c>
      <c r="E123" s="6" t="b">
        <f>AND(A123&lt;&gt;"Referenzleistung angeben",C123&lt;&gt;"Inserire la prestazione di referenza",B123&gt;0)</f>
        <v>1</v>
      </c>
    </row>
    <row r="125" spans="1:10" s="5" customFormat="1" x14ac:dyDescent="0.2">
      <c r="A125" s="293"/>
      <c r="B125" s="293"/>
      <c r="C125" s="293"/>
      <c r="D125" s="21"/>
      <c r="E125" s="6"/>
    </row>
    <row r="126" spans="1:10" s="5" customFormat="1" x14ac:dyDescent="0.2">
      <c r="A126" s="10" t="s">
        <v>412</v>
      </c>
      <c r="B126" s="77"/>
      <c r="C126" s="11" t="s">
        <v>225</v>
      </c>
      <c r="D126" s="21"/>
      <c r="E126" s="6"/>
    </row>
    <row r="127" spans="1:10" s="5" customFormat="1" x14ac:dyDescent="0.2">
      <c r="A127" s="77"/>
      <c r="B127" s="77"/>
      <c r="C127" s="11"/>
      <c r="D127" s="21"/>
      <c r="E127" s="6"/>
    </row>
    <row r="128" spans="1:10" s="5" customFormat="1" x14ac:dyDescent="0.2">
      <c r="A128" s="12" t="s">
        <v>410</v>
      </c>
      <c r="B128" s="77"/>
      <c r="C128" s="12" t="s">
        <v>224</v>
      </c>
      <c r="D128" s="21"/>
      <c r="E128" s="6"/>
    </row>
    <row r="129" spans="1:5" s="5" customFormat="1" x14ac:dyDescent="0.2">
      <c r="A129" s="77"/>
      <c r="B129" s="77"/>
      <c r="C129" s="12"/>
      <c r="D129" s="21"/>
      <c r="E129" s="6"/>
    </row>
    <row r="130" spans="1:5" s="5" customFormat="1" ht="30" x14ac:dyDescent="0.2">
      <c r="A130" s="10" t="s">
        <v>338</v>
      </c>
      <c r="B130" s="77"/>
      <c r="C130" s="11" t="s">
        <v>508</v>
      </c>
      <c r="D130" s="21"/>
      <c r="E130" s="6"/>
    </row>
    <row r="131" spans="1:5" s="5" customFormat="1" x14ac:dyDescent="0.2">
      <c r="A131" s="10"/>
      <c r="B131" s="77"/>
      <c r="C131" s="11"/>
      <c r="D131" s="21"/>
      <c r="E131" s="6"/>
    </row>
    <row r="132" spans="1:5" s="5" customFormat="1" x14ac:dyDescent="0.2">
      <c r="A132" s="10" t="s">
        <v>158</v>
      </c>
      <c r="B132" s="77"/>
      <c r="C132" s="10" t="s">
        <v>158</v>
      </c>
      <c r="D132" s="21"/>
      <c r="E132" s="6"/>
    </row>
    <row r="133" spans="1:5" s="18" customFormat="1" x14ac:dyDescent="0.2">
      <c r="A133" s="77"/>
      <c r="B133" s="77"/>
      <c r="C133" s="10"/>
      <c r="D133" s="21"/>
      <c r="E133" s="24"/>
    </row>
    <row r="134" spans="1:5" s="5" customFormat="1" x14ac:dyDescent="0.2">
      <c r="A134" s="10" t="s">
        <v>162</v>
      </c>
      <c r="B134" s="77"/>
      <c r="C134" s="10" t="s">
        <v>159</v>
      </c>
      <c r="D134" s="21"/>
      <c r="E134" s="6"/>
    </row>
    <row r="135" spans="1:5" s="5" customFormat="1" x14ac:dyDescent="0.2">
      <c r="A135" s="10" t="s">
        <v>163</v>
      </c>
      <c r="B135" s="77"/>
      <c r="C135" s="10" t="s">
        <v>160</v>
      </c>
      <c r="D135" s="21"/>
      <c r="E135" s="6"/>
    </row>
    <row r="136" spans="1:5" s="5" customFormat="1" x14ac:dyDescent="0.2">
      <c r="A136" s="10" t="s">
        <v>666</v>
      </c>
      <c r="B136" s="77"/>
      <c r="C136" s="10" t="s">
        <v>161</v>
      </c>
      <c r="D136" s="21"/>
      <c r="E136" s="6"/>
    </row>
    <row r="137" spans="1:5" s="18" customFormat="1" x14ac:dyDescent="0.2">
      <c r="A137" s="77"/>
      <c r="B137" s="77"/>
      <c r="C137" s="10"/>
      <c r="D137" s="21"/>
      <c r="E137" s="24"/>
    </row>
    <row r="138" spans="1:5" s="5" customFormat="1" ht="30" x14ac:dyDescent="0.2">
      <c r="A138" s="10" t="s">
        <v>339</v>
      </c>
      <c r="B138" s="77"/>
      <c r="C138" s="11" t="s">
        <v>509</v>
      </c>
      <c r="D138" s="21"/>
      <c r="E138" s="6"/>
    </row>
    <row r="139" spans="1:5" s="5" customFormat="1" x14ac:dyDescent="0.2">
      <c r="A139" s="10"/>
      <c r="B139" s="77"/>
      <c r="C139" s="11"/>
      <c r="D139" s="21"/>
      <c r="E139" s="6"/>
    </row>
    <row r="140" spans="1:5" s="5" customFormat="1" x14ac:dyDescent="0.2">
      <c r="A140" s="10" t="s">
        <v>164</v>
      </c>
      <c r="B140" s="77"/>
      <c r="C140" s="10" t="s">
        <v>164</v>
      </c>
      <c r="D140" s="21"/>
      <c r="E140" s="6"/>
    </row>
    <row r="141" spans="1:5" s="18" customFormat="1" x14ac:dyDescent="0.2">
      <c r="A141" s="77"/>
      <c r="B141" s="77"/>
      <c r="C141" s="10"/>
      <c r="D141" s="21"/>
      <c r="E141" s="24"/>
    </row>
    <row r="142" spans="1:5" s="5" customFormat="1" x14ac:dyDescent="0.2">
      <c r="A142" s="10" t="s">
        <v>163</v>
      </c>
      <c r="B142" s="19"/>
      <c r="C142" s="10" t="s">
        <v>160</v>
      </c>
      <c r="D142" s="21"/>
      <c r="E142" s="6"/>
    </row>
    <row r="143" spans="1:5" s="5" customFormat="1" ht="34.5" x14ac:dyDescent="0.2">
      <c r="A143" s="10" t="s">
        <v>445</v>
      </c>
      <c r="B143" s="19"/>
      <c r="C143" s="10" t="s">
        <v>364</v>
      </c>
      <c r="D143" s="21"/>
      <c r="E143" s="6"/>
    </row>
    <row r="144" spans="1:5" s="5" customFormat="1" ht="30" x14ac:dyDescent="0.2">
      <c r="A144" s="10" t="s">
        <v>356</v>
      </c>
      <c r="B144" s="64">
        <v>1</v>
      </c>
      <c r="C144" s="10" t="s">
        <v>142</v>
      </c>
      <c r="D144" s="21"/>
      <c r="E144" s="6"/>
    </row>
    <row r="145" spans="1:10" s="5" customFormat="1" x14ac:dyDescent="0.2">
      <c r="A145" s="10" t="s">
        <v>357</v>
      </c>
      <c r="B145" s="64">
        <v>0</v>
      </c>
      <c r="C145" s="10" t="s">
        <v>92</v>
      </c>
      <c r="D145" s="21"/>
      <c r="E145" s="6"/>
    </row>
    <row r="146" spans="1:10" s="5" customFormat="1" x14ac:dyDescent="0.2">
      <c r="A146" s="10" t="s">
        <v>409</v>
      </c>
      <c r="B146" s="64" t="s">
        <v>84</v>
      </c>
      <c r="C146" s="10" t="s">
        <v>493</v>
      </c>
      <c r="D146" s="21"/>
      <c r="E146" s="6"/>
    </row>
    <row r="147" spans="1:10" s="5" customFormat="1" ht="64.5" x14ac:dyDescent="0.2">
      <c r="A147" s="25" t="s">
        <v>714</v>
      </c>
      <c r="B147" s="206"/>
      <c r="C147" s="25" t="s">
        <v>715</v>
      </c>
      <c r="I147" s="21"/>
      <c r="J147" s="6"/>
    </row>
    <row r="148" spans="1:10" s="117" customFormat="1" ht="19.5" x14ac:dyDescent="0.2">
      <c r="A148" s="281" t="s">
        <v>728</v>
      </c>
      <c r="B148" s="275">
        <v>1</v>
      </c>
      <c r="C148" s="280" t="s">
        <v>731</v>
      </c>
      <c r="D148" s="81" t="str">
        <f>IF(E148=TRUE,"","")</f>
        <v></v>
      </c>
      <c r="E148" s="6" t="b">
        <f>AND(A148&lt;&gt;"Typologie des Bauvorhabens angeben",C148&lt;&gt;"Inserire tipologia di opera")</f>
        <v>1</v>
      </c>
    </row>
    <row r="149" spans="1:10" s="117" customFormat="1" ht="30" x14ac:dyDescent="0.2">
      <c r="A149" s="205" t="s">
        <v>709</v>
      </c>
      <c r="B149" s="115">
        <v>0.3</v>
      </c>
      <c r="C149" s="68" t="s">
        <v>708</v>
      </c>
      <c r="D149" s="116" t="s">
        <v>229</v>
      </c>
      <c r="E149" s="5"/>
    </row>
    <row r="150" spans="1:10" s="5" customFormat="1" ht="34.5" x14ac:dyDescent="0.2">
      <c r="A150" s="10" t="s">
        <v>668</v>
      </c>
      <c r="B150" s="19"/>
      <c r="C150" s="10" t="s">
        <v>674</v>
      </c>
    </row>
    <row r="151" spans="1:10" s="5" customFormat="1" ht="30" x14ac:dyDescent="0.2">
      <c r="A151" s="25" t="s">
        <v>63</v>
      </c>
      <c r="B151" s="65">
        <v>1</v>
      </c>
      <c r="C151" s="25" t="s">
        <v>64</v>
      </c>
      <c r="E151" s="6"/>
    </row>
    <row r="152" spans="1:10" s="5" customFormat="1" ht="30" x14ac:dyDescent="0.2">
      <c r="A152" s="25" t="s">
        <v>66</v>
      </c>
      <c r="B152" s="66">
        <v>0.7</v>
      </c>
      <c r="C152" s="25" t="s">
        <v>65</v>
      </c>
      <c r="E152" s="6"/>
    </row>
    <row r="153" spans="1:10" s="5" customFormat="1" x14ac:dyDescent="0.2">
      <c r="A153" s="77"/>
      <c r="B153" s="77"/>
      <c r="C153" s="77"/>
      <c r="D153" s="21"/>
      <c r="E153" s="6"/>
    </row>
    <row r="154" spans="1:10" x14ac:dyDescent="0.2">
      <c r="A154" s="111" t="s">
        <v>157</v>
      </c>
      <c r="B154" s="112" t="s">
        <v>398</v>
      </c>
      <c r="C154" s="113" t="s">
        <v>550</v>
      </c>
      <c r="D154" s="114" t="s">
        <v>229</v>
      </c>
    </row>
    <row r="155" spans="1:10" ht="19.5" x14ac:dyDescent="0.2">
      <c r="A155" s="269" t="s">
        <v>701</v>
      </c>
      <c r="B155" s="268" t="s">
        <v>720</v>
      </c>
      <c r="C155" s="270" t="s">
        <v>702</v>
      </c>
      <c r="D155" s="197" t="str">
        <f>IF(E155=TRUE,"","")</f>
        <v></v>
      </c>
      <c r="E155" s="6" t="b">
        <f>B155&lt;&gt;"ID"</f>
        <v>1</v>
      </c>
    </row>
    <row r="156" spans="1:10" ht="19.5" x14ac:dyDescent="0.2">
      <c r="A156" s="276" t="s">
        <v>721</v>
      </c>
      <c r="B156" s="277">
        <v>8</v>
      </c>
      <c r="C156" s="278" t="s">
        <v>722</v>
      </c>
      <c r="D156" s="197" t="str">
        <f>IF(E156=TRUE,"","")</f>
        <v></v>
      </c>
      <c r="E156" s="6" t="b">
        <f>AND(A156&lt;&gt;"Referenzleistung angeben",C156&lt;&gt;"Inserire la prestazione di referenza",B156&gt;0)</f>
        <v>1</v>
      </c>
    </row>
    <row r="157" spans="1:10" s="5" customFormat="1" x14ac:dyDescent="0.2">
      <c r="A157" s="293"/>
      <c r="B157" s="293"/>
      <c r="C157" s="293"/>
      <c r="D157" s="21"/>
      <c r="E157" s="6"/>
    </row>
    <row r="158" spans="1:10" s="5" customFormat="1" x14ac:dyDescent="0.2">
      <c r="A158" s="10" t="s">
        <v>412</v>
      </c>
      <c r="B158" s="77"/>
      <c r="C158" s="11" t="s">
        <v>225</v>
      </c>
      <c r="D158" s="21"/>
      <c r="E158" s="6"/>
    </row>
    <row r="159" spans="1:10" s="5" customFormat="1" x14ac:dyDescent="0.2">
      <c r="A159" s="77"/>
      <c r="B159" s="77"/>
      <c r="C159" s="11"/>
      <c r="D159" s="21"/>
      <c r="E159" s="6"/>
    </row>
    <row r="160" spans="1:10" s="5" customFormat="1" x14ac:dyDescent="0.2">
      <c r="A160" s="12" t="s">
        <v>410</v>
      </c>
      <c r="B160" s="77"/>
      <c r="C160" s="12" t="s">
        <v>224</v>
      </c>
      <c r="D160" s="21"/>
      <c r="E160" s="6"/>
    </row>
    <row r="161" spans="1:5" s="5" customFormat="1" x14ac:dyDescent="0.2">
      <c r="A161" s="77"/>
      <c r="B161" s="77"/>
      <c r="C161" s="12"/>
      <c r="D161" s="21"/>
      <c r="E161" s="6"/>
    </row>
    <row r="162" spans="1:5" s="5" customFormat="1" ht="30" x14ac:dyDescent="0.2">
      <c r="A162" s="10" t="s">
        <v>338</v>
      </c>
      <c r="B162" s="77"/>
      <c r="C162" s="11" t="s">
        <v>508</v>
      </c>
      <c r="D162" s="21"/>
      <c r="E162" s="6"/>
    </row>
    <row r="163" spans="1:5" s="5" customFormat="1" x14ac:dyDescent="0.2">
      <c r="A163" s="10"/>
      <c r="B163" s="77"/>
      <c r="C163" s="11"/>
      <c r="D163" s="21"/>
      <c r="E163" s="6"/>
    </row>
    <row r="164" spans="1:5" s="5" customFormat="1" x14ac:dyDescent="0.2">
      <c r="A164" s="10" t="s">
        <v>437</v>
      </c>
      <c r="B164" s="77"/>
      <c r="C164" s="10" t="s">
        <v>437</v>
      </c>
      <c r="D164" s="21"/>
      <c r="E164" s="6"/>
    </row>
    <row r="165" spans="1:5" s="18" customFormat="1" x14ac:dyDescent="0.2">
      <c r="A165" s="77"/>
      <c r="B165" s="77"/>
      <c r="C165" s="10"/>
      <c r="D165" s="21"/>
      <c r="E165" s="24"/>
    </row>
    <row r="166" spans="1:5" s="5" customFormat="1" x14ac:dyDescent="0.2">
      <c r="A166" s="10" t="s">
        <v>438</v>
      </c>
      <c r="B166" s="77"/>
      <c r="C166" s="10" t="s">
        <v>440</v>
      </c>
      <c r="D166" s="21"/>
      <c r="E166" s="6"/>
    </row>
    <row r="167" spans="1:5" s="5" customFormat="1" x14ac:dyDescent="0.2">
      <c r="A167" s="10" t="s">
        <v>439</v>
      </c>
      <c r="B167" s="77"/>
      <c r="C167" s="10" t="s">
        <v>441</v>
      </c>
      <c r="D167" s="21"/>
      <c r="E167" s="6"/>
    </row>
    <row r="168" spans="1:5" s="5" customFormat="1" x14ac:dyDescent="0.2">
      <c r="A168" s="10" t="s">
        <v>667</v>
      </c>
      <c r="B168" s="77"/>
      <c r="C168" s="10" t="s">
        <v>442</v>
      </c>
      <c r="D168" s="21"/>
      <c r="E168" s="6"/>
    </row>
    <row r="169" spans="1:5" s="18" customFormat="1" x14ac:dyDescent="0.2">
      <c r="A169" s="77"/>
      <c r="B169" s="77"/>
      <c r="C169" s="10"/>
      <c r="D169" s="21"/>
      <c r="E169" s="24"/>
    </row>
    <row r="170" spans="1:5" s="5" customFormat="1" ht="30" x14ac:dyDescent="0.2">
      <c r="A170" s="10" t="s">
        <v>339</v>
      </c>
      <c r="B170" s="77"/>
      <c r="C170" s="11" t="s">
        <v>509</v>
      </c>
      <c r="D170" s="21"/>
      <c r="E170" s="6"/>
    </row>
    <row r="171" spans="1:5" s="5" customFormat="1" x14ac:dyDescent="0.2">
      <c r="A171" s="10"/>
      <c r="B171" s="77"/>
      <c r="C171" s="11"/>
      <c r="D171" s="21"/>
      <c r="E171" s="6"/>
    </row>
    <row r="172" spans="1:5" s="5" customFormat="1" x14ac:dyDescent="0.2">
      <c r="A172" s="10" t="s">
        <v>443</v>
      </c>
      <c r="B172" s="77"/>
      <c r="C172" s="10" t="s">
        <v>443</v>
      </c>
      <c r="D172" s="21"/>
      <c r="E172" s="6"/>
    </row>
    <row r="173" spans="1:5" s="18" customFormat="1" x14ac:dyDescent="0.2">
      <c r="A173" s="77"/>
      <c r="B173" s="77"/>
      <c r="C173" s="10"/>
      <c r="D173" s="21"/>
      <c r="E173" s="24"/>
    </row>
    <row r="174" spans="1:5" s="5" customFormat="1" x14ac:dyDescent="0.2">
      <c r="A174" s="10" t="s">
        <v>439</v>
      </c>
      <c r="B174" s="19"/>
      <c r="C174" s="10" t="s">
        <v>441</v>
      </c>
      <c r="D174" s="21"/>
      <c r="E174" s="6"/>
    </row>
    <row r="175" spans="1:5" s="5" customFormat="1" ht="34.5" x14ac:dyDescent="0.2">
      <c r="A175" s="10" t="s">
        <v>445</v>
      </c>
      <c r="B175" s="19"/>
      <c r="C175" s="10" t="s">
        <v>364</v>
      </c>
      <c r="D175" s="21"/>
      <c r="E175" s="6"/>
    </row>
    <row r="176" spans="1:5" s="5" customFormat="1" ht="30" x14ac:dyDescent="0.2">
      <c r="A176" s="10" t="s">
        <v>356</v>
      </c>
      <c r="B176" s="64">
        <v>1</v>
      </c>
      <c r="C176" s="10" t="s">
        <v>142</v>
      </c>
      <c r="D176" s="21"/>
      <c r="E176" s="6"/>
    </row>
    <row r="177" spans="1:10" s="5" customFormat="1" x14ac:dyDescent="0.2">
      <c r="A177" s="10" t="s">
        <v>357</v>
      </c>
      <c r="B177" s="64">
        <v>0</v>
      </c>
      <c r="C177" s="10" t="s">
        <v>92</v>
      </c>
      <c r="D177" s="21"/>
      <c r="E177" s="6"/>
    </row>
    <row r="178" spans="1:10" s="5" customFormat="1" x14ac:dyDescent="0.2">
      <c r="A178" s="10" t="s">
        <v>409</v>
      </c>
      <c r="B178" s="64" t="s">
        <v>84</v>
      </c>
      <c r="C178" s="10" t="s">
        <v>493</v>
      </c>
      <c r="D178" s="21"/>
      <c r="E178" s="6"/>
    </row>
    <row r="179" spans="1:10" s="5" customFormat="1" ht="64.5" x14ac:dyDescent="0.2">
      <c r="A179" s="25" t="s">
        <v>714</v>
      </c>
      <c r="B179" s="206"/>
      <c r="C179" s="25" t="s">
        <v>715</v>
      </c>
      <c r="I179" s="21"/>
      <c r="J179" s="6"/>
    </row>
    <row r="180" spans="1:10" s="117" customFormat="1" ht="19.5" x14ac:dyDescent="0.2">
      <c r="A180" s="281" t="s">
        <v>729</v>
      </c>
      <c r="B180" s="275">
        <v>1</v>
      </c>
      <c r="C180" s="280" t="s">
        <v>730</v>
      </c>
      <c r="D180" s="81" t="str">
        <f>IF(E180=TRUE,"","")</f>
        <v></v>
      </c>
      <c r="E180" s="6" t="b">
        <f>AND(A180&lt;&gt;"Typologie des Bauvorhabens angeben",C180&lt;&gt;"Inserire tipologia di opera")</f>
        <v>1</v>
      </c>
    </row>
    <row r="181" spans="1:10" s="117" customFormat="1" ht="30" x14ac:dyDescent="0.2">
      <c r="A181" s="205" t="s">
        <v>709</v>
      </c>
      <c r="B181" s="115">
        <v>0.3</v>
      </c>
      <c r="C181" s="68" t="s">
        <v>708</v>
      </c>
      <c r="D181" s="116" t="s">
        <v>229</v>
      </c>
      <c r="E181" s="5"/>
    </row>
    <row r="182" spans="1:10" s="5" customFormat="1" ht="34.5" x14ac:dyDescent="0.2">
      <c r="A182" s="10" t="s">
        <v>668</v>
      </c>
      <c r="B182" s="19"/>
      <c r="C182" s="10" t="s">
        <v>674</v>
      </c>
    </row>
    <row r="183" spans="1:10" s="5" customFormat="1" ht="30" x14ac:dyDescent="0.2">
      <c r="A183" s="25" t="s">
        <v>63</v>
      </c>
      <c r="B183" s="65">
        <v>1</v>
      </c>
      <c r="C183" s="25" t="s">
        <v>64</v>
      </c>
      <c r="E183" s="6"/>
    </row>
    <row r="184" spans="1:10" s="5" customFormat="1" ht="30" x14ac:dyDescent="0.2">
      <c r="A184" s="25" t="s">
        <v>66</v>
      </c>
      <c r="B184" s="66">
        <v>0.7</v>
      </c>
      <c r="C184" s="25" t="s">
        <v>65</v>
      </c>
      <c r="E184" s="6"/>
    </row>
    <row r="185" spans="1:10" s="5" customFormat="1" x14ac:dyDescent="0.2">
      <c r="A185" s="77"/>
      <c r="B185" s="77"/>
      <c r="C185" s="77"/>
      <c r="D185" s="21"/>
      <c r="E185" s="6"/>
    </row>
    <row r="186" spans="1:10" ht="26.25" x14ac:dyDescent="0.2">
      <c r="A186" s="104" t="s">
        <v>156</v>
      </c>
      <c r="B186" s="105" t="s">
        <v>536</v>
      </c>
      <c r="C186" s="119" t="s">
        <v>155</v>
      </c>
      <c r="D186" s="107" t="s">
        <v>229</v>
      </c>
    </row>
    <row r="187" spans="1:10" x14ac:dyDescent="0.2">
      <c r="A187" s="108" t="s">
        <v>399</v>
      </c>
      <c r="B187" s="109">
        <f>SUM(B227,B232,B237,B242,B247,B252,B257,B262,B267,B272)</f>
        <v>50</v>
      </c>
      <c r="C187" s="120" t="s">
        <v>400</v>
      </c>
      <c r="D187" s="107" t="s">
        <v>229</v>
      </c>
      <c r="E187" s="6" t="b">
        <f>B187=50</f>
        <v>1</v>
      </c>
    </row>
    <row r="188" spans="1:10" s="5" customFormat="1" x14ac:dyDescent="0.2">
      <c r="A188" s="77"/>
      <c r="B188" s="77"/>
      <c r="C188" s="77"/>
      <c r="D188" s="21"/>
      <c r="E188" s="6"/>
    </row>
    <row r="189" spans="1:10" s="5" customFormat="1" x14ac:dyDescent="0.2">
      <c r="A189" s="17" t="s">
        <v>414</v>
      </c>
      <c r="B189" s="8"/>
      <c r="C189" s="10" t="s">
        <v>211</v>
      </c>
      <c r="D189" s="21"/>
      <c r="E189" s="6"/>
    </row>
    <row r="190" spans="1:10" s="5" customFormat="1" x14ac:dyDescent="0.2">
      <c r="A190" s="17"/>
      <c r="B190" s="8"/>
      <c r="C190" s="10"/>
      <c r="D190" s="21"/>
      <c r="E190" s="6"/>
    </row>
    <row r="191" spans="1:10" s="5" customFormat="1" ht="60" x14ac:dyDescent="0.2">
      <c r="A191" s="25" t="s">
        <v>642</v>
      </c>
      <c r="B191" s="8"/>
      <c r="C191" s="10" t="s">
        <v>549</v>
      </c>
      <c r="D191" s="21"/>
      <c r="E191" s="6"/>
    </row>
    <row r="192" spans="1:10" s="5" customFormat="1" x14ac:dyDescent="0.2">
      <c r="A192" s="17"/>
      <c r="B192" s="8"/>
      <c r="C192" s="10"/>
      <c r="D192" s="21"/>
      <c r="E192" s="6"/>
    </row>
    <row r="193" spans="1:6" s="5" customFormat="1" ht="45" x14ac:dyDescent="0.2">
      <c r="A193" s="25" t="s">
        <v>643</v>
      </c>
      <c r="B193" s="8"/>
      <c r="C193" s="10" t="s">
        <v>539</v>
      </c>
      <c r="D193" s="21"/>
      <c r="E193" s="6"/>
    </row>
    <row r="194" spans="1:6" s="30" customFormat="1" ht="45" x14ac:dyDescent="0.2">
      <c r="A194" s="25" t="s">
        <v>669</v>
      </c>
      <c r="B194" s="50"/>
      <c r="C194" s="25" t="s">
        <v>644</v>
      </c>
      <c r="D194" s="21"/>
      <c r="E194" s="36"/>
    </row>
    <row r="195" spans="1:6" s="30" customFormat="1" x14ac:dyDescent="0.2">
      <c r="A195" s="25"/>
      <c r="B195" s="50"/>
      <c r="C195" s="25"/>
      <c r="D195" s="21"/>
      <c r="E195" s="36"/>
    </row>
    <row r="196" spans="1:6" s="5" customFormat="1" x14ac:dyDescent="0.2">
      <c r="A196" s="17" t="s">
        <v>415</v>
      </c>
      <c r="B196" s="8"/>
      <c r="C196" s="10" t="s">
        <v>365</v>
      </c>
      <c r="D196" s="21"/>
      <c r="E196" s="6"/>
    </row>
    <row r="197" spans="1:6" s="5" customFormat="1" x14ac:dyDescent="0.2">
      <c r="A197" s="17"/>
      <c r="B197" s="8"/>
      <c r="C197" s="10"/>
      <c r="D197" s="21"/>
      <c r="E197" s="6"/>
    </row>
    <row r="198" spans="1:6" s="5" customFormat="1" ht="45" x14ac:dyDescent="0.2">
      <c r="A198" s="25" t="s">
        <v>649</v>
      </c>
      <c r="B198" s="8"/>
      <c r="C198" s="10" t="s">
        <v>650</v>
      </c>
      <c r="D198" s="21"/>
      <c r="E198" s="6"/>
    </row>
    <row r="199" spans="1:6" s="5" customFormat="1" x14ac:dyDescent="0.2">
      <c r="A199" s="10"/>
      <c r="B199" s="8"/>
      <c r="C199" s="61"/>
      <c r="D199" s="21"/>
      <c r="E199" s="6"/>
    </row>
    <row r="200" spans="1:6" s="5" customFormat="1" x14ac:dyDescent="0.2">
      <c r="A200" s="12" t="s">
        <v>530</v>
      </c>
      <c r="B200" s="8"/>
      <c r="C200" s="12" t="s">
        <v>528</v>
      </c>
      <c r="D200" s="21"/>
      <c r="E200" s="6"/>
    </row>
    <row r="201" spans="1:6" s="5" customFormat="1" ht="30" x14ac:dyDescent="0.2">
      <c r="A201" s="10" t="s">
        <v>533</v>
      </c>
      <c r="B201" s="8"/>
      <c r="C201" s="10" t="s">
        <v>532</v>
      </c>
      <c r="D201" s="21"/>
      <c r="E201" s="6"/>
    </row>
    <row r="202" spans="1:6" s="5" customFormat="1" x14ac:dyDescent="0.2">
      <c r="A202" s="17"/>
      <c r="B202" s="8"/>
      <c r="C202" s="10"/>
      <c r="D202" s="21"/>
      <c r="E202" s="6"/>
    </row>
    <row r="203" spans="1:6" s="5" customFormat="1" x14ac:dyDescent="0.2">
      <c r="A203" s="12" t="s">
        <v>531</v>
      </c>
      <c r="B203" s="8"/>
      <c r="C203" s="12" t="s">
        <v>529</v>
      </c>
      <c r="D203" s="21"/>
      <c r="E203" s="6"/>
    </row>
    <row r="204" spans="1:6" s="5" customFormat="1" ht="150" x14ac:dyDescent="0.2">
      <c r="A204" s="25" t="s">
        <v>670</v>
      </c>
      <c r="B204" s="8"/>
      <c r="C204" s="10" t="s">
        <v>675</v>
      </c>
      <c r="D204" s="21"/>
      <c r="E204" s="6"/>
    </row>
    <row r="205" spans="1:6" s="5" customFormat="1" ht="30" x14ac:dyDescent="0.2">
      <c r="A205" s="25" t="s">
        <v>671</v>
      </c>
      <c r="B205" s="8"/>
      <c r="C205" s="25" t="s">
        <v>676</v>
      </c>
      <c r="D205" s="21"/>
      <c r="E205" s="6"/>
    </row>
    <row r="206" spans="1:6" s="5" customFormat="1" x14ac:dyDescent="0.2">
      <c r="A206" s="16"/>
      <c r="B206" s="8"/>
      <c r="C206" s="10"/>
      <c r="D206" s="21"/>
      <c r="E206" s="6"/>
    </row>
    <row r="207" spans="1:6" s="5" customFormat="1" ht="30" x14ac:dyDescent="0.2">
      <c r="A207" s="72" t="s">
        <v>645</v>
      </c>
      <c r="B207" s="8"/>
      <c r="C207" s="72" t="s">
        <v>617</v>
      </c>
      <c r="D207" s="21"/>
      <c r="E207" s="6"/>
    </row>
    <row r="208" spans="1:6" s="5" customFormat="1" ht="150" x14ac:dyDescent="0.2">
      <c r="A208" s="54" t="s">
        <v>677</v>
      </c>
      <c r="B208" s="8"/>
      <c r="C208" s="54" t="s">
        <v>535</v>
      </c>
      <c r="D208" s="21"/>
      <c r="E208" s="6"/>
      <c r="F208" s="54"/>
    </row>
    <row r="209" spans="1:6" s="5" customFormat="1" x14ac:dyDescent="0.2">
      <c r="A209" s="54"/>
      <c r="B209" s="8"/>
      <c r="C209" s="54"/>
      <c r="D209" s="21"/>
      <c r="E209" s="6"/>
      <c r="F209" s="54"/>
    </row>
    <row r="210" spans="1:6" s="5" customFormat="1" ht="30" x14ac:dyDescent="0.2">
      <c r="A210" s="72" t="s">
        <v>646</v>
      </c>
      <c r="B210" s="8"/>
      <c r="C210" s="72" t="s">
        <v>618</v>
      </c>
      <c r="D210" s="21"/>
      <c r="E210" s="6"/>
      <c r="F210" s="54"/>
    </row>
    <row r="211" spans="1:6" s="5" customFormat="1" ht="120" x14ac:dyDescent="0.2">
      <c r="A211" s="54" t="s">
        <v>679</v>
      </c>
      <c r="B211" s="8"/>
      <c r="C211" s="54" t="s">
        <v>678</v>
      </c>
      <c r="D211" s="21"/>
      <c r="E211" s="6"/>
      <c r="F211" s="54"/>
    </row>
    <row r="212" spans="1:6" s="5" customFormat="1" x14ac:dyDescent="0.2">
      <c r="A212" s="54"/>
      <c r="B212" s="8"/>
      <c r="C212" s="54"/>
      <c r="D212" s="21"/>
      <c r="E212" s="6"/>
      <c r="F212" s="54"/>
    </row>
    <row r="213" spans="1:6" s="5" customFormat="1" ht="30" x14ac:dyDescent="0.2">
      <c r="A213" s="72" t="s">
        <v>648</v>
      </c>
      <c r="B213" s="8"/>
      <c r="C213" s="72" t="s">
        <v>647</v>
      </c>
      <c r="D213" s="21"/>
      <c r="E213" s="6"/>
      <c r="F213" s="54"/>
    </row>
    <row r="214" spans="1:6" s="5" customFormat="1" ht="150" x14ac:dyDescent="0.2">
      <c r="A214" s="54" t="s">
        <v>672</v>
      </c>
      <c r="B214" s="8"/>
      <c r="C214" s="54" t="s">
        <v>534</v>
      </c>
      <c r="D214" s="21"/>
      <c r="E214" s="6"/>
      <c r="F214" s="54"/>
    </row>
    <row r="215" spans="1:6" s="5" customFormat="1" x14ac:dyDescent="0.2">
      <c r="A215" s="17"/>
      <c r="B215" s="8"/>
      <c r="C215" s="10"/>
      <c r="D215" s="21"/>
      <c r="E215" s="6"/>
    </row>
    <row r="216" spans="1:6" s="5" customFormat="1" ht="30" x14ac:dyDescent="0.2">
      <c r="A216" s="10" t="s">
        <v>117</v>
      </c>
      <c r="B216" s="8"/>
      <c r="C216" s="10" t="s">
        <v>221</v>
      </c>
      <c r="D216" s="21"/>
      <c r="E216" s="6"/>
    </row>
    <row r="217" spans="1:6" s="5" customFormat="1" x14ac:dyDescent="0.2">
      <c r="A217" s="17"/>
      <c r="B217" s="8"/>
      <c r="C217" s="10"/>
      <c r="D217" s="21"/>
      <c r="E217" s="6"/>
    </row>
    <row r="218" spans="1:6" s="5" customFormat="1" x14ac:dyDescent="0.2">
      <c r="A218" s="75" t="s">
        <v>205</v>
      </c>
      <c r="B218" s="67" t="s">
        <v>427</v>
      </c>
      <c r="C218" s="10" t="s">
        <v>235</v>
      </c>
      <c r="D218" s="21"/>
      <c r="E218" s="6"/>
    </row>
    <row r="219" spans="1:6" s="5" customFormat="1" x14ac:dyDescent="0.2">
      <c r="A219" s="75" t="s">
        <v>206</v>
      </c>
      <c r="B219" s="67" t="s">
        <v>428</v>
      </c>
      <c r="C219" s="10" t="s">
        <v>236</v>
      </c>
      <c r="D219" s="21"/>
      <c r="E219" s="6"/>
    </row>
    <row r="220" spans="1:6" s="5" customFormat="1" x14ac:dyDescent="0.2">
      <c r="A220" s="75" t="s">
        <v>207</v>
      </c>
      <c r="B220" s="67" t="s">
        <v>429</v>
      </c>
      <c r="C220" s="10" t="s">
        <v>0</v>
      </c>
      <c r="D220" s="21"/>
      <c r="E220" s="6"/>
    </row>
    <row r="221" spans="1:6" s="5" customFormat="1" x14ac:dyDescent="0.2">
      <c r="A221" s="75" t="s">
        <v>208</v>
      </c>
      <c r="B221" s="67" t="s">
        <v>430</v>
      </c>
      <c r="C221" s="10" t="s">
        <v>1</v>
      </c>
      <c r="D221" s="21"/>
      <c r="E221" s="6"/>
    </row>
    <row r="222" spans="1:6" s="5" customFormat="1" x14ac:dyDescent="0.2">
      <c r="A222" s="75" t="s">
        <v>118</v>
      </c>
      <c r="B222" s="67" t="s">
        <v>431</v>
      </c>
      <c r="C222" s="10" t="s">
        <v>432</v>
      </c>
      <c r="D222" s="21"/>
      <c r="E222" s="6"/>
    </row>
    <row r="223" spans="1:6" s="5" customFormat="1" x14ac:dyDescent="0.2">
      <c r="A223" s="17"/>
      <c r="B223" s="8"/>
      <c r="C223" s="10"/>
      <c r="D223" s="21"/>
      <c r="E223" s="6"/>
    </row>
    <row r="224" spans="1:6" s="5" customFormat="1" x14ac:dyDescent="0.2">
      <c r="A224" s="25" t="s">
        <v>636</v>
      </c>
      <c r="B224" s="8"/>
      <c r="C224" s="10" t="s">
        <v>510</v>
      </c>
      <c r="D224" s="21"/>
      <c r="E224" s="6"/>
    </row>
    <row r="225" spans="1:5" s="5" customFormat="1" x14ac:dyDescent="0.2">
      <c r="A225" s="17"/>
      <c r="B225" s="8"/>
      <c r="C225" s="10"/>
      <c r="D225" s="21"/>
      <c r="E225" s="6"/>
    </row>
    <row r="226" spans="1:5" x14ac:dyDescent="0.2">
      <c r="A226" s="111" t="s">
        <v>157</v>
      </c>
      <c r="B226" s="112" t="s">
        <v>124</v>
      </c>
      <c r="C226" s="113" t="s">
        <v>550</v>
      </c>
      <c r="D226" s="114" t="s">
        <v>229</v>
      </c>
    </row>
    <row r="227" spans="1:5" ht="19.5" x14ac:dyDescent="0.2">
      <c r="A227" s="121" t="str">
        <f>IF(MAX(QUESTIONS!$A$4:$A$103)=0,"Im Blatt QUESTIONS auswählen",VLOOKUP(1,QUESTIONS!$A$4:$I$103,5,FALSE))</f>
        <v>Ansprechpersonen des Verfahrensverantwortlichen</v>
      </c>
      <c r="B227" s="165">
        <v>3</v>
      </c>
      <c r="C227" s="122" t="str">
        <f>IF(MAX(QUESTIONS!$A$4:$A$103)=0,"Selezionare nel foglio QUESTIONS",VLOOKUP(1,QUESTIONS!$A$4:$I$103,7,FALSE))</f>
        <v>Persone di riferimento per il RUP</v>
      </c>
      <c r="D227" s="97" t="str">
        <f>IF(E227=TRUE,"","")</f>
        <v></v>
      </c>
      <c r="E227" s="6" t="b">
        <f>AND(C227&lt;&gt;"Selezionare nel foglio QUESTIONS",B227&gt;0)</f>
        <v>1</v>
      </c>
    </row>
    <row r="228" spans="1:5" customFormat="1" x14ac:dyDescent="0.2">
      <c r="A228" s="2"/>
      <c r="B228" s="9"/>
      <c r="C228" s="7"/>
      <c r="D228" s="20"/>
      <c r="E228" s="6"/>
    </row>
    <row r="229" spans="1:5" customFormat="1" ht="225" x14ac:dyDescent="0.2">
      <c r="A229" s="10" t="str">
        <f>IF(MAX(QUESTIONS!$A$4:$A$101)=0,"Im Blatt QUESTIONS auswählen",VLOOKUP(1,QUESTIONS!$A$4:$I$101,4,FALSE))</f>
        <v>Wie viele Personen stellen während der gesamten Auftragsdauer und für die im Auftrag vorgesehenen Leistungen die direkte Schnittstelle zum Verfahrensverantwortlichen dar? Es wird um Angabe der Namen der Ansprechpersonen und der entsprechenden Aufgabenbereiche sowie der Namen deren Stellvertreter ersucht. Es wird darauf hingewiesen, dass alle beteiligten Subjekte Entscheidungsbefugnis besitzen müssen und die Stellvertreter ausschließlich bei Abwesenheiten aus Gesundheitsgründen oder bei ordentlichen Urlauben hinzugezogen werden dürfen.
Erlaubte Antworten: 1, 2 oder 3 Personen (zusätzlich zu den weiteren erforderlichen Daten)
Bewertung: Methode Nominalskala
Bewertungskoeffizient: 1 Person = 1,00; 2 Personen= 0,80; 3 Personen = 0,60; Sonstiges = 0,00</v>
      </c>
      <c r="B229" s="8"/>
      <c r="C229" s="10" t="str">
        <f>IF(MAX(QUESTIONS!$A$4:$A$101)=0,"Selezionare nel foglio QUESTIONS",VLOOKUP(1,QUESTIONS!$A$4:$I$101,8,FALSE))</f>
        <v>Quante persone fisiche si interfacceranno direttamente con il RUP, per l'intera durata e per la complessiva entità delle prestazioni contemplate dall'incarico? Si prega di indicare nominativi e mansioni di tali persone, oltre ai nominativi dei relativi sostituti. Si precisa, inoltre, che tutti i soggetti indicati dovranno disporre di potere decisionale e che i sostituti saranno ammessi esclusivamente nel caso di assenze per motivi di salute o ferie ordinarie.
Risposte consentite: 1, 2 oppure 3 persone (oltre agli altri dati richiesti)
Valutazione: metodo scala nominale
Coefficiente di valutazione: 1 persona = 1,00; 2 persone = 0,80; 3 persone = 0,60; altro = 0,00</v>
      </c>
      <c r="D229" s="20"/>
      <c r="E229" s="6"/>
    </row>
    <row r="230" spans="1:5" customFormat="1" x14ac:dyDescent="0.2">
      <c r="A230" s="2"/>
      <c r="B230" s="9"/>
      <c r="C230" s="7"/>
      <c r="D230" s="20"/>
      <c r="E230" s="6"/>
    </row>
    <row r="231" spans="1:5" x14ac:dyDescent="0.2">
      <c r="A231" s="111" t="s">
        <v>157</v>
      </c>
      <c r="B231" s="112" t="s">
        <v>125</v>
      </c>
      <c r="C231" s="113" t="s">
        <v>550</v>
      </c>
      <c r="D231" s="114" t="s">
        <v>229</v>
      </c>
    </row>
    <row r="232" spans="1:5" ht="19.5" x14ac:dyDescent="0.2">
      <c r="A232" s="121" t="str">
        <f>IF(MAX(QUESTIONS!$A$4:$A$103)&lt;=1,"Im Blatt QUESTIONS auswählen",VLOOKUP(2,QUESTIONS!$A$4:$I$103,5,FALSE))</f>
        <v>Innovation in der Bauausführung</v>
      </c>
      <c r="B232" s="165">
        <v>6</v>
      </c>
      <c r="C232" s="122" t="str">
        <f>IF(MAX(QUESTIONS!$A$4:$A$103)&lt;=1,"Selezionare nel foglio QUESTIONS",VLOOKUP(2,QUESTIONS!$A$4:$I$103,7,FALSE))</f>
        <v>Innovazioni fase realizzativa</v>
      </c>
      <c r="D232" s="97" t="str">
        <f>IF(E232=TRUE,"","")</f>
        <v></v>
      </c>
      <c r="E232" s="6" t="b">
        <f>AND(C232&lt;&gt;"Selezionare nel foglio QUESTIONS",B232&gt;0)</f>
        <v>1</v>
      </c>
    </row>
    <row r="233" spans="1:5" customFormat="1" x14ac:dyDescent="0.2">
      <c r="A233" s="2"/>
      <c r="B233" s="9"/>
      <c r="C233" s="7"/>
      <c r="D233" s="20"/>
      <c r="E233" s="6"/>
    </row>
    <row r="234" spans="1:5" customFormat="1" ht="75" x14ac:dyDescent="0.2">
      <c r="A234" s="10" t="str">
        <f>IF(MAX(QUESTIONS!$A$4:$A$101)&lt;=1,"Im Blatt QUESTIONS auswählen",VLOOKUP(2,QUESTIONS!$A$4:$I$101,4,FALSE))</f>
        <v>Welche innovativen Maßnahmen könnten zu einer Optimierung der baulichen Umsetzung beitragen (Materialien, operative Methodik, Qualitätsprüfungen, usw.)?
Bewertung: Methode TOS</v>
      </c>
      <c r="B234" s="8"/>
      <c r="C234" s="10" t="str">
        <f>IF(MAX(QUESTIONS!$A$4:$A$101)&lt;=1,"Selezionare nel foglio QUESTIONS",VLOOKUP(2,QUESTIONS!$A$4:$I$101,8,FALSE))</f>
        <v>Quali accorgimenti di natura innovativa potrebbero migliorare la buona riuscita dell'opera (materiali, metodologie operative, prove di qualità, ecc.)?
Valutazione: metodo TOS</v>
      </c>
      <c r="D234" s="20"/>
      <c r="E234" s="6"/>
    </row>
    <row r="235" spans="1:5" customFormat="1" x14ac:dyDescent="0.2">
      <c r="A235" s="2"/>
      <c r="B235" s="9"/>
      <c r="C235" s="7"/>
      <c r="D235" s="20"/>
      <c r="E235" s="6"/>
    </row>
    <row r="236" spans="1:5" x14ac:dyDescent="0.2">
      <c r="A236" s="111" t="s">
        <v>157</v>
      </c>
      <c r="B236" s="112" t="s">
        <v>126</v>
      </c>
      <c r="C236" s="113" t="s">
        <v>550</v>
      </c>
      <c r="D236" s="114" t="s">
        <v>229</v>
      </c>
    </row>
    <row r="237" spans="1:5" ht="19.5" x14ac:dyDescent="0.2">
      <c r="A237" s="121" t="str">
        <f>IF(MAX(QUESTIONS!$A$4:$A$103)&lt;=2,"Im Blatt QUESTIONS auswählen",VLOOKUP(3,QUESTIONS!$A$4:$I$103,5,FALSE))</f>
        <v>Erfahrungen mit öffentlichen Körperschaften</v>
      </c>
      <c r="B237" s="267">
        <v>4</v>
      </c>
      <c r="C237" s="122" t="str">
        <f>IF(MAX(QUESTIONS!$A$4:$A$103)&lt;=2,"Selezionare nel foglio QUESTIONS",VLOOKUP(3,QUESTIONS!$A$4:$I$103,7,FALSE))</f>
        <v>Esperienza con enti pubblici</v>
      </c>
      <c r="D237" s="97" t="str">
        <f>IF(E237=TRUE,"","")</f>
        <v></v>
      </c>
      <c r="E237" s="6" t="b">
        <f>AND(C237&lt;&gt;"Selezionare nel foglio QUESTIONS",B237&gt;0)</f>
        <v>1</v>
      </c>
    </row>
    <row r="238" spans="1:5" customFormat="1" x14ac:dyDescent="0.2">
      <c r="A238" s="2"/>
      <c r="B238" s="9"/>
      <c r="C238" s="7"/>
      <c r="D238" s="20"/>
      <c r="E238" s="6"/>
    </row>
    <row r="239" spans="1:5" customFormat="1" ht="156.75" customHeight="1" x14ac:dyDescent="0.2">
      <c r="A239" s="10" t="str">
        <f>IF(MAX(QUESTIONS!$A$4:$A$101)&lt;=2,"Im Blatt QUESTIONS auswählen",VLOOKUP(3,QUESTIONS!$A$4:$I$101,4,FALSE))</f>
        <v>Hat der Freiberufler des Hauptauftrages (Auftrag mit dem höchsten Honorarbetrag) bereits freiberufliche Aufträge für Körperschaften erfüllt, die den Bestimmungen der öffentlichen Auftragvergabe unterworfen sind? Falls zutreffend wird um Angabe der entsprechenden Körperschaft ersucht.
Erlaubte Antworten: Angabe der auftraggebenden Körperschaft
Bewertung: Methode Nominalskala
Bewertungskoeffizient: Ja, für öffentliche Körperschaften = 1,00; ja, für andere Körperschaften = 0,60; nein = 0,00</v>
      </c>
      <c r="B239" s="8"/>
      <c r="C239" s="10" t="str">
        <f>IF(MAX(QUESTIONS!$A$4:$A$101)&lt;=2,"Selezionare nel foglio QUESTIONS",VLOOKUP(3,QUESTIONS!$A$4:$I$101,8,FALSE))</f>
        <v>Il professionista che assumerà l'incarico principale (importo di onorario più alto) ha già assunto degli incarichi libero-professionali per conto di enti soggetti al rispetto della normativa sugli appalti pubblici? In caso affermativo, specificare con quali.
Risposte consentite: nominativo dell'ente committente
Valutazione: metodo scala nominale
Coefficiente di valutazione: sì, per enti pubblici = 1,00; sì, per altri enti  = 0,60; no = 0,00</v>
      </c>
      <c r="D239" s="20"/>
      <c r="E239" s="6"/>
    </row>
    <row r="240" spans="1:5" customFormat="1" x14ac:dyDescent="0.2">
      <c r="A240" s="2"/>
      <c r="B240" s="9"/>
      <c r="C240" s="7"/>
      <c r="D240" s="20"/>
      <c r="E240" s="6"/>
    </row>
    <row r="241" spans="1:5" x14ac:dyDescent="0.2">
      <c r="A241" s="111" t="s">
        <v>157</v>
      </c>
      <c r="B241" s="112" t="s">
        <v>127</v>
      </c>
      <c r="C241" s="113" t="s">
        <v>550</v>
      </c>
      <c r="D241" s="114" t="s">
        <v>229</v>
      </c>
    </row>
    <row r="242" spans="1:5" ht="19.5" x14ac:dyDescent="0.2">
      <c r="A242" s="121" t="str">
        <f>IF(MAX(QUESTIONS!$A$4:$A$103)&lt;=3,"Im Blatt QUESTIONS auswählen",VLOOKUP(4,QUESTIONS!$A$4:$I$103,5,FALSE))</f>
        <v>Bautechnische Lösungen</v>
      </c>
      <c r="B242" s="267">
        <v>6</v>
      </c>
      <c r="C242" s="122" t="str">
        <f>IF(MAX(QUESTIONS!$A$4:$A$103)&lt;=3,"Selezionare nel foglio QUESTIONS",VLOOKUP(4,QUESTIONS!$A$4:$I$103,7,FALSE))</f>
        <v>Soluzioni tecnico-realizzative</v>
      </c>
      <c r="D242" s="97" t="str">
        <f>IF(E242=TRUE,"","")</f>
        <v></v>
      </c>
      <c r="E242" s="6" t="b">
        <f>AND(C242&lt;&gt;"Selezionare nel foglio QUESTIONS",B242&gt;0)</f>
        <v>1</v>
      </c>
    </row>
    <row r="243" spans="1:5" customFormat="1" x14ac:dyDescent="0.2">
      <c r="A243" s="2"/>
      <c r="B243" s="9"/>
      <c r="C243" s="7"/>
      <c r="D243" s="20"/>
      <c r="E243" s="6"/>
    </row>
    <row r="244" spans="1:5" customFormat="1" ht="75" x14ac:dyDescent="0.2">
      <c r="A244" s="10" t="str">
        <f>IF(MAX(QUESTIONS!$A$4:$A$101)&lt;=3,"Im Blatt QUESTIONS auswählen",VLOOKUP(4,QUESTIONS!$A$4:$I$101,4,FALSE))</f>
        <v>Welche bautechnischen Lösungen könnten im Zuge der Realisierung des betreffenden Bauvorhabens Anwendung finden und gleichzeitig einen Mehrwert für die Bauherrenschaft darstellen?
Bewertung: Methode TOS</v>
      </c>
      <c r="B244" s="8"/>
      <c r="C244" s="10" t="str">
        <f>IF(MAX(QUESTIONS!$A$4:$A$101)&lt;=3,"Selezionare nel foglio QUESTIONS",VLOOKUP(4,QUESTIONS!$A$4:$I$101,8,FALSE))</f>
        <v>Quali soluzioni tecnico-realizzative potrebbero trovare concreta applicazione per l'opera in oggetto, rappresentando un valore aggiunto per il Committente?
Valutazione: metodo TOS</v>
      </c>
      <c r="D244" s="20"/>
      <c r="E244" s="6"/>
    </row>
    <row r="245" spans="1:5" customFormat="1" x14ac:dyDescent="0.2">
      <c r="A245" s="2"/>
      <c r="B245" s="9"/>
      <c r="C245" s="7"/>
      <c r="D245" s="20"/>
      <c r="E245" s="6"/>
    </row>
    <row r="246" spans="1:5" x14ac:dyDescent="0.2">
      <c r="A246" s="111" t="s">
        <v>157</v>
      </c>
      <c r="B246" s="112" t="s">
        <v>128</v>
      </c>
      <c r="C246" s="113" t="s">
        <v>550</v>
      </c>
      <c r="D246" s="114" t="s">
        <v>229</v>
      </c>
    </row>
    <row r="247" spans="1:5" ht="19.5" x14ac:dyDescent="0.2">
      <c r="A247" s="121" t="str">
        <f>IF(MAX(QUESTIONS!$A$4:$A$103)&lt;=4,"Im Blatt QUESTIONS auswählen",VLOOKUP(5,QUESTIONS!$A$4:$I$103,5,FALSE))</f>
        <v>Einhaltung der Projektierungszeiten</v>
      </c>
      <c r="B247" s="267">
        <v>6</v>
      </c>
      <c r="C247" s="122" t="str">
        <f>IF(MAX(QUESTIONS!$A$4:$A$103)&lt;=4,"Selezionare nel foglio QUESTIONS",VLOOKUP(5,QUESTIONS!$A$4:$I$103,7,FALSE))</f>
        <v>Rispetto dei tempi di progettazione</v>
      </c>
      <c r="D247" s="97" t="str">
        <f>IF(E247=TRUE,"","")</f>
        <v></v>
      </c>
      <c r="E247" s="6" t="b">
        <f>AND(C247&lt;&gt;"Selezionare nel foglio QUESTIONS",B247&gt;0)</f>
        <v>1</v>
      </c>
    </row>
    <row r="248" spans="1:5" customFormat="1" x14ac:dyDescent="0.2">
      <c r="A248" s="2"/>
      <c r="B248" s="9"/>
      <c r="C248" s="7"/>
      <c r="D248" s="20"/>
      <c r="E248" s="6"/>
    </row>
    <row r="249" spans="1:5" customFormat="1" ht="60" x14ac:dyDescent="0.2">
      <c r="A249" s="10" t="str">
        <f>IF(MAX(QUESTIONS!$A$4:$A$101)&lt;=4,"Im Blatt QUESTIONS auswählen",VLOOKUP(5,QUESTIONS!$A$4:$I$101,4,FALSE))</f>
        <v>Wie beabsichtigt man sicherzustellen, dass die vorgesehenen  Projektierungszeiten eingehalten werden?
Bewertung: Methode TOS</v>
      </c>
      <c r="B249" s="8"/>
      <c r="C249" s="10" t="str">
        <f>IF(MAX(QUESTIONS!$A$4:$A$101)&lt;=4,"Selezionare nel foglio QUESTIONS",VLOOKUP(5,QUESTIONS!$A$4:$I$101,8,FALSE))</f>
        <v>Come si intende garantire il rispetto dei termini temporali previsti per la progettazione delle opere?
Valutazione: metodo TOS</v>
      </c>
      <c r="D249" s="20"/>
      <c r="E249" s="6"/>
    </row>
    <row r="250" spans="1:5" customFormat="1" x14ac:dyDescent="0.2">
      <c r="A250" s="2"/>
      <c r="B250" s="9"/>
      <c r="C250" s="7"/>
      <c r="D250" s="20"/>
      <c r="E250" s="6"/>
    </row>
    <row r="251" spans="1:5" x14ac:dyDescent="0.2">
      <c r="A251" s="111" t="s">
        <v>157</v>
      </c>
      <c r="B251" s="112" t="s">
        <v>129</v>
      </c>
      <c r="C251" s="113" t="s">
        <v>550</v>
      </c>
      <c r="D251" s="114" t="s">
        <v>229</v>
      </c>
    </row>
    <row r="252" spans="1:5" ht="19.5" x14ac:dyDescent="0.2">
      <c r="A252" s="121" t="str">
        <f>IF(MAX(QUESTIONS!$A$4:$A$103)&lt;=5,"Im Blatt QUESTIONS auswählen",VLOOKUP(6,QUESTIONS!$A$4:$I$103,5,FALSE))</f>
        <v>Baustellenorganisation</v>
      </c>
      <c r="B252" s="267">
        <v>4</v>
      </c>
      <c r="C252" s="122" t="str">
        <f>IF(MAX(QUESTIONS!$A$4:$A$103)&lt;=5,"Selezionare nel foglio QUESTIONS",VLOOKUP(6,QUESTIONS!$A$4:$I$103,7,FALSE))</f>
        <v>Organizzazione del cantiere</v>
      </c>
      <c r="D252" s="97" t="str">
        <f>IF(E252=TRUE,"","")</f>
        <v></v>
      </c>
      <c r="E252" s="6" t="b">
        <f>AND(C252&lt;&gt;"Selezionare nel foglio QUESTIONS",B252&gt;0)</f>
        <v>1</v>
      </c>
    </row>
    <row r="253" spans="1:5" customFormat="1" x14ac:dyDescent="0.2">
      <c r="A253" s="2"/>
      <c r="B253" s="9"/>
      <c r="C253" s="7"/>
      <c r="D253" s="20"/>
      <c r="E253" s="6"/>
    </row>
    <row r="254" spans="1:5" customFormat="1" ht="75" x14ac:dyDescent="0.2">
      <c r="A254" s="10" t="str">
        <f>IF(MAX(QUESTIONS!$A$4:$A$101)&lt;=5,"Im Blatt QUESTIONS auswählen",VLOOKUP(6,QUESTIONS!$A$4:$I$101,4,FALSE))</f>
        <v>Wie beabsichtigt man die Organisation der Baustelle zu konzipieren und in welche operativen Makrophasen könnten die Bauarbeiten realisiert werden?
Bewertung: Methode TOS</v>
      </c>
      <c r="B254" s="8"/>
      <c r="C254" s="10" t="str">
        <f>IF(MAX(QUESTIONS!$A$4:$A$101)&lt;=5,"Selezionare nel foglio QUESTIONS",VLOOKUP(6,QUESTIONS!$A$4:$I$101,8,FALSE))</f>
        <v>Come si intende progettare l'organizzazione del cantiere ed in quali macrofasi operative si potrebbe sviluppare la realizzazione delle opere?
Valutazione: metodo TOS</v>
      </c>
      <c r="D254" s="20"/>
      <c r="E254" s="6"/>
    </row>
    <row r="255" spans="1:5" customFormat="1" x14ac:dyDescent="0.2">
      <c r="A255" s="2"/>
      <c r="B255" s="9"/>
      <c r="C255" s="7"/>
      <c r="D255" s="20"/>
      <c r="E255" s="6"/>
    </row>
    <row r="256" spans="1:5" x14ac:dyDescent="0.2">
      <c r="A256" s="111" t="s">
        <v>157</v>
      </c>
      <c r="B256" s="112" t="s">
        <v>130</v>
      </c>
      <c r="C256" s="113" t="s">
        <v>550</v>
      </c>
      <c r="D256" s="114" t="s">
        <v>229</v>
      </c>
    </row>
    <row r="257" spans="1:5" ht="19.5" x14ac:dyDescent="0.2">
      <c r="A257" s="121" t="str">
        <f>IF(MAX(QUESTIONS!$A$4:$A$103)&lt;=6,"Im Blatt QUESTIONS auswählen",VLOOKUP(7,QUESTIONS!$A$4:$I$103,5,FALSE))</f>
        <v>Landschaftliche Einbindung</v>
      </c>
      <c r="B257" s="267">
        <v>6</v>
      </c>
      <c r="C257" s="122" t="str">
        <f>IF(MAX(QUESTIONS!$A$4:$A$103)&lt;=6,"Selezionare nel foglio QUESTIONS",VLOOKUP(7,QUESTIONS!$A$4:$I$103,7,FALSE))</f>
        <v>Inserimento paesaggistico</v>
      </c>
      <c r="D257" s="97" t="str">
        <f>IF(E257=TRUE,"","")</f>
        <v></v>
      </c>
      <c r="E257" s="6" t="b">
        <f>AND(C257&lt;&gt;"Selezionare nel foglio QUESTIONS",B257&gt;0)</f>
        <v>1</v>
      </c>
    </row>
    <row r="258" spans="1:5" customFormat="1" x14ac:dyDescent="0.2">
      <c r="A258" s="2"/>
      <c r="B258" s="9"/>
      <c r="C258" s="7"/>
      <c r="D258" s="20"/>
      <c r="E258" s="6"/>
    </row>
    <row r="259" spans="1:5" customFormat="1" ht="75" x14ac:dyDescent="0.2">
      <c r="A259" s="10" t="str">
        <f>IF(MAX(QUESTIONS!$A$4:$A$101)&lt;=6,"Im Blatt QUESTIONS auswählen",VLOOKUP(7,QUESTIONS!$A$4:$I$101,4,FALSE))</f>
        <v>Welche Aspekte könnten zu einer besseren landschaftlichen Einbindung des Bauwerks beitragen (Technische Lösungen, Materialien, usw.)?
Bewertung: Methode TOS</v>
      </c>
      <c r="B259" s="8"/>
      <c r="C259" s="10" t="str">
        <f>IF(MAX(QUESTIONS!$A$4:$A$101)&lt;=6,"Selezionare nel foglio QUESTIONS",VLOOKUP(7,QUESTIONS!$A$4:$I$101,8,FALSE))</f>
        <v>Quali aspetti progettuali potrebbero migliorare l'inserimento paesaggistico dell'opera (soluzioni tecniche, materiali, ecc.)?
Valutazione: metodo TOS</v>
      </c>
      <c r="D259" s="20"/>
      <c r="E259" s="6"/>
    </row>
    <row r="260" spans="1:5" customFormat="1" x14ac:dyDescent="0.2">
      <c r="A260" s="2"/>
      <c r="B260" s="9"/>
      <c r="C260" s="7"/>
      <c r="D260" s="20"/>
      <c r="E260" s="6"/>
    </row>
    <row r="261" spans="1:5" x14ac:dyDescent="0.2">
      <c r="A261" s="111" t="s">
        <v>157</v>
      </c>
      <c r="B261" s="112" t="s">
        <v>131</v>
      </c>
      <c r="C261" s="113" t="s">
        <v>550</v>
      </c>
      <c r="D261" s="114" t="s">
        <v>229</v>
      </c>
    </row>
    <row r="262" spans="1:5" ht="19.5" x14ac:dyDescent="0.2">
      <c r="A262" s="121" t="str">
        <f>IF(MAX(QUESTIONS!$A$4:$A$103)&lt;=7,"Im Blatt QUESTIONS auswählen",VLOOKUP(8,QUESTIONS!$A$4:$I$103,5,FALSE))</f>
        <v>Inhalte des Sicherheits- und Koordinierungsplanes</v>
      </c>
      <c r="B262" s="267">
        <v>4</v>
      </c>
      <c r="C262" s="122" t="str">
        <f>IF(MAX(QUESTIONS!$A$4:$A$103)&lt;=7,"Selezionare nel foglio QUESTIONS",VLOOKUP(8,QUESTIONS!$A$4:$I$103,7,FALSE))</f>
        <v>Contenuti del Piano di sicurezza e coordinamento</v>
      </c>
      <c r="D262" s="97" t="str">
        <f>IF(E262=TRUE,"","")</f>
        <v></v>
      </c>
      <c r="E262" s="6" t="b">
        <f>AND(C262&lt;&gt;"Selezionare nel foglio QUESTIONS",B262&gt;0)</f>
        <v>1</v>
      </c>
    </row>
    <row r="263" spans="1:5" customFormat="1" x14ac:dyDescent="0.2">
      <c r="A263" s="2"/>
      <c r="B263" s="9"/>
      <c r="C263" s="7"/>
      <c r="D263" s="20"/>
      <c r="E263" s="6"/>
    </row>
    <row r="264" spans="1:5" customFormat="1" ht="75" x14ac:dyDescent="0.2">
      <c r="A264" s="10" t="str">
        <f>IF(MAX(QUESTIONS!$A$4:$A$101)&lt;=7,"Im Blatt QUESTIONS auswählen",VLOOKUP(8,QUESTIONS!$A$4:$I$101,4,FALSE))</f>
        <v>Welche besonderen Maßnahmen werden im Sicherheits- und Koordinierungsplan ergriffen um das effektive Unfallrisiko auf der Baustelle zu minimieren?
Bewertung: Methode TOS</v>
      </c>
      <c r="B264" s="8"/>
      <c r="C264" s="10" t="str">
        <f>IF(MAX(QUESTIONS!$A$4:$A$101)&lt;=7,"Selezionare nel foglio QUESTIONS",VLOOKUP(8,QUESTIONS!$A$4:$I$101,8,FALSE))</f>
        <v>Quali prescrizioni particolari potrebbero essere introdotte nel Piano della Sicurezza e di Coordinamento per minimizzare l'effettivo rischio di infortuni in cantiere?
Valutazione: metodo TOS</v>
      </c>
      <c r="D264" s="20"/>
      <c r="E264" s="6"/>
    </row>
    <row r="265" spans="1:5" customFormat="1" x14ac:dyDescent="0.2">
      <c r="A265" s="2"/>
      <c r="B265" s="9"/>
      <c r="C265" s="7"/>
      <c r="D265" s="20"/>
      <c r="E265" s="6"/>
    </row>
    <row r="266" spans="1:5" x14ac:dyDescent="0.2">
      <c r="A266" s="111" t="s">
        <v>157</v>
      </c>
      <c r="B266" s="112" t="s">
        <v>132</v>
      </c>
      <c r="C266" s="113" t="s">
        <v>550</v>
      </c>
      <c r="D266" s="114" t="s">
        <v>229</v>
      </c>
    </row>
    <row r="267" spans="1:5" ht="19.5" x14ac:dyDescent="0.2">
      <c r="A267" s="121" t="str">
        <f>IF(MAX(QUESTIONS!$A$4:$A$103)&lt;=8,"Im Blatt QUESTIONS auswählen",VLOOKUP(9,QUESTIONS!$A$4:$I$103,5,FALSE))</f>
        <v>Umweltverträglichkeit</v>
      </c>
      <c r="B267" s="267">
        <v>6</v>
      </c>
      <c r="C267" s="122" t="str">
        <f>IF(MAX(QUESTIONS!$A$4:$A$103)&lt;=8,"Selezionare nel foglio QUESTIONS",VLOOKUP(9,QUESTIONS!$A$4:$I$103,7,FALSE))</f>
        <v>Sostenibilità ambientale</v>
      </c>
      <c r="D267" s="97" t="str">
        <f>IF(E267=TRUE,"","")</f>
        <v></v>
      </c>
      <c r="E267" s="6" t="b">
        <f>AND(C267&lt;&gt;"Selezionare nel foglio QUESTIONS",B267&gt;0)</f>
        <v>1</v>
      </c>
    </row>
    <row r="268" spans="1:5" customFormat="1" x14ac:dyDescent="0.2">
      <c r="A268" s="2"/>
      <c r="B268" s="9"/>
      <c r="C268" s="7"/>
      <c r="D268" s="20"/>
      <c r="E268" s="6"/>
    </row>
    <row r="269" spans="1:5" customFormat="1" ht="75" x14ac:dyDescent="0.2">
      <c r="A269" s="10" t="str">
        <f>IF(MAX(QUESTIONS!$A$4:$A$101)&lt;=8,"Im Blatt QUESTIONS auswählen",VLOOKUP(9,QUESTIONS!$A$4:$I$101,4,FALSE))</f>
        <v>Welche Maßnahmen werden ergriffen, um die Umweltverträglichkeit zu erhöhen und die gesetzlich vorgesehenen Voraussetzungen zu verbessern?
Bewertung: Methode TOS</v>
      </c>
      <c r="B269" s="8"/>
      <c r="C269" s="10" t="str">
        <f>IF(MAX(QUESTIONS!$A$4:$A$101)&lt;=8,"Selezionare nel foglio QUESTIONS",VLOOKUP(9,QUESTIONS!$A$4:$I$101,8,FALSE))</f>
        <v>Quali provvedimenti verranno intrapresi in favore della sostenibilità ambientale, che possano considerarsi migliorativi rispetto a quelli previsti per legge?
Valutazione: metodo TOS</v>
      </c>
      <c r="D269" s="20"/>
      <c r="E269" s="6"/>
    </row>
    <row r="270" spans="1:5" customFormat="1" x14ac:dyDescent="0.2">
      <c r="A270" s="2"/>
      <c r="B270" s="9"/>
      <c r="C270" s="7"/>
      <c r="D270" s="20"/>
      <c r="E270" s="6"/>
    </row>
    <row r="271" spans="1:5" x14ac:dyDescent="0.2">
      <c r="A271" s="111" t="s">
        <v>157</v>
      </c>
      <c r="B271" s="112" t="s">
        <v>133</v>
      </c>
      <c r="C271" s="113" t="s">
        <v>550</v>
      </c>
      <c r="D271" s="114" t="s">
        <v>229</v>
      </c>
    </row>
    <row r="272" spans="1:5" ht="19.5" x14ac:dyDescent="0.2">
      <c r="A272" s="121" t="str">
        <f>IF(MAX(QUESTIONS!$A$4:$A$103)&lt;=9,"Im Blatt QUESTIONS auswählen",VLOOKUP(10,QUESTIONS!$A$4:$I$103,5,FALSE))</f>
        <v>Partizipation der Interessensvertreter</v>
      </c>
      <c r="B272" s="267">
        <v>5</v>
      </c>
      <c r="C272" s="122" t="str">
        <f>IF(MAX(QUESTIONS!$A$4:$A$103)&lt;=9,"Selezionare nel foglio QUESTIONS",VLOOKUP(10,QUESTIONS!$A$4:$I$103,7,FALSE))</f>
        <v>Coinvolgimento dei gruppi di interesse</v>
      </c>
      <c r="D272" s="97" t="str">
        <f>IF(E272=TRUE,"","")</f>
        <v></v>
      </c>
      <c r="E272" s="6" t="b">
        <f>AND(C272&lt;&gt;"Selezionare nel foglio QUESTIONS",B272&gt;0)</f>
        <v>1</v>
      </c>
    </row>
    <row r="273" spans="1:7" customFormat="1" x14ac:dyDescent="0.2">
      <c r="A273" s="2"/>
      <c r="B273" s="9"/>
      <c r="C273" s="7"/>
      <c r="D273" s="20"/>
      <c r="E273" s="6"/>
    </row>
    <row r="274" spans="1:7" customFormat="1" ht="90" x14ac:dyDescent="0.2">
      <c r="A274" s="10" t="str">
        <f>IF(MAX(QUESTIONS!$A$4:$A$101)&lt;=9,"Im Blatt QUESTIONS auswählen",VLOOKUP(10,QUESTIONS!$A$4:$I$101,4,FALSE))</f>
        <v>Welche Tätigkeiten werden umgesetzt, um die Partizipation der betroffenen Bevölkerung, der Verwaltung und der Interessensvertreter zu verbessern, welche direkt oder indirekt in der Verwirklichung der Baumaßnahmen involviert sind.
Bewertung: Methode TOS</v>
      </c>
      <c r="B274" s="8"/>
      <c r="C274" s="10" t="str">
        <f>IF(MAX(QUESTIONS!$A$4:$A$101)&lt;=9,"Selezionare nel foglio QUESTIONS",VLOOKUP(10,QUESTIONS!$A$4:$I$101,8,FALSE))</f>
        <v>Quali accorgimenti verranno intrapresi al fine di migliorare la partecipazione della popolazione, degli enti e dei gruppi di interesse, direttamente od indirettamente interessati dalla realizzazione delle opere?
Valutazione: metodo TOS</v>
      </c>
      <c r="D274" s="20"/>
      <c r="E274" s="6"/>
    </row>
    <row r="275" spans="1:7" s="4" customFormat="1" x14ac:dyDescent="0.2">
      <c r="A275" s="26"/>
      <c r="B275" s="26"/>
      <c r="C275" s="26"/>
      <c r="D275" s="20"/>
      <c r="E275" s="1"/>
      <c r="F275" s="3"/>
      <c r="G275" s="3"/>
    </row>
    <row r="276" spans="1:7" ht="27" x14ac:dyDescent="0.2">
      <c r="A276" s="123" t="s">
        <v>495</v>
      </c>
      <c r="B276" s="124" t="s">
        <v>537</v>
      </c>
      <c r="C276" s="125" t="s">
        <v>453</v>
      </c>
      <c r="D276" s="96" t="s">
        <v>229</v>
      </c>
    </row>
    <row r="277" spans="1:7" x14ac:dyDescent="0.2">
      <c r="A277" s="126" t="s">
        <v>200</v>
      </c>
      <c r="B277" s="109">
        <f>SUM(B41,B187)</f>
        <v>80</v>
      </c>
      <c r="C277" s="127" t="s">
        <v>199</v>
      </c>
      <c r="D277" s="96" t="s">
        <v>229</v>
      </c>
      <c r="E277" s="6" t="b">
        <f>B277=80</f>
        <v>1</v>
      </c>
    </row>
    <row r="278" spans="1:7" s="4" customFormat="1" x14ac:dyDescent="0.2">
      <c r="A278" s="292"/>
      <c r="B278" s="292"/>
      <c r="C278" s="292"/>
      <c r="D278" s="20"/>
      <c r="E278" s="1"/>
      <c r="F278" s="3"/>
      <c r="G278" s="3"/>
    </row>
  </sheetData>
  <sheetProtection password="D1F3" sheet="1" formatRows="0" autoFilter="0"/>
  <autoFilter ref="D1:D278" xr:uid="{00000000-0009-0000-0000-000002000000}"/>
  <mergeCells count="9">
    <mergeCell ref="A278:C278"/>
    <mergeCell ref="A125:C125"/>
    <mergeCell ref="A157:C157"/>
    <mergeCell ref="A4:C4"/>
    <mergeCell ref="A92:C92"/>
    <mergeCell ref="A11:C11"/>
    <mergeCell ref="A13:C13"/>
    <mergeCell ref="A7:C7"/>
    <mergeCell ref="A10:C10"/>
  </mergeCells>
  <phoneticPr fontId="13" type="noConversion"/>
  <conditionalFormatting sqref="D6 D10 D1 D227 D232 D237 D242 D247 D252 D257 D262 D267 D272 D115 D122:D123">
    <cfRule type="expression" dxfId="63" priority="137" stopIfTrue="1">
      <formula>E1=TRUE</formula>
    </cfRule>
  </conditionalFormatting>
  <conditionalFormatting sqref="B41 B187">
    <cfRule type="expression" dxfId="62" priority="138" stopIfTrue="1">
      <formula>E41=TRUE</formula>
    </cfRule>
  </conditionalFormatting>
  <conditionalFormatting sqref="B277">
    <cfRule type="expression" dxfId="61" priority="139" stopIfTrue="1">
      <formula>E277=TRUE</formula>
    </cfRule>
  </conditionalFormatting>
  <conditionalFormatting sqref="B232 B227 B237 B242 B247 B252 B257 B262 B267 B272">
    <cfRule type="expression" dxfId="60" priority="140" stopIfTrue="1">
      <formula>B227=0</formula>
    </cfRule>
  </conditionalFormatting>
  <conditionalFormatting sqref="C232 C237 C242 C247 C252 C257 C262 C267 C272 C227">
    <cfRule type="expression" dxfId="59" priority="141" stopIfTrue="1">
      <formula>C227="Selezionare nel foglio QUESTIONS"</formula>
    </cfRule>
  </conditionalFormatting>
  <conditionalFormatting sqref="A232 A237 A242 A247 A252 A257 A262 A267 A272 A227">
    <cfRule type="expression" dxfId="58" priority="142" stopIfTrue="1">
      <formula>A227="Im Blatt QUESTIONS auswählen"</formula>
    </cfRule>
  </conditionalFormatting>
  <conditionalFormatting sqref="B90">
    <cfRule type="expression" dxfId="57" priority="71" stopIfTrue="1">
      <formula>E90=FALSE</formula>
    </cfRule>
  </conditionalFormatting>
  <conditionalFormatting sqref="D90:D91">
    <cfRule type="expression" dxfId="56" priority="75" stopIfTrue="1">
      <formula>E90=TRUE</formula>
    </cfRule>
  </conditionalFormatting>
  <conditionalFormatting sqref="D155:D156">
    <cfRule type="expression" dxfId="55" priority="70" stopIfTrue="1">
      <formula>E155=TRUE</formula>
    </cfRule>
  </conditionalFormatting>
  <conditionalFormatting sqref="D148">
    <cfRule type="expression" dxfId="54" priority="65" stopIfTrue="1">
      <formula>E148=TRUE</formula>
    </cfRule>
  </conditionalFormatting>
  <conditionalFormatting sqref="D180">
    <cfRule type="expression" dxfId="53" priority="62" stopIfTrue="1">
      <formula>E180=TRUE</formula>
    </cfRule>
  </conditionalFormatting>
  <conditionalFormatting sqref="A10">
    <cfRule type="expression" dxfId="52" priority="59" stopIfTrue="1">
      <formula>A10=0</formula>
    </cfRule>
  </conditionalFormatting>
  <conditionalFormatting sqref="C6">
    <cfRule type="expression" dxfId="51" priority="58" stopIfTrue="1">
      <formula>C6="Inserire titolo dell'opera"</formula>
    </cfRule>
  </conditionalFormatting>
  <conditionalFormatting sqref="A6">
    <cfRule type="expression" dxfId="50" priority="57" stopIfTrue="1">
      <formula>A6="Titel des Bauvorhabens angeben"</formula>
    </cfRule>
  </conditionalFormatting>
  <conditionalFormatting sqref="B122">
    <cfRule type="expression" dxfId="49" priority="56" stopIfTrue="1">
      <formula>E122=FALSE</formula>
    </cfRule>
  </conditionalFormatting>
  <conditionalFormatting sqref="B155">
    <cfRule type="expression" dxfId="48" priority="55" stopIfTrue="1">
      <formula>E155=FALSE</formula>
    </cfRule>
  </conditionalFormatting>
  <conditionalFormatting sqref="B91">
    <cfRule type="expression" dxfId="47" priority="53" stopIfTrue="1">
      <formula>B91=0</formula>
    </cfRule>
  </conditionalFormatting>
  <conditionalFormatting sqref="A91">
    <cfRule type="expression" dxfId="46" priority="54" stopIfTrue="1">
      <formula>A91="Referenzleistung angeben"</formula>
    </cfRule>
  </conditionalFormatting>
  <conditionalFormatting sqref="C91">
    <cfRule type="expression" dxfId="45" priority="52" stopIfTrue="1">
      <formula>C91="Inserire la prestazione di referenza"</formula>
    </cfRule>
  </conditionalFormatting>
  <conditionalFormatting sqref="C115">
    <cfRule type="expression" dxfId="44" priority="42" stopIfTrue="1">
      <formula>C115="Inserire tipologia di opera"</formula>
    </cfRule>
  </conditionalFormatting>
  <conditionalFormatting sqref="A115">
    <cfRule type="expression" dxfId="43" priority="41" stopIfTrue="1">
      <formula>A115="Typologie des Bauvorhabens angeben"</formula>
    </cfRule>
  </conditionalFormatting>
  <conditionalFormatting sqref="B123">
    <cfRule type="expression" dxfId="42" priority="14" stopIfTrue="1">
      <formula>B123=0</formula>
    </cfRule>
  </conditionalFormatting>
  <conditionalFormatting sqref="C148">
    <cfRule type="expression" dxfId="41" priority="9" stopIfTrue="1">
      <formula>C148="Inserire tipologia di opera"</formula>
    </cfRule>
  </conditionalFormatting>
  <conditionalFormatting sqref="A148">
    <cfRule type="expression" dxfId="40" priority="8" stopIfTrue="1">
      <formula>A148="Typologie des Bauvorhabens angeben"</formula>
    </cfRule>
  </conditionalFormatting>
  <conditionalFormatting sqref="C180">
    <cfRule type="expression" dxfId="39" priority="7" stopIfTrue="1">
      <formula>C180="Inserire tipologia di opera"</formula>
    </cfRule>
  </conditionalFormatting>
  <conditionalFormatting sqref="A180">
    <cfRule type="expression" dxfId="38" priority="6" stopIfTrue="1">
      <formula>A180="Typologie des Bauvorhabens angeben"</formula>
    </cfRule>
  </conditionalFormatting>
  <conditionalFormatting sqref="A123">
    <cfRule type="expression" dxfId="37" priority="5" stopIfTrue="1">
      <formula>A123="Referenzleistung angeben"</formula>
    </cfRule>
  </conditionalFormatting>
  <conditionalFormatting sqref="C123">
    <cfRule type="expression" dxfId="36" priority="4" stopIfTrue="1">
      <formula>C123="Inserire la prestazione di referenza"</formula>
    </cfRule>
  </conditionalFormatting>
  <conditionalFormatting sqref="B156">
    <cfRule type="expression" dxfId="35" priority="3" stopIfTrue="1">
      <formula>B156=0</formula>
    </cfRule>
  </conditionalFormatting>
  <conditionalFormatting sqref="A156">
    <cfRule type="expression" dxfId="34" priority="2" stopIfTrue="1">
      <formula>A156="Referenzleistung angeben"</formula>
    </cfRule>
  </conditionalFormatting>
  <conditionalFormatting sqref="C156">
    <cfRule type="expression" dxfId="33" priority="1" stopIfTrue="1">
      <formula>C156="Inserire la prestazione di referenza"</formula>
    </cfRule>
  </conditionalFormatting>
  <pageMargins left="0.98425196850393704" right="0.39370078740157483" top="0.78740157480314965" bottom="0.78740157480314965" header="0.39370078740157483" footer="0.39370078740157483"/>
  <pageSetup paperSize="9" scale="58" firstPageNumber="0" fitToHeight="0" orientation="portrait" r:id="rId1"/>
  <headerFooter alignWithMargins="0">
    <oddFooter>&amp;C&amp;P / &amp;N</oddFooter>
  </headerFooter>
  <rowBreaks count="2" manualBreakCount="2">
    <brk id="39" max="2" man="1"/>
    <brk id="185" max="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tabColor theme="5" tint="-0.249977111117893"/>
    <pageSetUpPr fitToPage="1"/>
  </sheetPr>
  <dimension ref="A1:N1143"/>
  <sheetViews>
    <sheetView showGridLines="0" view="pageBreakPreview" topLeftCell="C1" zoomScale="116" zoomScaleNormal="116" zoomScaleSheetLayoutView="116" workbookViewId="0">
      <pane ySplit="3" topLeftCell="A13" activePane="bottomLeft" state="frozen"/>
      <selection activeCell="C1" sqref="C1"/>
      <selection pane="bottomLeft" activeCell="H17" sqref="H17"/>
    </sheetView>
  </sheetViews>
  <sheetFormatPr baseColWidth="10" defaultColWidth="9.140625" defaultRowHeight="12.75" x14ac:dyDescent="0.2"/>
  <cols>
    <col min="1" max="1" width="10.28515625" style="192" hidden="1" customWidth="1"/>
    <col min="2" max="2" width="10.28515625" style="193" hidden="1" customWidth="1"/>
    <col min="3" max="3" width="20.7109375" style="118" customWidth="1"/>
    <col min="4" max="4" width="55.7109375" style="194" customWidth="1"/>
    <col min="5" max="5" width="30.7109375" style="195" customWidth="1"/>
    <col min="6" max="6" width="9.140625" style="89"/>
    <col min="7" max="7" width="30.7109375" style="195" customWidth="1"/>
    <col min="8" max="8" width="61.28515625" style="194" customWidth="1"/>
    <col min="9" max="9" width="20.7109375" style="118" customWidth="1"/>
    <col min="10" max="10" width="9.140625" style="89"/>
    <col min="11" max="11" width="51.5703125" style="89" customWidth="1"/>
    <col min="12" max="16384" width="9.140625" style="89"/>
  </cols>
  <sheetData>
    <row r="1" spans="1:14" ht="15.75" x14ac:dyDescent="0.2">
      <c r="A1" s="303" t="s">
        <v>390</v>
      </c>
      <c r="B1" s="303"/>
      <c r="C1" s="304" t="s">
        <v>202</v>
      </c>
      <c r="D1" s="304"/>
      <c r="E1" s="305" t="s">
        <v>113</v>
      </c>
      <c r="F1" s="306">
        <f>MAX($A$4:$A$103)</f>
        <v>10</v>
      </c>
      <c r="G1" s="299" t="s">
        <v>112</v>
      </c>
      <c r="H1" s="300"/>
      <c r="I1" s="300"/>
      <c r="J1" s="90"/>
    </row>
    <row r="2" spans="1:14" ht="15.75" x14ac:dyDescent="0.2">
      <c r="A2" s="303"/>
      <c r="B2" s="303"/>
      <c r="C2" s="301" t="s">
        <v>203</v>
      </c>
      <c r="D2" s="302"/>
      <c r="E2" s="305"/>
      <c r="F2" s="307"/>
      <c r="G2" s="299"/>
      <c r="H2" s="300"/>
      <c r="I2" s="300"/>
      <c r="J2" s="90"/>
    </row>
    <row r="3" spans="1:14" s="174" customFormat="1" ht="19.5" x14ac:dyDescent="0.2">
      <c r="A3" s="166" t="s">
        <v>392</v>
      </c>
      <c r="B3" s="167" t="s">
        <v>391</v>
      </c>
      <c r="C3" s="168" t="s">
        <v>401</v>
      </c>
      <c r="D3" s="169" t="s">
        <v>450</v>
      </c>
      <c r="E3" s="170" t="s">
        <v>402</v>
      </c>
      <c r="F3" s="171"/>
      <c r="G3" s="169" t="s">
        <v>403</v>
      </c>
      <c r="H3" s="172" t="s">
        <v>404</v>
      </c>
      <c r="I3" s="172" t="s">
        <v>405</v>
      </c>
      <c r="J3" s="173"/>
    </row>
    <row r="4" spans="1:14" s="117" customFormat="1" ht="123.75" x14ac:dyDescent="0.2">
      <c r="A4" s="175">
        <f>IF(B4=TRUE,1,0)</f>
        <v>0</v>
      </c>
      <c r="B4" s="176" t="b">
        <v>0</v>
      </c>
      <c r="C4" s="177" t="s">
        <v>416</v>
      </c>
      <c r="D4" s="178" t="s">
        <v>520</v>
      </c>
      <c r="E4" s="179" t="s">
        <v>269</v>
      </c>
      <c r="F4" s="52"/>
      <c r="G4" s="179" t="s">
        <v>389</v>
      </c>
      <c r="H4" s="178" t="s">
        <v>519</v>
      </c>
      <c r="I4" s="180" t="s">
        <v>371</v>
      </c>
    </row>
    <row r="5" spans="1:14" s="117" customFormat="1" ht="157.5" x14ac:dyDescent="0.2">
      <c r="A5" s="175">
        <f>IF(B5=TRUE,MAX($A$4:A4)+1,0)</f>
        <v>1</v>
      </c>
      <c r="B5" s="176" t="b">
        <v>1</v>
      </c>
      <c r="C5" s="177" t="s">
        <v>416</v>
      </c>
      <c r="D5" s="178" t="s">
        <v>521</v>
      </c>
      <c r="E5" s="179" t="s">
        <v>150</v>
      </c>
      <c r="F5" s="52"/>
      <c r="G5" s="179" t="s">
        <v>232</v>
      </c>
      <c r="H5" s="178" t="s">
        <v>512</v>
      </c>
      <c r="I5" s="180" t="s">
        <v>371</v>
      </c>
      <c r="N5" s="181"/>
    </row>
    <row r="6" spans="1:14" s="117" customFormat="1" ht="180" x14ac:dyDescent="0.2">
      <c r="A6" s="175">
        <f>IF(B6=TRUE,MAX($A$4:A5)+1,0)</f>
        <v>0</v>
      </c>
      <c r="B6" s="176" t="b">
        <v>0</v>
      </c>
      <c r="C6" s="177" t="s">
        <v>416</v>
      </c>
      <c r="D6" s="178" t="s">
        <v>522</v>
      </c>
      <c r="E6" s="179" t="s">
        <v>270</v>
      </c>
      <c r="F6" s="53"/>
      <c r="G6" s="179" t="s">
        <v>233</v>
      </c>
      <c r="H6" s="178" t="s">
        <v>513</v>
      </c>
      <c r="I6" s="180" t="s">
        <v>371</v>
      </c>
    </row>
    <row r="7" spans="1:14" s="117" customFormat="1" ht="56.25" x14ac:dyDescent="0.2">
      <c r="A7" s="175">
        <f>IF(B7=TRUE,MAX($A$4:A6)+1,0)</f>
        <v>0</v>
      </c>
      <c r="B7" s="176" t="b">
        <v>0</v>
      </c>
      <c r="C7" s="177" t="s">
        <v>416</v>
      </c>
      <c r="D7" s="178" t="s">
        <v>134</v>
      </c>
      <c r="E7" s="179" t="s">
        <v>271</v>
      </c>
      <c r="F7" s="52"/>
      <c r="G7" s="179" t="s">
        <v>231</v>
      </c>
      <c r="H7" s="178" t="s">
        <v>379</v>
      </c>
      <c r="I7" s="180" t="s">
        <v>371</v>
      </c>
    </row>
    <row r="8" spans="1:14" s="117" customFormat="1" ht="90" x14ac:dyDescent="0.2">
      <c r="A8" s="175">
        <f>IF(B8=TRUE,MAX($A$4:A7)+1,0)</f>
        <v>0</v>
      </c>
      <c r="B8" s="176" t="b">
        <v>0</v>
      </c>
      <c r="C8" s="177" t="s">
        <v>416</v>
      </c>
      <c r="D8" s="178" t="s">
        <v>179</v>
      </c>
      <c r="E8" s="179" t="s">
        <v>272</v>
      </c>
      <c r="F8" s="52"/>
      <c r="G8" s="179" t="s">
        <v>372</v>
      </c>
      <c r="H8" s="178" t="s">
        <v>289</v>
      </c>
      <c r="I8" s="180" t="s">
        <v>371</v>
      </c>
    </row>
    <row r="9" spans="1:14" s="117" customFormat="1" ht="45" x14ac:dyDescent="0.2">
      <c r="A9" s="175">
        <f>IF(B9=TRUE,MAX($A$4:A8)+1,0)</f>
        <v>0</v>
      </c>
      <c r="B9" s="176" t="b">
        <v>0</v>
      </c>
      <c r="C9" s="177" t="s">
        <v>416</v>
      </c>
      <c r="D9" s="178" t="s">
        <v>97</v>
      </c>
      <c r="E9" s="179" t="s">
        <v>444</v>
      </c>
      <c r="F9" s="52"/>
      <c r="G9" s="179" t="s">
        <v>120</v>
      </c>
      <c r="H9" s="178" t="s">
        <v>290</v>
      </c>
      <c r="I9" s="180" t="s">
        <v>371</v>
      </c>
    </row>
    <row r="10" spans="1:14" s="117" customFormat="1" ht="67.5" x14ac:dyDescent="0.2">
      <c r="A10" s="175">
        <f>IF(B10=TRUE,MAX($A$4:A9)+1,0)</f>
        <v>0</v>
      </c>
      <c r="B10" s="176" t="b">
        <v>0</v>
      </c>
      <c r="C10" s="177" t="s">
        <v>416</v>
      </c>
      <c r="D10" s="178" t="s">
        <v>360</v>
      </c>
      <c r="E10" s="179" t="s">
        <v>273</v>
      </c>
      <c r="F10" s="52"/>
      <c r="G10" s="179" t="s">
        <v>121</v>
      </c>
      <c r="H10" s="178" t="s">
        <v>446</v>
      </c>
      <c r="I10" s="180" t="s">
        <v>371</v>
      </c>
      <c r="K10" s="182"/>
    </row>
    <row r="11" spans="1:14" s="117" customFormat="1" ht="56.25" x14ac:dyDescent="0.2">
      <c r="A11" s="175">
        <f>IF(B11=TRUE,MAX($A$4:A10)+1,0)</f>
        <v>0</v>
      </c>
      <c r="B11" s="176" t="b">
        <v>0</v>
      </c>
      <c r="C11" s="177" t="s">
        <v>416</v>
      </c>
      <c r="D11" s="178" t="s">
        <v>361</v>
      </c>
      <c r="E11" s="179" t="s">
        <v>274</v>
      </c>
      <c r="F11" s="52"/>
      <c r="G11" s="179" t="s">
        <v>287</v>
      </c>
      <c r="H11" s="178" t="s">
        <v>447</v>
      </c>
      <c r="I11" s="180" t="s">
        <v>371</v>
      </c>
    </row>
    <row r="12" spans="1:14" s="117" customFormat="1" ht="67.5" x14ac:dyDescent="0.2">
      <c r="A12" s="175">
        <f>IF(B12=TRUE,MAX($A$4:A11)+1,0)</f>
        <v>0</v>
      </c>
      <c r="B12" s="176" t="b">
        <v>0</v>
      </c>
      <c r="C12" s="177" t="s">
        <v>416</v>
      </c>
      <c r="D12" s="178" t="s">
        <v>135</v>
      </c>
      <c r="E12" s="179" t="s">
        <v>275</v>
      </c>
      <c r="F12" s="52"/>
      <c r="G12" s="179" t="s">
        <v>230</v>
      </c>
      <c r="H12" s="178" t="s">
        <v>291</v>
      </c>
      <c r="I12" s="180" t="s">
        <v>371</v>
      </c>
    </row>
    <row r="13" spans="1:14" s="117" customFormat="1" ht="45" x14ac:dyDescent="0.2">
      <c r="A13" s="175">
        <f>IF(B13=TRUE,MAX($A$4:A12)+1,0)</f>
        <v>0</v>
      </c>
      <c r="B13" s="176" t="b">
        <v>0</v>
      </c>
      <c r="C13" s="177" t="s">
        <v>416</v>
      </c>
      <c r="D13" s="178" t="s">
        <v>180</v>
      </c>
      <c r="E13" s="179" t="s">
        <v>149</v>
      </c>
      <c r="F13" s="52"/>
      <c r="G13" s="179" t="s">
        <v>114</v>
      </c>
      <c r="H13" s="178" t="s">
        <v>336</v>
      </c>
      <c r="I13" s="180" t="s">
        <v>371</v>
      </c>
    </row>
    <row r="14" spans="1:14" s="117" customFormat="1" ht="56.25" x14ac:dyDescent="0.2">
      <c r="A14" s="175">
        <f>IF(B14=TRUE,MAX($A$4:A13)+1,0)</f>
        <v>2</v>
      </c>
      <c r="B14" s="176" t="b">
        <v>1</v>
      </c>
      <c r="C14" s="177" t="s">
        <v>416</v>
      </c>
      <c r="D14" s="178" t="s">
        <v>98</v>
      </c>
      <c r="E14" s="179" t="s">
        <v>148</v>
      </c>
      <c r="F14" s="52"/>
      <c r="G14" s="179" t="s">
        <v>115</v>
      </c>
      <c r="H14" s="178" t="s">
        <v>187</v>
      </c>
      <c r="I14" s="180" t="s">
        <v>371</v>
      </c>
    </row>
    <row r="15" spans="1:14" s="117" customFormat="1" ht="45" x14ac:dyDescent="0.2">
      <c r="A15" s="175">
        <f>IF(B15=TRUE,MAX($A$4:A14)+1,0)</f>
        <v>0</v>
      </c>
      <c r="B15" s="176" t="b">
        <v>0</v>
      </c>
      <c r="C15" s="177" t="s">
        <v>416</v>
      </c>
      <c r="D15" s="178" t="s">
        <v>116</v>
      </c>
      <c r="E15" s="179" t="s">
        <v>276</v>
      </c>
      <c r="F15" s="52"/>
      <c r="G15" s="179" t="s">
        <v>89</v>
      </c>
      <c r="H15" s="178" t="s">
        <v>188</v>
      </c>
      <c r="I15" s="180" t="s">
        <v>371</v>
      </c>
    </row>
    <row r="16" spans="1:14" s="117" customFormat="1" ht="101.25" x14ac:dyDescent="0.2">
      <c r="A16" s="175">
        <f>IF(B16=TRUE,MAX($A$4:A15)+1,0)</f>
        <v>3</v>
      </c>
      <c r="B16" s="176" t="b">
        <v>1</v>
      </c>
      <c r="C16" s="177" t="s">
        <v>416</v>
      </c>
      <c r="D16" s="178" t="s">
        <v>737</v>
      </c>
      <c r="E16" s="179" t="s">
        <v>358</v>
      </c>
      <c r="F16" s="52"/>
      <c r="G16" s="179" t="s">
        <v>99</v>
      </c>
      <c r="H16" s="178" t="s">
        <v>736</v>
      </c>
      <c r="I16" s="180" t="s">
        <v>371</v>
      </c>
    </row>
    <row r="17" spans="1:9" s="117" customFormat="1" ht="56.25" x14ac:dyDescent="0.2">
      <c r="A17" s="175">
        <f>IF(B17=TRUE,MAX($A$4:A16)+1,0)</f>
        <v>4</v>
      </c>
      <c r="B17" s="176" t="b">
        <v>1</v>
      </c>
      <c r="C17" s="177" t="s">
        <v>417</v>
      </c>
      <c r="D17" s="178" t="s">
        <v>136</v>
      </c>
      <c r="E17" s="179" t="s">
        <v>359</v>
      </c>
      <c r="F17" s="52"/>
      <c r="G17" s="179" t="s">
        <v>101</v>
      </c>
      <c r="H17" s="178" t="s">
        <v>100</v>
      </c>
      <c r="I17" s="180" t="s">
        <v>384</v>
      </c>
    </row>
    <row r="18" spans="1:9" s="117" customFormat="1" ht="45" x14ac:dyDescent="0.2">
      <c r="A18" s="175">
        <f>IF(B18=TRUE,MAX($A$4:A17)+1,0)</f>
        <v>5</v>
      </c>
      <c r="B18" s="176" t="b">
        <v>1</v>
      </c>
      <c r="C18" s="177" t="s">
        <v>417</v>
      </c>
      <c r="D18" s="178" t="s">
        <v>209</v>
      </c>
      <c r="E18" s="179" t="s">
        <v>277</v>
      </c>
      <c r="F18" s="52"/>
      <c r="G18" s="179" t="s">
        <v>201</v>
      </c>
      <c r="H18" s="178" t="s">
        <v>189</v>
      </c>
      <c r="I18" s="180" t="s">
        <v>384</v>
      </c>
    </row>
    <row r="19" spans="1:9" s="117" customFormat="1" ht="45" x14ac:dyDescent="0.2">
      <c r="A19" s="175">
        <f>IF(B19=TRUE,MAX($A$4:A18)+1,0)</f>
        <v>0</v>
      </c>
      <c r="B19" s="176" t="b">
        <v>0</v>
      </c>
      <c r="C19" s="177" t="s">
        <v>417</v>
      </c>
      <c r="D19" s="178" t="s">
        <v>210</v>
      </c>
      <c r="E19" s="179" t="s">
        <v>278</v>
      </c>
      <c r="F19" s="52"/>
      <c r="G19" s="179" t="s">
        <v>86</v>
      </c>
      <c r="H19" s="178" t="s">
        <v>190</v>
      </c>
      <c r="I19" s="180" t="s">
        <v>384</v>
      </c>
    </row>
    <row r="20" spans="1:9" s="117" customFormat="1" ht="56.25" x14ac:dyDescent="0.2">
      <c r="A20" s="175">
        <f>IF(B20=TRUE,MAX($A$4:A19)+1,0)</f>
        <v>0</v>
      </c>
      <c r="B20" s="176" t="b">
        <v>0</v>
      </c>
      <c r="C20" s="177" t="s">
        <v>417</v>
      </c>
      <c r="D20" s="178" t="s">
        <v>137</v>
      </c>
      <c r="E20" s="179" t="s">
        <v>91</v>
      </c>
      <c r="F20" s="52"/>
      <c r="G20" s="179" t="s">
        <v>288</v>
      </c>
      <c r="H20" s="178" t="s">
        <v>191</v>
      </c>
      <c r="I20" s="180" t="s">
        <v>384</v>
      </c>
    </row>
    <row r="21" spans="1:9" s="117" customFormat="1" ht="67.5" x14ac:dyDescent="0.2">
      <c r="A21" s="175">
        <f>IF(B21=TRUE,MAX($A$4:A20)+1,0)</f>
        <v>0</v>
      </c>
      <c r="B21" s="176" t="b">
        <v>0</v>
      </c>
      <c r="C21" s="177" t="s">
        <v>417</v>
      </c>
      <c r="D21" s="178" t="s">
        <v>139</v>
      </c>
      <c r="E21" s="179" t="s">
        <v>280</v>
      </c>
      <c r="F21" s="52"/>
      <c r="G21" s="179" t="s">
        <v>386</v>
      </c>
      <c r="H21" s="178" t="s">
        <v>138</v>
      </c>
      <c r="I21" s="180" t="s">
        <v>384</v>
      </c>
    </row>
    <row r="22" spans="1:9" s="117" customFormat="1" ht="45" x14ac:dyDescent="0.2">
      <c r="A22" s="175">
        <f>IF(B22=TRUE,MAX($A$4:A21)+1,0)</f>
        <v>6</v>
      </c>
      <c r="B22" s="176" t="b">
        <v>1</v>
      </c>
      <c r="C22" s="177" t="s">
        <v>417</v>
      </c>
      <c r="D22" s="178" t="s">
        <v>340</v>
      </c>
      <c r="E22" s="179" t="s">
        <v>144</v>
      </c>
      <c r="F22" s="52"/>
      <c r="G22" s="179" t="s">
        <v>420</v>
      </c>
      <c r="H22" s="178" t="s">
        <v>192</v>
      </c>
      <c r="I22" s="180" t="s">
        <v>384</v>
      </c>
    </row>
    <row r="23" spans="1:9" s="117" customFormat="1" ht="45" x14ac:dyDescent="0.2">
      <c r="A23" s="175">
        <f>IF(B23=TRUE,MAX($A$4:A22)+1,0)</f>
        <v>0</v>
      </c>
      <c r="B23" s="176" t="b">
        <v>0</v>
      </c>
      <c r="C23" s="177" t="s">
        <v>417</v>
      </c>
      <c r="D23" s="178" t="s">
        <v>341</v>
      </c>
      <c r="E23" s="179" t="s">
        <v>147</v>
      </c>
      <c r="F23" s="52"/>
      <c r="G23" s="179" t="s">
        <v>421</v>
      </c>
      <c r="H23" s="178" t="s">
        <v>193</v>
      </c>
      <c r="I23" s="180" t="s">
        <v>384</v>
      </c>
    </row>
    <row r="24" spans="1:9" s="117" customFormat="1" ht="45" x14ac:dyDescent="0.2">
      <c r="A24" s="175">
        <f>IF(B24=TRUE,MAX($A$4:A23)+1,0)</f>
        <v>7</v>
      </c>
      <c r="B24" s="176" t="b">
        <v>1</v>
      </c>
      <c r="C24" s="177" t="s">
        <v>103</v>
      </c>
      <c r="D24" s="178" t="s">
        <v>342</v>
      </c>
      <c r="E24" s="179" t="s">
        <v>145</v>
      </c>
      <c r="F24" s="52"/>
      <c r="G24" s="179" t="s">
        <v>422</v>
      </c>
      <c r="H24" s="178" t="s">
        <v>194</v>
      </c>
      <c r="I24" s="180" t="s">
        <v>384</v>
      </c>
    </row>
    <row r="25" spans="1:9" s="117" customFormat="1" ht="56.25" x14ac:dyDescent="0.2">
      <c r="A25" s="175">
        <f>IF(B25=TRUE,MAX($A$4:A24)+1,0)</f>
        <v>0</v>
      </c>
      <c r="B25" s="176" t="b">
        <v>0</v>
      </c>
      <c r="C25" s="177" t="s">
        <v>417</v>
      </c>
      <c r="D25" s="178" t="s">
        <v>343</v>
      </c>
      <c r="E25" s="179" t="s">
        <v>146</v>
      </c>
      <c r="F25" s="52"/>
      <c r="G25" s="179" t="s">
        <v>423</v>
      </c>
      <c r="H25" s="178" t="s">
        <v>195</v>
      </c>
      <c r="I25" s="180" t="s">
        <v>384</v>
      </c>
    </row>
    <row r="26" spans="1:9" s="117" customFormat="1" ht="56.25" x14ac:dyDescent="0.2">
      <c r="A26" s="175">
        <f>IF(B26=TRUE,MAX($A$4:A25)+1,0)</f>
        <v>0</v>
      </c>
      <c r="B26" s="176" t="b">
        <v>0</v>
      </c>
      <c r="C26" s="177" t="s">
        <v>418</v>
      </c>
      <c r="D26" s="178" t="s">
        <v>140</v>
      </c>
      <c r="E26" s="179" t="s">
        <v>380</v>
      </c>
      <c r="F26" s="52"/>
      <c r="G26" s="179" t="s">
        <v>218</v>
      </c>
      <c r="H26" s="178" t="s">
        <v>196</v>
      </c>
      <c r="I26" s="180" t="s">
        <v>122</v>
      </c>
    </row>
    <row r="27" spans="1:9" s="117" customFormat="1" ht="56.25" x14ac:dyDescent="0.2">
      <c r="A27" s="175">
        <f>IF(B27=TRUE,MAX($A$4:A26)+1,0)</f>
        <v>8</v>
      </c>
      <c r="B27" s="176" t="b">
        <v>1</v>
      </c>
      <c r="C27" s="177" t="s">
        <v>418</v>
      </c>
      <c r="D27" s="178" t="s">
        <v>344</v>
      </c>
      <c r="E27" s="179" t="s">
        <v>279</v>
      </c>
      <c r="F27" s="52"/>
      <c r="G27" s="179" t="s">
        <v>123</v>
      </c>
      <c r="H27" s="178" t="s">
        <v>110</v>
      </c>
      <c r="I27" s="180" t="s">
        <v>122</v>
      </c>
    </row>
    <row r="28" spans="1:9" s="117" customFormat="1" ht="123.75" x14ac:dyDescent="0.2">
      <c r="A28" s="175">
        <f>IF(B28=TRUE,MAX($A$4:A27)+1,0)</f>
        <v>0</v>
      </c>
      <c r="B28" s="176" t="b">
        <v>0</v>
      </c>
      <c r="C28" s="177" t="s">
        <v>419</v>
      </c>
      <c r="D28" s="178" t="s">
        <v>523</v>
      </c>
      <c r="E28" s="179" t="s">
        <v>281</v>
      </c>
      <c r="F28" s="52"/>
      <c r="G28" s="179" t="s">
        <v>387</v>
      </c>
      <c r="H28" s="178" t="s">
        <v>514</v>
      </c>
      <c r="I28" s="180" t="s">
        <v>385</v>
      </c>
    </row>
    <row r="29" spans="1:9" s="117" customFormat="1" ht="123.75" x14ac:dyDescent="0.2">
      <c r="A29" s="175">
        <f>IF(B29=TRUE,MAX($A$4:A28)+1,0)</f>
        <v>0</v>
      </c>
      <c r="B29" s="176" t="b">
        <v>0</v>
      </c>
      <c r="C29" s="177" t="s">
        <v>419</v>
      </c>
      <c r="D29" s="178" t="s">
        <v>524</v>
      </c>
      <c r="E29" s="179" t="s">
        <v>282</v>
      </c>
      <c r="F29" s="52"/>
      <c r="G29" s="179" t="s">
        <v>388</v>
      </c>
      <c r="H29" s="178" t="s">
        <v>515</v>
      </c>
      <c r="I29" s="180" t="s">
        <v>385</v>
      </c>
    </row>
    <row r="30" spans="1:9" s="117" customFormat="1" ht="56.25" x14ac:dyDescent="0.2">
      <c r="A30" s="175">
        <f>IF(B30=TRUE,MAX($A$4:A29)+1,0)</f>
        <v>0</v>
      </c>
      <c r="B30" s="176" t="b">
        <v>0</v>
      </c>
      <c r="C30" s="177" t="s">
        <v>419</v>
      </c>
      <c r="D30" s="178" t="s">
        <v>448</v>
      </c>
      <c r="E30" s="179" t="s">
        <v>102</v>
      </c>
      <c r="F30" s="52"/>
      <c r="G30" s="179" t="s">
        <v>370</v>
      </c>
      <c r="H30" s="178" t="s">
        <v>111</v>
      </c>
      <c r="I30" s="180" t="s">
        <v>385</v>
      </c>
    </row>
    <row r="31" spans="1:9" s="117" customFormat="1" ht="112.5" x14ac:dyDescent="0.2">
      <c r="A31" s="175">
        <f>IF(B31=TRUE,MAX($A$4:A30)+1,0)</f>
        <v>0</v>
      </c>
      <c r="B31" s="176" t="b">
        <v>0</v>
      </c>
      <c r="C31" s="177" t="s">
        <v>419</v>
      </c>
      <c r="D31" s="178" t="s">
        <v>525</v>
      </c>
      <c r="E31" s="179" t="s">
        <v>283</v>
      </c>
      <c r="F31" s="52"/>
      <c r="G31" s="179" t="s">
        <v>222</v>
      </c>
      <c r="H31" s="178" t="s">
        <v>516</v>
      </c>
      <c r="I31" s="180" t="s">
        <v>385</v>
      </c>
    </row>
    <row r="32" spans="1:9" s="117" customFormat="1" ht="56.25" x14ac:dyDescent="0.2">
      <c r="A32" s="175">
        <f>IF(B32=TRUE,MAX($A$4:A31)+1,0)</f>
        <v>0</v>
      </c>
      <c r="B32" s="176" t="b">
        <v>0</v>
      </c>
      <c r="C32" s="177" t="s">
        <v>419</v>
      </c>
      <c r="D32" s="178" t="s">
        <v>345</v>
      </c>
      <c r="E32" s="179" t="s">
        <v>153</v>
      </c>
      <c r="F32" s="52"/>
      <c r="G32" s="179" t="s">
        <v>368</v>
      </c>
      <c r="H32" s="178" t="s">
        <v>93</v>
      </c>
      <c r="I32" s="180" t="s">
        <v>385</v>
      </c>
    </row>
    <row r="33" spans="1:9" s="117" customFormat="1" ht="112.5" x14ac:dyDescent="0.2">
      <c r="A33" s="175">
        <f>IF(B33=TRUE,MAX($A$4:A32)+1,0)</f>
        <v>0</v>
      </c>
      <c r="B33" s="176" t="b">
        <v>0</v>
      </c>
      <c r="C33" s="177" t="s">
        <v>419</v>
      </c>
      <c r="D33" s="178" t="s">
        <v>526</v>
      </c>
      <c r="E33" s="179" t="s">
        <v>284</v>
      </c>
      <c r="F33" s="52"/>
      <c r="G33" s="179" t="s">
        <v>369</v>
      </c>
      <c r="H33" s="178" t="s">
        <v>517</v>
      </c>
      <c r="I33" s="180" t="s">
        <v>385</v>
      </c>
    </row>
    <row r="34" spans="1:9" s="117" customFormat="1" ht="45" x14ac:dyDescent="0.2">
      <c r="A34" s="175">
        <f>IF(B34=TRUE,MAX($A$4:A33)+1,0)</f>
        <v>0</v>
      </c>
      <c r="B34" s="176" t="b">
        <v>0</v>
      </c>
      <c r="C34" s="177" t="s">
        <v>419</v>
      </c>
      <c r="D34" s="178" t="s">
        <v>141</v>
      </c>
      <c r="E34" s="179" t="s">
        <v>104</v>
      </c>
      <c r="F34" s="52"/>
      <c r="G34" s="179" t="s">
        <v>90</v>
      </c>
      <c r="H34" s="178" t="s">
        <v>94</v>
      </c>
      <c r="I34" s="180" t="s">
        <v>385</v>
      </c>
    </row>
    <row r="35" spans="1:9" s="117" customFormat="1" ht="45" x14ac:dyDescent="0.2">
      <c r="A35" s="175">
        <f>IF(B35=TRUE,MAX($A$4:A34)+1,0)</f>
        <v>0</v>
      </c>
      <c r="B35" s="176" t="b">
        <v>0</v>
      </c>
      <c r="C35" s="177" t="s">
        <v>424</v>
      </c>
      <c r="D35" s="178" t="s">
        <v>346</v>
      </c>
      <c r="E35" s="179" t="s">
        <v>285</v>
      </c>
      <c r="F35" s="52"/>
      <c r="G35" s="179" t="s">
        <v>382</v>
      </c>
      <c r="H35" s="178" t="s">
        <v>95</v>
      </c>
      <c r="I35" s="180" t="s">
        <v>381</v>
      </c>
    </row>
    <row r="36" spans="1:9" s="117" customFormat="1" ht="45" x14ac:dyDescent="0.2">
      <c r="A36" s="175">
        <f>IF(B36=TRUE,MAX($A$4:A35)+1,0)</f>
        <v>0</v>
      </c>
      <c r="B36" s="176" t="b">
        <v>0</v>
      </c>
      <c r="C36" s="177" t="s">
        <v>424</v>
      </c>
      <c r="D36" s="178" t="s">
        <v>347</v>
      </c>
      <c r="E36" s="179" t="s">
        <v>286</v>
      </c>
      <c r="F36" s="52"/>
      <c r="G36" s="179" t="s">
        <v>383</v>
      </c>
      <c r="H36" s="178" t="s">
        <v>96</v>
      </c>
      <c r="I36" s="180" t="s">
        <v>381</v>
      </c>
    </row>
    <row r="37" spans="1:9" s="117" customFormat="1" ht="123.75" x14ac:dyDescent="0.2">
      <c r="A37" s="175">
        <f>IF(B37=TRUE,MAX($A$4:A36)+1,0)</f>
        <v>0</v>
      </c>
      <c r="B37" s="176" t="b">
        <v>0</v>
      </c>
      <c r="C37" s="177" t="s">
        <v>424</v>
      </c>
      <c r="D37" s="178" t="s">
        <v>527</v>
      </c>
      <c r="E37" s="179" t="s">
        <v>234</v>
      </c>
      <c r="F37" s="52"/>
      <c r="G37" s="179" t="s">
        <v>367</v>
      </c>
      <c r="H37" s="178" t="s">
        <v>518</v>
      </c>
      <c r="I37" s="180" t="s">
        <v>381</v>
      </c>
    </row>
    <row r="38" spans="1:9" s="117" customFormat="1" ht="75.75" customHeight="1" x14ac:dyDescent="0.2">
      <c r="A38" s="175">
        <f>IF(B38=TRUE,MAX($A$4:A37)+1,0)</f>
        <v>9</v>
      </c>
      <c r="B38" s="176" t="b">
        <v>1</v>
      </c>
      <c r="C38" s="177" t="s">
        <v>416</v>
      </c>
      <c r="D38" s="196" t="s">
        <v>698</v>
      </c>
      <c r="E38" s="179" t="s">
        <v>697</v>
      </c>
      <c r="F38" s="52"/>
      <c r="G38" s="179" t="s">
        <v>696</v>
      </c>
      <c r="H38" s="178" t="s">
        <v>695</v>
      </c>
      <c r="I38" s="180" t="s">
        <v>371</v>
      </c>
    </row>
    <row r="39" spans="1:9" s="117" customFormat="1" ht="75.75" customHeight="1" x14ac:dyDescent="0.2">
      <c r="A39" s="175">
        <f>IF(B39=TRUE,MAX($A$4:A38)+1,0)</f>
        <v>10</v>
      </c>
      <c r="B39" s="176" t="b">
        <v>1</v>
      </c>
      <c r="C39" s="177" t="s">
        <v>416</v>
      </c>
      <c r="D39" s="178" t="s">
        <v>723</v>
      </c>
      <c r="E39" s="179" t="s">
        <v>724</v>
      </c>
      <c r="F39" s="52"/>
      <c r="G39" s="179" t="s">
        <v>726</v>
      </c>
      <c r="H39" s="178" t="s">
        <v>725</v>
      </c>
      <c r="I39" s="180" t="s">
        <v>371</v>
      </c>
    </row>
    <row r="40" spans="1:9" s="117" customFormat="1" ht="75.75" customHeight="1" x14ac:dyDescent="0.2">
      <c r="A40" s="175">
        <f>IF(B40=TRUE,MAX($A$4:A39)+1,0)</f>
        <v>0</v>
      </c>
      <c r="B40" s="176" t="b">
        <v>0</v>
      </c>
      <c r="C40" s="177"/>
      <c r="D40" s="183" t="s">
        <v>2</v>
      </c>
      <c r="E40" s="179" t="s">
        <v>3</v>
      </c>
      <c r="F40" s="52"/>
      <c r="G40" s="179" t="s">
        <v>551</v>
      </c>
      <c r="H40" s="178" t="s">
        <v>4</v>
      </c>
      <c r="I40" s="180"/>
    </row>
    <row r="41" spans="1:9" s="117" customFormat="1" ht="75.75" customHeight="1" x14ac:dyDescent="0.2">
      <c r="A41" s="175">
        <f>IF(B41=TRUE,MAX($A$4:A40)+1,0)</f>
        <v>0</v>
      </c>
      <c r="B41" s="176" t="b">
        <v>0</v>
      </c>
      <c r="C41" s="177"/>
      <c r="D41" s="183" t="s">
        <v>5</v>
      </c>
      <c r="E41" s="179" t="s">
        <v>6</v>
      </c>
      <c r="F41" s="52"/>
      <c r="G41" s="179" t="s">
        <v>552</v>
      </c>
      <c r="H41" s="178" t="s">
        <v>7</v>
      </c>
      <c r="I41" s="180"/>
    </row>
    <row r="42" spans="1:9" s="117" customFormat="1" ht="75.75" customHeight="1" x14ac:dyDescent="0.2">
      <c r="A42" s="175">
        <f>IF(B42=TRUE,MAX($A$4:A41)+1,0)</f>
        <v>0</v>
      </c>
      <c r="B42" s="176" t="b">
        <v>0</v>
      </c>
      <c r="C42" s="177"/>
      <c r="D42" s="183" t="s">
        <v>8</v>
      </c>
      <c r="E42" s="179" t="s">
        <v>9</v>
      </c>
      <c r="F42" s="52"/>
      <c r="G42" s="179" t="s">
        <v>553</v>
      </c>
      <c r="H42" s="178" t="s">
        <v>10</v>
      </c>
      <c r="I42" s="180"/>
    </row>
    <row r="43" spans="1:9" s="117" customFormat="1" ht="75.75" customHeight="1" x14ac:dyDescent="0.2">
      <c r="A43" s="175">
        <f>IF(B43=TRUE,MAX($A$4:A42)+1,0)</f>
        <v>0</v>
      </c>
      <c r="B43" s="176" t="b">
        <v>0</v>
      </c>
      <c r="C43" s="177"/>
      <c r="D43" s="183" t="s">
        <v>11</v>
      </c>
      <c r="E43" s="179" t="s">
        <v>12</v>
      </c>
      <c r="F43" s="52"/>
      <c r="G43" s="179" t="s">
        <v>554</v>
      </c>
      <c r="H43" s="178" t="s">
        <v>13</v>
      </c>
      <c r="I43" s="180"/>
    </row>
    <row r="44" spans="1:9" s="117" customFormat="1" ht="75.75" customHeight="1" x14ac:dyDescent="0.2">
      <c r="A44" s="175">
        <f>IF(B44=TRUE,MAX($A$4:A43)+1,0)</f>
        <v>0</v>
      </c>
      <c r="B44" s="176" t="b">
        <v>0</v>
      </c>
      <c r="C44" s="177"/>
      <c r="D44" s="183" t="s">
        <v>14</v>
      </c>
      <c r="E44" s="179" t="s">
        <v>15</v>
      </c>
      <c r="F44" s="52"/>
      <c r="G44" s="179" t="s">
        <v>555</v>
      </c>
      <c r="H44" s="178" t="s">
        <v>16</v>
      </c>
      <c r="I44" s="180"/>
    </row>
    <row r="45" spans="1:9" s="117" customFormat="1" ht="75.75" customHeight="1" x14ac:dyDescent="0.2">
      <c r="A45" s="175">
        <f>IF(B45=TRUE,MAX($A$4:A44)+1,0)</f>
        <v>0</v>
      </c>
      <c r="B45" s="176" t="b">
        <v>0</v>
      </c>
      <c r="C45" s="177"/>
      <c r="D45" s="183" t="s">
        <v>17</v>
      </c>
      <c r="E45" s="179" t="s">
        <v>18</v>
      </c>
      <c r="F45" s="52"/>
      <c r="G45" s="179" t="s">
        <v>556</v>
      </c>
      <c r="H45" s="178" t="s">
        <v>19</v>
      </c>
      <c r="I45" s="180"/>
    </row>
    <row r="46" spans="1:9" s="117" customFormat="1" ht="75.75" customHeight="1" x14ac:dyDescent="0.2">
      <c r="A46" s="175">
        <f>IF(B46=TRUE,MAX($A$4:A45)+1,0)</f>
        <v>0</v>
      </c>
      <c r="B46" s="176" t="b">
        <v>0</v>
      </c>
      <c r="C46" s="177"/>
      <c r="D46" s="183" t="s">
        <v>20</v>
      </c>
      <c r="E46" s="179" t="s">
        <v>21</v>
      </c>
      <c r="F46" s="52"/>
      <c r="G46" s="179" t="s">
        <v>557</v>
      </c>
      <c r="H46" s="178" t="s">
        <v>22</v>
      </c>
      <c r="I46" s="180"/>
    </row>
    <row r="47" spans="1:9" s="117" customFormat="1" ht="75.75" customHeight="1" x14ac:dyDescent="0.2">
      <c r="A47" s="175">
        <f>IF(B47=TRUE,MAX($A$4:A46)+1,0)</f>
        <v>0</v>
      </c>
      <c r="B47" s="176" t="b">
        <v>0</v>
      </c>
      <c r="C47" s="177"/>
      <c r="D47" s="183" t="s">
        <v>23</v>
      </c>
      <c r="E47" s="179" t="s">
        <v>24</v>
      </c>
      <c r="F47" s="52"/>
      <c r="G47" s="179" t="s">
        <v>558</v>
      </c>
      <c r="H47" s="178" t="s">
        <v>25</v>
      </c>
      <c r="I47" s="180"/>
    </row>
    <row r="48" spans="1:9" s="117" customFormat="1" ht="75.75" customHeight="1" x14ac:dyDescent="0.2">
      <c r="A48" s="175">
        <f>IF(B48=TRUE,MAX($A$4:A47)+1,0)</f>
        <v>0</v>
      </c>
      <c r="B48" s="176" t="b">
        <v>0</v>
      </c>
      <c r="C48" s="177"/>
      <c r="D48" s="183" t="s">
        <v>26</v>
      </c>
      <c r="E48" s="179" t="s">
        <v>27</v>
      </c>
      <c r="F48" s="52"/>
      <c r="G48" s="179" t="s">
        <v>559</v>
      </c>
      <c r="H48" s="178" t="s">
        <v>28</v>
      </c>
      <c r="I48" s="180"/>
    </row>
    <row r="49" spans="1:9" s="117" customFormat="1" ht="75.75" customHeight="1" x14ac:dyDescent="0.2">
      <c r="A49" s="175">
        <f>IF(B49=TRUE,MAX($A$4:A48)+1,0)</f>
        <v>0</v>
      </c>
      <c r="B49" s="176" t="b">
        <v>0</v>
      </c>
      <c r="C49" s="177"/>
      <c r="D49" s="183" t="s">
        <v>29</v>
      </c>
      <c r="E49" s="179" t="s">
        <v>30</v>
      </c>
      <c r="F49" s="52"/>
      <c r="G49" s="179" t="s">
        <v>560</v>
      </c>
      <c r="H49" s="178" t="s">
        <v>31</v>
      </c>
      <c r="I49" s="180"/>
    </row>
    <row r="50" spans="1:9" s="117" customFormat="1" ht="75.75" customHeight="1" x14ac:dyDescent="0.2">
      <c r="A50" s="175">
        <f>IF(B50=TRUE,MAX($A$4:A49)+1,0)</f>
        <v>0</v>
      </c>
      <c r="B50" s="176" t="b">
        <v>0</v>
      </c>
      <c r="C50" s="177"/>
      <c r="D50" s="183" t="s">
        <v>32</v>
      </c>
      <c r="E50" s="179" t="s">
        <v>33</v>
      </c>
      <c r="F50" s="52"/>
      <c r="G50" s="179" t="s">
        <v>561</v>
      </c>
      <c r="H50" s="178" t="s">
        <v>34</v>
      </c>
      <c r="I50" s="180"/>
    </row>
    <row r="51" spans="1:9" s="117" customFormat="1" ht="75.75" customHeight="1" x14ac:dyDescent="0.2">
      <c r="A51" s="175">
        <f>IF(B51=TRUE,MAX($A$4:A50)+1,0)</f>
        <v>0</v>
      </c>
      <c r="B51" s="176" t="b">
        <v>0</v>
      </c>
      <c r="C51" s="177"/>
      <c r="D51" s="183" t="s">
        <v>35</v>
      </c>
      <c r="E51" s="179" t="s">
        <v>36</v>
      </c>
      <c r="F51" s="52"/>
      <c r="G51" s="179" t="s">
        <v>562</v>
      </c>
      <c r="H51" s="178" t="s">
        <v>237</v>
      </c>
      <c r="I51" s="180"/>
    </row>
    <row r="52" spans="1:9" s="117" customFormat="1" ht="75.75" customHeight="1" x14ac:dyDescent="0.2">
      <c r="A52" s="175">
        <f>IF(B52=TRUE,MAX($A$4:A51)+1,0)</f>
        <v>0</v>
      </c>
      <c r="B52" s="176" t="b">
        <v>0</v>
      </c>
      <c r="C52" s="177"/>
      <c r="D52" s="183" t="s">
        <v>238</v>
      </c>
      <c r="E52" s="179" t="s">
        <v>239</v>
      </c>
      <c r="F52" s="52"/>
      <c r="G52" s="179" t="s">
        <v>563</v>
      </c>
      <c r="H52" s="178" t="s">
        <v>240</v>
      </c>
      <c r="I52" s="180"/>
    </row>
    <row r="53" spans="1:9" s="117" customFormat="1" ht="75.75" customHeight="1" x14ac:dyDescent="0.2">
      <c r="A53" s="175">
        <f>IF(B53=TRUE,MAX($A$4:A52)+1,0)</f>
        <v>0</v>
      </c>
      <c r="B53" s="176" t="b">
        <v>0</v>
      </c>
      <c r="C53" s="177"/>
      <c r="D53" s="183" t="s">
        <v>241</v>
      </c>
      <c r="E53" s="179" t="s">
        <v>242</v>
      </c>
      <c r="F53" s="52"/>
      <c r="G53" s="179" t="s">
        <v>564</v>
      </c>
      <c r="H53" s="178" t="s">
        <v>243</v>
      </c>
      <c r="I53" s="180"/>
    </row>
    <row r="54" spans="1:9" s="117" customFormat="1" ht="75.75" customHeight="1" x14ac:dyDescent="0.2">
      <c r="A54" s="175">
        <f>IF(B54=TRUE,MAX($A$4:A53)+1,0)</f>
        <v>0</v>
      </c>
      <c r="B54" s="176" t="b">
        <v>0</v>
      </c>
      <c r="C54" s="177"/>
      <c r="D54" s="183" t="s">
        <v>244</v>
      </c>
      <c r="E54" s="179" t="s">
        <v>245</v>
      </c>
      <c r="F54" s="52"/>
      <c r="G54" s="179" t="s">
        <v>565</v>
      </c>
      <c r="H54" s="178" t="s">
        <v>246</v>
      </c>
      <c r="I54" s="180"/>
    </row>
    <row r="55" spans="1:9" s="117" customFormat="1" ht="75.75" customHeight="1" x14ac:dyDescent="0.2">
      <c r="A55" s="175">
        <f>IF(B55=TRUE,MAX($A$4:A54)+1,0)</f>
        <v>0</v>
      </c>
      <c r="B55" s="176" t="b">
        <v>0</v>
      </c>
      <c r="C55" s="177"/>
      <c r="D55" s="183" t="s">
        <v>247</v>
      </c>
      <c r="E55" s="179" t="s">
        <v>248</v>
      </c>
      <c r="F55" s="52"/>
      <c r="G55" s="179" t="s">
        <v>566</v>
      </c>
      <c r="H55" s="178" t="s">
        <v>249</v>
      </c>
      <c r="I55" s="180"/>
    </row>
    <row r="56" spans="1:9" s="117" customFormat="1" ht="75.75" customHeight="1" x14ac:dyDescent="0.2">
      <c r="A56" s="175">
        <f>IF(B56=TRUE,MAX($A$4:A55)+1,0)</f>
        <v>0</v>
      </c>
      <c r="B56" s="176" t="b">
        <v>0</v>
      </c>
      <c r="C56" s="177"/>
      <c r="D56" s="183" t="s">
        <v>250</v>
      </c>
      <c r="E56" s="179" t="s">
        <v>251</v>
      </c>
      <c r="F56" s="52"/>
      <c r="G56" s="179" t="s">
        <v>567</v>
      </c>
      <c r="H56" s="178" t="s">
        <v>165</v>
      </c>
      <c r="I56" s="180"/>
    </row>
    <row r="57" spans="1:9" s="117" customFormat="1" ht="75.75" customHeight="1" x14ac:dyDescent="0.2">
      <c r="A57" s="175">
        <f>IF(B57=TRUE,MAX($A$4:A56)+1,0)</f>
        <v>0</v>
      </c>
      <c r="B57" s="176" t="b">
        <v>0</v>
      </c>
      <c r="C57" s="177"/>
      <c r="D57" s="183" t="s">
        <v>166</v>
      </c>
      <c r="E57" s="179" t="s">
        <v>167</v>
      </c>
      <c r="F57" s="52"/>
      <c r="G57" s="179" t="s">
        <v>568</v>
      </c>
      <c r="H57" s="178" t="s">
        <v>168</v>
      </c>
      <c r="I57" s="180"/>
    </row>
    <row r="58" spans="1:9" s="117" customFormat="1" ht="75.75" customHeight="1" x14ac:dyDescent="0.2">
      <c r="A58" s="175">
        <f>IF(B58=TRUE,MAX($A$4:A57)+1,0)</f>
        <v>0</v>
      </c>
      <c r="B58" s="176" t="b">
        <v>0</v>
      </c>
      <c r="C58" s="177"/>
      <c r="D58" s="183" t="s">
        <v>169</v>
      </c>
      <c r="E58" s="179" t="s">
        <v>170</v>
      </c>
      <c r="F58" s="52"/>
      <c r="G58" s="179" t="s">
        <v>569</v>
      </c>
      <c r="H58" s="178" t="s">
        <v>171</v>
      </c>
      <c r="I58" s="180"/>
    </row>
    <row r="59" spans="1:9" s="117" customFormat="1" ht="75.75" customHeight="1" x14ac:dyDescent="0.2">
      <c r="A59" s="175">
        <f>IF(B59=TRUE,MAX($A$4:A58)+1,0)</f>
        <v>0</v>
      </c>
      <c r="B59" s="176" t="b">
        <v>0</v>
      </c>
      <c r="C59" s="177"/>
      <c r="D59" s="183" t="s">
        <v>172</v>
      </c>
      <c r="E59" s="179" t="s">
        <v>173</v>
      </c>
      <c r="F59" s="52"/>
      <c r="G59" s="179" t="s">
        <v>570</v>
      </c>
      <c r="H59" s="178" t="s">
        <v>174</v>
      </c>
      <c r="I59" s="180"/>
    </row>
    <row r="60" spans="1:9" s="117" customFormat="1" ht="75.75" customHeight="1" x14ac:dyDescent="0.2">
      <c r="A60" s="175">
        <f>IF(B60=TRUE,MAX($A$4:A59)+1,0)</f>
        <v>0</v>
      </c>
      <c r="B60" s="176" t="b">
        <v>0</v>
      </c>
      <c r="C60" s="177"/>
      <c r="D60" s="183" t="s">
        <v>175</v>
      </c>
      <c r="E60" s="179" t="s">
        <v>176</v>
      </c>
      <c r="F60" s="52"/>
      <c r="G60" s="179" t="s">
        <v>571</v>
      </c>
      <c r="H60" s="178" t="s">
        <v>177</v>
      </c>
      <c r="I60" s="180"/>
    </row>
    <row r="61" spans="1:9" s="117" customFormat="1" ht="75.75" customHeight="1" x14ac:dyDescent="0.2">
      <c r="A61" s="175">
        <f>IF(B61=TRUE,MAX($A$4:A60)+1,0)</f>
        <v>0</v>
      </c>
      <c r="B61" s="176" t="b">
        <v>0</v>
      </c>
      <c r="C61" s="177"/>
      <c r="D61" s="183" t="s">
        <v>178</v>
      </c>
      <c r="E61" s="179" t="s">
        <v>40</v>
      </c>
      <c r="F61" s="52"/>
      <c r="G61" s="179" t="s">
        <v>572</v>
      </c>
      <c r="H61" s="178" t="s">
        <v>41</v>
      </c>
      <c r="I61" s="180"/>
    </row>
    <row r="62" spans="1:9" s="117" customFormat="1" ht="75.75" customHeight="1" x14ac:dyDescent="0.2">
      <c r="A62" s="175">
        <f>IF(B62=TRUE,MAX($A$4:A61)+1,0)</f>
        <v>0</v>
      </c>
      <c r="B62" s="176" t="b">
        <v>0</v>
      </c>
      <c r="C62" s="177"/>
      <c r="D62" s="183" t="s">
        <v>42</v>
      </c>
      <c r="E62" s="179" t="s">
        <v>43</v>
      </c>
      <c r="F62" s="52"/>
      <c r="G62" s="179" t="s">
        <v>573</v>
      </c>
      <c r="H62" s="178" t="s">
        <v>44</v>
      </c>
      <c r="I62" s="180"/>
    </row>
    <row r="63" spans="1:9" s="117" customFormat="1" ht="75.75" customHeight="1" x14ac:dyDescent="0.2">
      <c r="A63" s="175">
        <f>IF(B63=TRUE,MAX($A$4:A62)+1,0)</f>
        <v>0</v>
      </c>
      <c r="B63" s="176" t="b">
        <v>0</v>
      </c>
      <c r="C63" s="177"/>
      <c r="D63" s="183" t="s">
        <v>45</v>
      </c>
      <c r="E63" s="179" t="s">
        <v>46</v>
      </c>
      <c r="F63" s="52"/>
      <c r="G63" s="179" t="s">
        <v>574</v>
      </c>
      <c r="H63" s="178" t="s">
        <v>47</v>
      </c>
      <c r="I63" s="180"/>
    </row>
    <row r="64" spans="1:9" s="117" customFormat="1" ht="75.75" customHeight="1" x14ac:dyDescent="0.2">
      <c r="A64" s="175">
        <f>IF(B64=TRUE,MAX($A$4:A63)+1,0)</f>
        <v>0</v>
      </c>
      <c r="B64" s="176" t="b">
        <v>0</v>
      </c>
      <c r="C64" s="177"/>
      <c r="D64" s="183" t="s">
        <v>48</v>
      </c>
      <c r="E64" s="179" t="s">
        <v>49</v>
      </c>
      <c r="F64" s="52"/>
      <c r="G64" s="179" t="s">
        <v>575</v>
      </c>
      <c r="H64" s="178" t="s">
        <v>50</v>
      </c>
      <c r="I64" s="180"/>
    </row>
    <row r="65" spans="1:9" s="117" customFormat="1" ht="75.75" customHeight="1" x14ac:dyDescent="0.2">
      <c r="A65" s="175">
        <f>IF(B65=TRUE,MAX($A$4:A64)+1,0)</f>
        <v>0</v>
      </c>
      <c r="B65" s="176" t="b">
        <v>0</v>
      </c>
      <c r="C65" s="177"/>
      <c r="D65" s="183" t="s">
        <v>51</v>
      </c>
      <c r="E65" s="179" t="s">
        <v>52</v>
      </c>
      <c r="F65" s="52"/>
      <c r="G65" s="179" t="s">
        <v>576</v>
      </c>
      <c r="H65" s="178" t="s">
        <v>53</v>
      </c>
      <c r="I65" s="180"/>
    </row>
    <row r="66" spans="1:9" s="117" customFormat="1" ht="75.75" customHeight="1" x14ac:dyDescent="0.2">
      <c r="A66" s="175">
        <f>IF(B66=TRUE,MAX($A$4:A65)+1,0)</f>
        <v>0</v>
      </c>
      <c r="B66" s="176" t="b">
        <v>0</v>
      </c>
      <c r="C66" s="177"/>
      <c r="D66" s="183" t="s">
        <v>54</v>
      </c>
      <c r="E66" s="179" t="s">
        <v>55</v>
      </c>
      <c r="F66" s="52"/>
      <c r="G66" s="179" t="s">
        <v>577</v>
      </c>
      <c r="H66" s="178" t="s">
        <v>56</v>
      </c>
      <c r="I66" s="180"/>
    </row>
    <row r="67" spans="1:9" s="117" customFormat="1" ht="75.75" customHeight="1" x14ac:dyDescent="0.2">
      <c r="A67" s="175">
        <f>IF(B67=TRUE,MAX($A$4:A66)+1,0)</f>
        <v>0</v>
      </c>
      <c r="B67" s="176" t="b">
        <v>0</v>
      </c>
      <c r="C67" s="177"/>
      <c r="D67" s="183" t="s">
        <v>57</v>
      </c>
      <c r="E67" s="179" t="s">
        <v>58</v>
      </c>
      <c r="F67" s="52"/>
      <c r="G67" s="179" t="s">
        <v>578</v>
      </c>
      <c r="H67" s="178" t="s">
        <v>59</v>
      </c>
      <c r="I67" s="180"/>
    </row>
    <row r="68" spans="1:9" s="117" customFormat="1" ht="75.75" customHeight="1" x14ac:dyDescent="0.2">
      <c r="A68" s="175">
        <f>IF(B68=TRUE,MAX($A$4:A67)+1,0)</f>
        <v>0</v>
      </c>
      <c r="B68" s="176" t="b">
        <v>0</v>
      </c>
      <c r="C68" s="177"/>
      <c r="D68" s="183" t="s">
        <v>60</v>
      </c>
      <c r="E68" s="179" t="s">
        <v>294</v>
      </c>
      <c r="F68" s="52"/>
      <c r="G68" s="179" t="s">
        <v>579</v>
      </c>
      <c r="H68" s="178" t="s">
        <v>295</v>
      </c>
      <c r="I68" s="180"/>
    </row>
    <row r="69" spans="1:9" s="117" customFormat="1" ht="75.75" customHeight="1" x14ac:dyDescent="0.2">
      <c r="A69" s="175">
        <f>IF(B69=TRUE,MAX($A$4:A68)+1,0)</f>
        <v>0</v>
      </c>
      <c r="B69" s="176" t="b">
        <v>0</v>
      </c>
      <c r="C69" s="177"/>
      <c r="D69" s="183" t="s">
        <v>296</v>
      </c>
      <c r="E69" s="179" t="s">
        <v>297</v>
      </c>
      <c r="F69" s="52"/>
      <c r="G69" s="179" t="s">
        <v>580</v>
      </c>
      <c r="H69" s="178" t="s">
        <v>298</v>
      </c>
      <c r="I69" s="180"/>
    </row>
    <row r="70" spans="1:9" s="117" customFormat="1" ht="75.75" customHeight="1" x14ac:dyDescent="0.2">
      <c r="A70" s="175">
        <f>IF(B70=TRUE,MAX($A$4:A69)+1,0)</f>
        <v>0</v>
      </c>
      <c r="B70" s="176" t="b">
        <v>0</v>
      </c>
      <c r="C70" s="177"/>
      <c r="D70" s="183" t="s">
        <v>299</v>
      </c>
      <c r="E70" s="179" t="s">
        <v>300</v>
      </c>
      <c r="F70" s="52"/>
      <c r="G70" s="179" t="s">
        <v>581</v>
      </c>
      <c r="H70" s="178" t="s">
        <v>301</v>
      </c>
      <c r="I70" s="180"/>
    </row>
    <row r="71" spans="1:9" s="117" customFormat="1" ht="75.75" customHeight="1" x14ac:dyDescent="0.2">
      <c r="A71" s="175">
        <f>IF(B71=TRUE,MAX($A$4:A70)+1,0)</f>
        <v>0</v>
      </c>
      <c r="B71" s="176" t="b">
        <v>0</v>
      </c>
      <c r="C71" s="177"/>
      <c r="D71" s="183" t="s">
        <v>302</v>
      </c>
      <c r="E71" s="179" t="s">
        <v>303</v>
      </c>
      <c r="F71" s="52"/>
      <c r="G71" s="179" t="s">
        <v>582</v>
      </c>
      <c r="H71" s="178" t="s">
        <v>304</v>
      </c>
      <c r="I71" s="180"/>
    </row>
    <row r="72" spans="1:9" s="117" customFormat="1" ht="75.75" customHeight="1" x14ac:dyDescent="0.2">
      <c r="A72" s="175">
        <f>IF(B72=TRUE,MAX($A$4:A71)+1,0)</f>
        <v>0</v>
      </c>
      <c r="B72" s="176" t="b">
        <v>0</v>
      </c>
      <c r="C72" s="177"/>
      <c r="D72" s="183" t="s">
        <v>305</v>
      </c>
      <c r="E72" s="179" t="s">
        <v>306</v>
      </c>
      <c r="F72" s="52"/>
      <c r="G72" s="179" t="s">
        <v>583</v>
      </c>
      <c r="H72" s="178" t="s">
        <v>307</v>
      </c>
      <c r="I72" s="180"/>
    </row>
    <row r="73" spans="1:9" s="117" customFormat="1" ht="75.75" customHeight="1" x14ac:dyDescent="0.2">
      <c r="A73" s="175">
        <f>IF(B73=TRUE,MAX($A$4:A72)+1,0)</f>
        <v>0</v>
      </c>
      <c r="B73" s="176" t="b">
        <v>0</v>
      </c>
      <c r="C73" s="177"/>
      <c r="D73" s="183" t="s">
        <v>308</v>
      </c>
      <c r="E73" s="179" t="s">
        <v>309</v>
      </c>
      <c r="F73" s="52"/>
      <c r="G73" s="179" t="s">
        <v>584</v>
      </c>
      <c r="H73" s="178" t="s">
        <v>310</v>
      </c>
      <c r="I73" s="180"/>
    </row>
    <row r="74" spans="1:9" s="117" customFormat="1" ht="75.75" customHeight="1" x14ac:dyDescent="0.2">
      <c r="A74" s="175">
        <f>IF(B74=TRUE,MAX($A$4:A73)+1,0)</f>
        <v>0</v>
      </c>
      <c r="B74" s="176" t="b">
        <v>0</v>
      </c>
      <c r="C74" s="177"/>
      <c r="D74" s="183" t="s">
        <v>311</v>
      </c>
      <c r="E74" s="179" t="s">
        <v>312</v>
      </c>
      <c r="F74" s="52"/>
      <c r="G74" s="179" t="s">
        <v>585</v>
      </c>
      <c r="H74" s="178" t="s">
        <v>313</v>
      </c>
      <c r="I74" s="180"/>
    </row>
    <row r="75" spans="1:9" s="117" customFormat="1" ht="75.75" customHeight="1" x14ac:dyDescent="0.2">
      <c r="A75" s="175">
        <f>IF(B75=TRUE,MAX($A$4:A74)+1,0)</f>
        <v>0</v>
      </c>
      <c r="B75" s="176" t="b">
        <v>0</v>
      </c>
      <c r="C75" s="177"/>
      <c r="D75" s="183" t="s">
        <v>314</v>
      </c>
      <c r="E75" s="179" t="s">
        <v>315</v>
      </c>
      <c r="F75" s="52"/>
      <c r="G75" s="179" t="s">
        <v>586</v>
      </c>
      <c r="H75" s="178" t="s">
        <v>316</v>
      </c>
      <c r="I75" s="180"/>
    </row>
    <row r="76" spans="1:9" s="117" customFormat="1" ht="75.75" customHeight="1" x14ac:dyDescent="0.2">
      <c r="A76" s="175">
        <f>IF(B76=TRUE,MAX($A$4:A75)+1,0)</f>
        <v>0</v>
      </c>
      <c r="B76" s="176" t="b">
        <v>0</v>
      </c>
      <c r="C76" s="177"/>
      <c r="D76" s="183" t="s">
        <v>317</v>
      </c>
      <c r="E76" s="179" t="s">
        <v>318</v>
      </c>
      <c r="F76" s="52"/>
      <c r="G76" s="179" t="s">
        <v>587</v>
      </c>
      <c r="H76" s="178" t="s">
        <v>319</v>
      </c>
      <c r="I76" s="180"/>
    </row>
    <row r="77" spans="1:9" s="117" customFormat="1" ht="75.75" customHeight="1" x14ac:dyDescent="0.2">
      <c r="A77" s="175">
        <f>IF(B77=TRUE,MAX($A$4:A76)+1,0)</f>
        <v>0</v>
      </c>
      <c r="B77" s="176" t="b">
        <v>0</v>
      </c>
      <c r="C77" s="177"/>
      <c r="D77" s="183" t="s">
        <v>320</v>
      </c>
      <c r="E77" s="179" t="s">
        <v>321</v>
      </c>
      <c r="F77" s="52"/>
      <c r="G77" s="179" t="s">
        <v>588</v>
      </c>
      <c r="H77" s="178" t="s">
        <v>322</v>
      </c>
      <c r="I77" s="180"/>
    </row>
    <row r="78" spans="1:9" s="117" customFormat="1" ht="75.75" customHeight="1" x14ac:dyDescent="0.2">
      <c r="A78" s="175">
        <f>IF(B78=TRUE,MAX($A$4:A77)+1,0)</f>
        <v>0</v>
      </c>
      <c r="B78" s="176" t="b">
        <v>0</v>
      </c>
      <c r="C78" s="177"/>
      <c r="D78" s="183" t="s">
        <v>323</v>
      </c>
      <c r="E78" s="179" t="s">
        <v>324</v>
      </c>
      <c r="F78" s="52"/>
      <c r="G78" s="179" t="s">
        <v>589</v>
      </c>
      <c r="H78" s="178" t="s">
        <v>325</v>
      </c>
      <c r="I78" s="180"/>
    </row>
    <row r="79" spans="1:9" s="117" customFormat="1" ht="75.75" customHeight="1" x14ac:dyDescent="0.2">
      <c r="A79" s="175">
        <f>IF(B79=TRUE,MAX($A$4:A78)+1,0)</f>
        <v>0</v>
      </c>
      <c r="B79" s="176" t="b">
        <v>0</v>
      </c>
      <c r="C79" s="177"/>
      <c r="D79" s="183" t="s">
        <v>326</v>
      </c>
      <c r="E79" s="179" t="s">
        <v>327</v>
      </c>
      <c r="F79" s="52"/>
      <c r="G79" s="179" t="s">
        <v>590</v>
      </c>
      <c r="H79" s="178" t="s">
        <v>328</v>
      </c>
      <c r="I79" s="180"/>
    </row>
    <row r="80" spans="1:9" s="117" customFormat="1" ht="75.75" customHeight="1" x14ac:dyDescent="0.2">
      <c r="A80" s="175">
        <f>IF(B80=TRUE,MAX($A$4:A79)+1,0)</f>
        <v>0</v>
      </c>
      <c r="B80" s="176" t="b">
        <v>0</v>
      </c>
      <c r="C80" s="177"/>
      <c r="D80" s="183" t="s">
        <v>329</v>
      </c>
      <c r="E80" s="179" t="s">
        <v>330</v>
      </c>
      <c r="F80" s="52"/>
      <c r="G80" s="179" t="s">
        <v>591</v>
      </c>
      <c r="H80" s="178" t="s">
        <v>331</v>
      </c>
      <c r="I80" s="180"/>
    </row>
    <row r="81" spans="1:9" s="117" customFormat="1" ht="75.75" customHeight="1" x14ac:dyDescent="0.2">
      <c r="A81" s="175">
        <f>IF(B81=TRUE,MAX($A$4:A80)+1,0)</f>
        <v>0</v>
      </c>
      <c r="B81" s="176" t="b">
        <v>0</v>
      </c>
      <c r="C81" s="177"/>
      <c r="D81" s="183" t="s">
        <v>332</v>
      </c>
      <c r="E81" s="179" t="s">
        <v>333</v>
      </c>
      <c r="F81" s="52"/>
      <c r="G81" s="179" t="s">
        <v>592</v>
      </c>
      <c r="H81" s="178" t="s">
        <v>334</v>
      </c>
      <c r="I81" s="180"/>
    </row>
    <row r="82" spans="1:9" s="117" customFormat="1" ht="75.75" customHeight="1" x14ac:dyDescent="0.2">
      <c r="A82" s="175">
        <f>IF(B82=TRUE,MAX($A$4:A81)+1,0)</f>
        <v>0</v>
      </c>
      <c r="B82" s="176" t="b">
        <v>0</v>
      </c>
      <c r="C82" s="177"/>
      <c r="D82" s="183" t="s">
        <v>335</v>
      </c>
      <c r="E82" s="179" t="s">
        <v>252</v>
      </c>
      <c r="F82" s="52"/>
      <c r="G82" s="179" t="s">
        <v>593</v>
      </c>
      <c r="H82" s="178" t="s">
        <v>253</v>
      </c>
      <c r="I82" s="180"/>
    </row>
    <row r="83" spans="1:9" s="117" customFormat="1" ht="75.75" customHeight="1" x14ac:dyDescent="0.2">
      <c r="A83" s="175">
        <f>IF(B83=TRUE,MAX($A$4:A82)+1,0)</f>
        <v>0</v>
      </c>
      <c r="B83" s="176" t="b">
        <v>0</v>
      </c>
      <c r="C83" s="177"/>
      <c r="D83" s="183" t="s">
        <v>254</v>
      </c>
      <c r="E83" s="179" t="s">
        <v>255</v>
      </c>
      <c r="F83" s="52"/>
      <c r="G83" s="179" t="s">
        <v>594</v>
      </c>
      <c r="H83" s="178" t="s">
        <v>256</v>
      </c>
      <c r="I83" s="180"/>
    </row>
    <row r="84" spans="1:9" s="117" customFormat="1" ht="75.75" customHeight="1" x14ac:dyDescent="0.2">
      <c r="A84" s="175">
        <f>IF(B84=TRUE,MAX($A$4:A83)+1,0)</f>
        <v>0</v>
      </c>
      <c r="B84" s="176" t="b">
        <v>0</v>
      </c>
      <c r="C84" s="177"/>
      <c r="D84" s="183" t="s">
        <v>257</v>
      </c>
      <c r="E84" s="179" t="s">
        <v>258</v>
      </c>
      <c r="F84" s="52"/>
      <c r="G84" s="179" t="s">
        <v>595</v>
      </c>
      <c r="H84" s="178" t="s">
        <v>259</v>
      </c>
      <c r="I84" s="180"/>
    </row>
    <row r="85" spans="1:9" s="117" customFormat="1" ht="75.75" customHeight="1" x14ac:dyDescent="0.2">
      <c r="A85" s="175">
        <f>IF(B85=TRUE,MAX($A$4:A84)+1,0)</f>
        <v>0</v>
      </c>
      <c r="B85" s="176" t="b">
        <v>0</v>
      </c>
      <c r="C85" s="177"/>
      <c r="D85" s="183" t="s">
        <v>260</v>
      </c>
      <c r="E85" s="179" t="s">
        <v>261</v>
      </c>
      <c r="F85" s="52"/>
      <c r="G85" s="179" t="s">
        <v>596</v>
      </c>
      <c r="H85" s="178" t="s">
        <v>262</v>
      </c>
      <c r="I85" s="180"/>
    </row>
    <row r="86" spans="1:9" s="117" customFormat="1" ht="75.75" customHeight="1" x14ac:dyDescent="0.2">
      <c r="A86" s="175">
        <f>IF(B86=TRUE,MAX($A$4:A85)+1,0)</f>
        <v>0</v>
      </c>
      <c r="B86" s="176" t="b">
        <v>0</v>
      </c>
      <c r="C86" s="177"/>
      <c r="D86" s="183" t="s">
        <v>263</v>
      </c>
      <c r="E86" s="179" t="s">
        <v>264</v>
      </c>
      <c r="F86" s="52"/>
      <c r="G86" s="179" t="s">
        <v>597</v>
      </c>
      <c r="H86" s="178" t="s">
        <v>265</v>
      </c>
      <c r="I86" s="180"/>
    </row>
    <row r="87" spans="1:9" s="117" customFormat="1" ht="75.75" customHeight="1" x14ac:dyDescent="0.2">
      <c r="A87" s="175">
        <f>IF(B87=TRUE,MAX($A$4:A86)+1,0)</f>
        <v>0</v>
      </c>
      <c r="B87" s="176" t="b">
        <v>0</v>
      </c>
      <c r="C87" s="177"/>
      <c r="D87" s="183" t="s">
        <v>266</v>
      </c>
      <c r="E87" s="179" t="s">
        <v>267</v>
      </c>
      <c r="F87" s="52"/>
      <c r="G87" s="179" t="s">
        <v>598</v>
      </c>
      <c r="H87" s="178" t="s">
        <v>181</v>
      </c>
      <c r="I87" s="180"/>
    </row>
    <row r="88" spans="1:9" s="117" customFormat="1" ht="75.75" customHeight="1" x14ac:dyDescent="0.2">
      <c r="A88" s="175">
        <f>IF(B88=TRUE,MAX($A$4:A87)+1,0)</f>
        <v>0</v>
      </c>
      <c r="B88" s="176" t="b">
        <v>0</v>
      </c>
      <c r="C88" s="177"/>
      <c r="D88" s="183" t="s">
        <v>182</v>
      </c>
      <c r="E88" s="179" t="s">
        <v>183</v>
      </c>
      <c r="F88" s="52"/>
      <c r="G88" s="179" t="s">
        <v>599</v>
      </c>
      <c r="H88" s="178" t="s">
        <v>184</v>
      </c>
      <c r="I88" s="180"/>
    </row>
    <row r="89" spans="1:9" s="117" customFormat="1" ht="75.75" customHeight="1" x14ac:dyDescent="0.2">
      <c r="A89" s="175">
        <f>IF(B89=TRUE,MAX($A$4:A88)+1,0)</f>
        <v>0</v>
      </c>
      <c r="B89" s="176" t="b">
        <v>0</v>
      </c>
      <c r="C89" s="177"/>
      <c r="D89" s="183" t="s">
        <v>185</v>
      </c>
      <c r="E89" s="179" t="s">
        <v>186</v>
      </c>
      <c r="F89" s="52"/>
      <c r="G89" s="179" t="s">
        <v>600</v>
      </c>
      <c r="H89" s="178" t="s">
        <v>455</v>
      </c>
      <c r="I89" s="180"/>
    </row>
    <row r="90" spans="1:9" s="117" customFormat="1" ht="75.75" customHeight="1" x14ac:dyDescent="0.2">
      <c r="A90" s="175">
        <f>IF(B90=TRUE,MAX($A$4:A89)+1,0)</f>
        <v>0</v>
      </c>
      <c r="B90" s="176" t="b">
        <v>0</v>
      </c>
      <c r="C90" s="177"/>
      <c r="D90" s="183" t="s">
        <v>456</v>
      </c>
      <c r="E90" s="179" t="s">
        <v>457</v>
      </c>
      <c r="F90" s="52"/>
      <c r="G90" s="179" t="s">
        <v>601</v>
      </c>
      <c r="H90" s="178" t="s">
        <v>458</v>
      </c>
      <c r="I90" s="180"/>
    </row>
    <row r="91" spans="1:9" s="117" customFormat="1" ht="75.75" customHeight="1" x14ac:dyDescent="0.2">
      <c r="A91" s="175">
        <f>IF(B91=TRUE,MAX($A$4:A90)+1,0)</f>
        <v>0</v>
      </c>
      <c r="B91" s="176" t="b">
        <v>0</v>
      </c>
      <c r="C91" s="177"/>
      <c r="D91" s="183" t="s">
        <v>459</v>
      </c>
      <c r="E91" s="179" t="s">
        <v>460</v>
      </c>
      <c r="F91" s="52"/>
      <c r="G91" s="179" t="s">
        <v>602</v>
      </c>
      <c r="H91" s="178" t="s">
        <v>461</v>
      </c>
      <c r="I91" s="180"/>
    </row>
    <row r="92" spans="1:9" s="117" customFormat="1" ht="75.75" customHeight="1" x14ac:dyDescent="0.2">
      <c r="A92" s="175">
        <f>IF(B92=TRUE,MAX($A$4:A91)+1,0)</f>
        <v>0</v>
      </c>
      <c r="B92" s="176" t="b">
        <v>0</v>
      </c>
      <c r="C92" s="177"/>
      <c r="D92" s="183" t="s">
        <v>462</v>
      </c>
      <c r="E92" s="179" t="s">
        <v>463</v>
      </c>
      <c r="F92" s="52"/>
      <c r="G92" s="179" t="s">
        <v>603</v>
      </c>
      <c r="H92" s="178" t="s">
        <v>464</v>
      </c>
      <c r="I92" s="180"/>
    </row>
    <row r="93" spans="1:9" s="117" customFormat="1" ht="75.75" customHeight="1" x14ac:dyDescent="0.2">
      <c r="A93" s="175">
        <f>IF(B93=TRUE,MAX($A$4:A92)+1,0)</f>
        <v>0</v>
      </c>
      <c r="B93" s="176" t="b">
        <v>0</v>
      </c>
      <c r="C93" s="177"/>
      <c r="D93" s="183" t="s">
        <v>465</v>
      </c>
      <c r="E93" s="179" t="s">
        <v>466</v>
      </c>
      <c r="F93" s="52"/>
      <c r="G93" s="179" t="s">
        <v>604</v>
      </c>
      <c r="H93" s="178" t="s">
        <v>467</v>
      </c>
      <c r="I93" s="180"/>
    </row>
    <row r="94" spans="1:9" s="117" customFormat="1" ht="75.75" customHeight="1" x14ac:dyDescent="0.2">
      <c r="A94" s="175">
        <f>IF(B94=TRUE,MAX($A$4:A93)+1,0)</f>
        <v>0</v>
      </c>
      <c r="B94" s="176" t="b">
        <v>0</v>
      </c>
      <c r="C94" s="177"/>
      <c r="D94" s="183" t="s">
        <v>468</v>
      </c>
      <c r="E94" s="179" t="s">
        <v>469</v>
      </c>
      <c r="F94" s="52"/>
      <c r="G94" s="179" t="s">
        <v>605</v>
      </c>
      <c r="H94" s="178" t="s">
        <v>470</v>
      </c>
      <c r="I94" s="180"/>
    </row>
    <row r="95" spans="1:9" s="117" customFormat="1" ht="75.75" customHeight="1" x14ac:dyDescent="0.2">
      <c r="A95" s="175">
        <f>IF(B95=TRUE,MAX($A$4:A94)+1,0)</f>
        <v>0</v>
      </c>
      <c r="B95" s="176" t="b">
        <v>0</v>
      </c>
      <c r="C95" s="177"/>
      <c r="D95" s="183" t="s">
        <v>471</v>
      </c>
      <c r="E95" s="179" t="s">
        <v>472</v>
      </c>
      <c r="F95" s="52"/>
      <c r="G95" s="179" t="s">
        <v>606</v>
      </c>
      <c r="H95" s="178" t="s">
        <v>473</v>
      </c>
      <c r="I95" s="180"/>
    </row>
    <row r="96" spans="1:9" s="117" customFormat="1" ht="75.75" customHeight="1" x14ac:dyDescent="0.2">
      <c r="A96" s="175">
        <f>IF(B96=TRUE,MAX($A$4:A95)+1,0)</f>
        <v>0</v>
      </c>
      <c r="B96" s="176" t="b">
        <v>0</v>
      </c>
      <c r="C96" s="177"/>
      <c r="D96" s="183" t="s">
        <v>474</v>
      </c>
      <c r="E96" s="179" t="s">
        <v>475</v>
      </c>
      <c r="F96" s="52"/>
      <c r="G96" s="179" t="s">
        <v>607</v>
      </c>
      <c r="H96" s="178" t="s">
        <v>476</v>
      </c>
      <c r="I96" s="180"/>
    </row>
    <row r="97" spans="1:9" s="117" customFormat="1" ht="75.75" customHeight="1" x14ac:dyDescent="0.2">
      <c r="A97" s="175">
        <f>IF(B97=TRUE,MAX($A$4:A96)+1,0)</f>
        <v>0</v>
      </c>
      <c r="B97" s="176" t="b">
        <v>0</v>
      </c>
      <c r="C97" s="177"/>
      <c r="D97" s="183" t="s">
        <v>477</v>
      </c>
      <c r="E97" s="179" t="s">
        <v>478</v>
      </c>
      <c r="F97" s="52"/>
      <c r="G97" s="179" t="s">
        <v>608</v>
      </c>
      <c r="H97" s="178" t="s">
        <v>479</v>
      </c>
      <c r="I97" s="180"/>
    </row>
    <row r="98" spans="1:9" s="117" customFormat="1" ht="75.75" customHeight="1" x14ac:dyDescent="0.2">
      <c r="A98" s="175">
        <f>IF(B98=TRUE,MAX($A$4:A97)+1,0)</f>
        <v>0</v>
      </c>
      <c r="B98" s="176" t="b">
        <v>0</v>
      </c>
      <c r="C98" s="177"/>
      <c r="D98" s="183" t="s">
        <v>480</v>
      </c>
      <c r="E98" s="179" t="s">
        <v>481</v>
      </c>
      <c r="F98" s="52"/>
      <c r="G98" s="179" t="s">
        <v>609</v>
      </c>
      <c r="H98" s="178" t="s">
        <v>482</v>
      </c>
      <c r="I98" s="180"/>
    </row>
    <row r="99" spans="1:9" s="117" customFormat="1" ht="75.75" customHeight="1" x14ac:dyDescent="0.2">
      <c r="A99" s="175">
        <f>IF(B99=TRUE,MAX($A$4:A98)+1,0)</f>
        <v>0</v>
      </c>
      <c r="B99" s="176" t="b">
        <v>0</v>
      </c>
      <c r="C99" s="177"/>
      <c r="D99" s="183" t="s">
        <v>483</v>
      </c>
      <c r="E99" s="179" t="s">
        <v>484</v>
      </c>
      <c r="F99" s="52"/>
      <c r="G99" s="179" t="s">
        <v>610</v>
      </c>
      <c r="H99" s="178" t="s">
        <v>485</v>
      </c>
      <c r="I99" s="180"/>
    </row>
    <row r="100" spans="1:9" s="117" customFormat="1" ht="75.75" customHeight="1" x14ac:dyDescent="0.2">
      <c r="A100" s="175">
        <f>IF(B100=TRUE,MAX($A$4:A99)+1,0)</f>
        <v>0</v>
      </c>
      <c r="B100" s="176" t="b">
        <v>0</v>
      </c>
      <c r="C100" s="177"/>
      <c r="D100" s="183" t="s">
        <v>486</v>
      </c>
      <c r="E100" s="179" t="s">
        <v>487</v>
      </c>
      <c r="F100" s="52"/>
      <c r="G100" s="179" t="s">
        <v>611</v>
      </c>
      <c r="H100" s="178" t="s">
        <v>488</v>
      </c>
      <c r="I100" s="180"/>
    </row>
    <row r="101" spans="1:9" s="117" customFormat="1" ht="75.75" customHeight="1" x14ac:dyDescent="0.2">
      <c r="A101" s="175">
        <f>IF(B101=TRUE,MAX($A$4:A100)+1,0)</f>
        <v>0</v>
      </c>
      <c r="B101" s="176" t="b">
        <v>0</v>
      </c>
      <c r="C101" s="177"/>
      <c r="D101" s="183" t="s">
        <v>489</v>
      </c>
      <c r="E101" s="179" t="s">
        <v>490</v>
      </c>
      <c r="F101" s="52"/>
      <c r="G101" s="179" t="s">
        <v>612</v>
      </c>
      <c r="H101" s="178" t="s">
        <v>491</v>
      </c>
      <c r="I101" s="180"/>
    </row>
    <row r="102" spans="1:9" s="117" customFormat="1" ht="75.75" customHeight="1" x14ac:dyDescent="0.2">
      <c r="A102" s="175">
        <f>IF(B102=TRUE,MAX($A$4:A101)+1,0)</f>
        <v>0</v>
      </c>
      <c r="B102" s="176" t="b">
        <v>0</v>
      </c>
      <c r="C102" s="177"/>
      <c r="D102" s="183" t="s">
        <v>68</v>
      </c>
      <c r="E102" s="179" t="s">
        <v>69</v>
      </c>
      <c r="F102" s="52"/>
      <c r="G102" s="179" t="s">
        <v>613</v>
      </c>
      <c r="H102" s="178" t="s">
        <v>70</v>
      </c>
      <c r="I102" s="180"/>
    </row>
    <row r="103" spans="1:9" s="117" customFormat="1" ht="75.75" customHeight="1" x14ac:dyDescent="0.2">
      <c r="A103" s="175">
        <f>IF(B103=TRUE,MAX($A$4:A102)+1,0)</f>
        <v>0</v>
      </c>
      <c r="B103" s="176" t="b">
        <v>0</v>
      </c>
      <c r="C103" s="177"/>
      <c r="D103" s="183" t="s">
        <v>71</v>
      </c>
      <c r="E103" s="179" t="s">
        <v>72</v>
      </c>
      <c r="F103" s="52"/>
      <c r="G103" s="179" t="s">
        <v>614</v>
      </c>
      <c r="H103" s="178" t="s">
        <v>73</v>
      </c>
      <c r="I103" s="180"/>
    </row>
    <row r="104" spans="1:9" s="188" customFormat="1" x14ac:dyDescent="0.2">
      <c r="A104" s="184"/>
      <c r="B104" s="176"/>
      <c r="C104" s="185"/>
      <c r="D104" s="186"/>
      <c r="E104" s="187"/>
      <c r="G104" s="189"/>
      <c r="H104" s="190"/>
      <c r="I104" s="185"/>
    </row>
    <row r="105" spans="1:9" s="188" customFormat="1" x14ac:dyDescent="0.2">
      <c r="A105" s="184"/>
      <c r="B105" s="176"/>
      <c r="C105" s="185"/>
      <c r="D105" s="186"/>
      <c r="E105" s="187"/>
      <c r="G105" s="189"/>
      <c r="H105" s="190"/>
      <c r="I105" s="185"/>
    </row>
    <row r="106" spans="1:9" s="188" customFormat="1" x14ac:dyDescent="0.2">
      <c r="A106" s="184"/>
      <c r="B106" s="176"/>
      <c r="C106" s="185"/>
      <c r="D106" s="186"/>
      <c r="E106" s="187"/>
      <c r="G106" s="189"/>
      <c r="H106" s="190"/>
      <c r="I106" s="185"/>
    </row>
    <row r="107" spans="1:9" s="188" customFormat="1" x14ac:dyDescent="0.2">
      <c r="A107" s="184"/>
      <c r="B107" s="176"/>
      <c r="C107" s="185"/>
      <c r="D107" s="186"/>
      <c r="E107" s="187"/>
      <c r="G107" s="189"/>
      <c r="H107" s="190"/>
      <c r="I107" s="185"/>
    </row>
    <row r="108" spans="1:9" s="188" customFormat="1" x14ac:dyDescent="0.2">
      <c r="A108" s="184"/>
      <c r="B108" s="176"/>
      <c r="C108" s="185"/>
      <c r="D108" s="186"/>
      <c r="E108" s="187"/>
      <c r="G108" s="189"/>
      <c r="H108" s="190"/>
      <c r="I108" s="185"/>
    </row>
    <row r="109" spans="1:9" s="188" customFormat="1" x14ac:dyDescent="0.2">
      <c r="A109" s="184"/>
      <c r="B109" s="176"/>
      <c r="C109" s="185"/>
      <c r="D109" s="186"/>
      <c r="E109" s="187"/>
      <c r="G109" s="189"/>
      <c r="H109" s="190"/>
      <c r="I109" s="185"/>
    </row>
    <row r="110" spans="1:9" s="188" customFormat="1" x14ac:dyDescent="0.2">
      <c r="A110" s="184"/>
      <c r="B110" s="176"/>
      <c r="C110" s="185"/>
      <c r="D110" s="186"/>
      <c r="E110" s="187"/>
      <c r="G110" s="189"/>
      <c r="H110" s="190"/>
      <c r="I110" s="185"/>
    </row>
    <row r="111" spans="1:9" s="188" customFormat="1" x14ac:dyDescent="0.2">
      <c r="A111" s="184"/>
      <c r="B111" s="176"/>
      <c r="C111" s="185"/>
      <c r="D111" s="186"/>
      <c r="E111" s="187"/>
      <c r="G111" s="189"/>
      <c r="H111" s="190"/>
      <c r="I111" s="185"/>
    </row>
    <row r="112" spans="1:9" s="188" customFormat="1" x14ac:dyDescent="0.2">
      <c r="A112" s="184"/>
      <c r="B112" s="176"/>
      <c r="C112" s="185"/>
      <c r="D112" s="186"/>
      <c r="E112" s="187"/>
      <c r="G112" s="189"/>
      <c r="H112" s="190"/>
      <c r="I112" s="185"/>
    </row>
    <row r="113" spans="1:9" s="188" customFormat="1" x14ac:dyDescent="0.2">
      <c r="A113" s="184"/>
      <c r="B113" s="176"/>
      <c r="C113" s="185"/>
      <c r="D113" s="186"/>
      <c r="E113" s="187"/>
      <c r="G113" s="189"/>
      <c r="H113" s="190"/>
      <c r="I113" s="185"/>
    </row>
    <row r="114" spans="1:9" s="188" customFormat="1" ht="11.25" x14ac:dyDescent="0.2">
      <c r="A114" s="184"/>
      <c r="B114" s="191"/>
      <c r="C114" s="185"/>
      <c r="D114" s="186"/>
      <c r="E114" s="187"/>
      <c r="G114" s="189"/>
      <c r="H114" s="190"/>
      <c r="I114" s="185"/>
    </row>
    <row r="115" spans="1:9" s="188" customFormat="1" ht="11.25" x14ac:dyDescent="0.2">
      <c r="A115" s="184"/>
      <c r="B115" s="191"/>
      <c r="C115" s="185"/>
      <c r="D115" s="186"/>
      <c r="E115" s="187"/>
      <c r="G115" s="189"/>
      <c r="H115" s="190"/>
      <c r="I115" s="185"/>
    </row>
    <row r="116" spans="1:9" s="188" customFormat="1" ht="11.25" x14ac:dyDescent="0.2">
      <c r="A116" s="184"/>
      <c r="B116" s="191"/>
      <c r="C116" s="185"/>
      <c r="D116" s="186"/>
      <c r="E116" s="187"/>
      <c r="G116" s="189"/>
      <c r="H116" s="190"/>
      <c r="I116" s="185"/>
    </row>
    <row r="117" spans="1:9" s="188" customFormat="1" ht="11.25" x14ac:dyDescent="0.2">
      <c r="A117" s="184"/>
      <c r="B117" s="191"/>
      <c r="C117" s="185"/>
      <c r="D117" s="186"/>
      <c r="E117" s="187"/>
      <c r="G117" s="189"/>
      <c r="H117" s="190"/>
      <c r="I117" s="185"/>
    </row>
    <row r="118" spans="1:9" s="188" customFormat="1" ht="11.25" x14ac:dyDescent="0.2">
      <c r="A118" s="184"/>
      <c r="B118" s="191"/>
      <c r="C118" s="185"/>
      <c r="D118" s="186"/>
      <c r="E118" s="187"/>
      <c r="G118" s="189"/>
      <c r="H118" s="190"/>
      <c r="I118" s="185"/>
    </row>
    <row r="119" spans="1:9" s="188" customFormat="1" ht="11.25" x14ac:dyDescent="0.2">
      <c r="A119" s="184"/>
      <c r="B119" s="191"/>
      <c r="C119" s="185"/>
      <c r="D119" s="186"/>
      <c r="E119" s="187"/>
      <c r="G119" s="189"/>
      <c r="H119" s="190"/>
      <c r="I119" s="185"/>
    </row>
    <row r="120" spans="1:9" s="188" customFormat="1" ht="11.25" x14ac:dyDescent="0.2">
      <c r="A120" s="184"/>
      <c r="B120" s="191"/>
      <c r="C120" s="185"/>
      <c r="D120" s="186"/>
      <c r="E120" s="187"/>
      <c r="G120" s="189"/>
      <c r="H120" s="190"/>
      <c r="I120" s="185"/>
    </row>
    <row r="121" spans="1:9" s="188" customFormat="1" ht="11.25" x14ac:dyDescent="0.2">
      <c r="A121" s="184"/>
      <c r="B121" s="191"/>
      <c r="C121" s="185"/>
      <c r="D121" s="186"/>
      <c r="E121" s="187"/>
      <c r="G121" s="189"/>
      <c r="H121" s="190"/>
      <c r="I121" s="185"/>
    </row>
    <row r="122" spans="1:9" s="188" customFormat="1" ht="11.25" x14ac:dyDescent="0.2">
      <c r="A122" s="184"/>
      <c r="B122" s="191"/>
      <c r="C122" s="185"/>
      <c r="D122" s="186"/>
      <c r="E122" s="187"/>
      <c r="G122" s="189"/>
      <c r="H122" s="190"/>
      <c r="I122" s="185"/>
    </row>
    <row r="123" spans="1:9" s="188" customFormat="1" ht="11.25" x14ac:dyDescent="0.2">
      <c r="A123" s="184"/>
      <c r="B123" s="191"/>
      <c r="C123" s="185"/>
      <c r="D123" s="186"/>
      <c r="E123" s="187"/>
      <c r="G123" s="189"/>
      <c r="H123" s="190"/>
      <c r="I123" s="185"/>
    </row>
    <row r="124" spans="1:9" s="188" customFormat="1" ht="11.25" x14ac:dyDescent="0.2">
      <c r="A124" s="184"/>
      <c r="B124" s="191"/>
      <c r="C124" s="185"/>
      <c r="D124" s="186"/>
      <c r="E124" s="187"/>
      <c r="G124" s="189"/>
      <c r="H124" s="190"/>
      <c r="I124" s="185"/>
    </row>
    <row r="125" spans="1:9" s="188" customFormat="1" ht="11.25" x14ac:dyDescent="0.2">
      <c r="A125" s="184"/>
      <c r="B125" s="191"/>
      <c r="C125" s="185"/>
      <c r="D125" s="186"/>
      <c r="E125" s="187"/>
      <c r="G125" s="189"/>
      <c r="H125" s="190"/>
      <c r="I125" s="185"/>
    </row>
    <row r="126" spans="1:9" s="188" customFormat="1" ht="11.25" x14ac:dyDescent="0.2">
      <c r="A126" s="184"/>
      <c r="B126" s="191"/>
      <c r="C126" s="185"/>
      <c r="D126" s="186"/>
      <c r="E126" s="187"/>
      <c r="G126" s="189"/>
      <c r="H126" s="190"/>
      <c r="I126" s="185"/>
    </row>
    <row r="127" spans="1:9" s="188" customFormat="1" ht="11.25" x14ac:dyDescent="0.2">
      <c r="A127" s="184"/>
      <c r="B127" s="191"/>
      <c r="C127" s="185"/>
      <c r="D127" s="186"/>
      <c r="E127" s="187"/>
      <c r="G127" s="189"/>
      <c r="H127" s="190"/>
      <c r="I127" s="185"/>
    </row>
    <row r="128" spans="1:9" s="188" customFormat="1" ht="11.25" x14ac:dyDescent="0.2">
      <c r="A128" s="184"/>
      <c r="B128" s="191"/>
      <c r="C128" s="185"/>
      <c r="D128" s="186"/>
      <c r="E128" s="187"/>
      <c r="G128" s="189"/>
      <c r="H128" s="190"/>
      <c r="I128" s="185"/>
    </row>
    <row r="129" spans="1:9" s="188" customFormat="1" ht="11.25" x14ac:dyDescent="0.2">
      <c r="A129" s="184"/>
      <c r="B129" s="191"/>
      <c r="C129" s="185"/>
      <c r="D129" s="186"/>
      <c r="E129" s="187"/>
      <c r="G129" s="189"/>
      <c r="H129" s="190"/>
      <c r="I129" s="185"/>
    </row>
    <row r="130" spans="1:9" s="188" customFormat="1" ht="11.25" x14ac:dyDescent="0.2">
      <c r="A130" s="184"/>
      <c r="B130" s="191"/>
      <c r="C130" s="185"/>
      <c r="D130" s="186"/>
      <c r="E130" s="187"/>
      <c r="G130" s="189"/>
      <c r="H130" s="190"/>
      <c r="I130" s="185"/>
    </row>
    <row r="131" spans="1:9" s="188" customFormat="1" ht="11.25" x14ac:dyDescent="0.2">
      <c r="A131" s="184"/>
      <c r="B131" s="191"/>
      <c r="C131" s="185"/>
      <c r="D131" s="186"/>
      <c r="E131" s="187"/>
      <c r="G131" s="189"/>
      <c r="H131" s="190"/>
      <c r="I131" s="185"/>
    </row>
    <row r="132" spans="1:9" s="188" customFormat="1" ht="11.25" x14ac:dyDescent="0.2">
      <c r="A132" s="184"/>
      <c r="B132" s="191"/>
      <c r="C132" s="185"/>
      <c r="D132" s="186"/>
      <c r="E132" s="187"/>
      <c r="G132" s="189"/>
      <c r="H132" s="190"/>
      <c r="I132" s="185"/>
    </row>
    <row r="133" spans="1:9" s="188" customFormat="1" ht="11.25" x14ac:dyDescent="0.2">
      <c r="A133" s="184"/>
      <c r="B133" s="191"/>
      <c r="C133" s="185"/>
      <c r="D133" s="186"/>
      <c r="E133" s="187"/>
      <c r="G133" s="189"/>
      <c r="H133" s="190"/>
      <c r="I133" s="185"/>
    </row>
    <row r="134" spans="1:9" s="188" customFormat="1" ht="11.25" x14ac:dyDescent="0.2">
      <c r="A134" s="184"/>
      <c r="B134" s="191"/>
      <c r="C134" s="185"/>
      <c r="D134" s="186"/>
      <c r="E134" s="187"/>
      <c r="G134" s="189"/>
      <c r="H134" s="190"/>
      <c r="I134" s="185"/>
    </row>
    <row r="135" spans="1:9" s="188" customFormat="1" ht="11.25" x14ac:dyDescent="0.2">
      <c r="A135" s="184"/>
      <c r="B135" s="191"/>
      <c r="C135" s="185"/>
      <c r="D135" s="186"/>
      <c r="E135" s="187"/>
      <c r="G135" s="189"/>
      <c r="H135" s="190"/>
      <c r="I135" s="185"/>
    </row>
    <row r="136" spans="1:9" s="188" customFormat="1" ht="11.25" x14ac:dyDescent="0.2">
      <c r="A136" s="184"/>
      <c r="B136" s="191"/>
      <c r="C136" s="185"/>
      <c r="D136" s="186"/>
      <c r="E136" s="187"/>
      <c r="G136" s="189"/>
      <c r="H136" s="190"/>
      <c r="I136" s="185"/>
    </row>
    <row r="137" spans="1:9" s="188" customFormat="1" ht="11.25" x14ac:dyDescent="0.2">
      <c r="A137" s="184"/>
      <c r="B137" s="191"/>
      <c r="C137" s="185"/>
      <c r="D137" s="186"/>
      <c r="E137" s="187"/>
      <c r="G137" s="189"/>
      <c r="H137" s="190"/>
      <c r="I137" s="185"/>
    </row>
    <row r="138" spans="1:9" s="188" customFormat="1" ht="11.25" x14ac:dyDescent="0.2">
      <c r="A138" s="184"/>
      <c r="B138" s="191"/>
      <c r="C138" s="185"/>
      <c r="D138" s="186"/>
      <c r="E138" s="187"/>
      <c r="G138" s="189"/>
      <c r="H138" s="190"/>
      <c r="I138" s="185"/>
    </row>
    <row r="139" spans="1:9" s="188" customFormat="1" ht="11.25" x14ac:dyDescent="0.2">
      <c r="A139" s="184"/>
      <c r="B139" s="191"/>
      <c r="C139" s="185"/>
      <c r="D139" s="186"/>
      <c r="E139" s="187"/>
      <c r="G139" s="189"/>
      <c r="H139" s="190"/>
      <c r="I139" s="185"/>
    </row>
    <row r="140" spans="1:9" s="188" customFormat="1" ht="11.25" x14ac:dyDescent="0.2">
      <c r="A140" s="184"/>
      <c r="B140" s="191"/>
      <c r="C140" s="185"/>
      <c r="D140" s="186"/>
      <c r="E140" s="187"/>
      <c r="G140" s="189"/>
      <c r="H140" s="190"/>
      <c r="I140" s="185"/>
    </row>
    <row r="141" spans="1:9" s="188" customFormat="1" ht="11.25" x14ac:dyDescent="0.2">
      <c r="A141" s="184"/>
      <c r="B141" s="191"/>
      <c r="C141" s="185"/>
      <c r="D141" s="186"/>
      <c r="E141" s="187"/>
      <c r="G141" s="189"/>
      <c r="H141" s="190"/>
      <c r="I141" s="185"/>
    </row>
    <row r="142" spans="1:9" s="188" customFormat="1" ht="11.25" x14ac:dyDescent="0.2">
      <c r="A142" s="184"/>
      <c r="B142" s="191"/>
      <c r="C142" s="185"/>
      <c r="D142" s="186"/>
      <c r="E142" s="187"/>
      <c r="G142" s="189"/>
      <c r="H142" s="190"/>
      <c r="I142" s="185"/>
    </row>
    <row r="143" spans="1:9" s="188" customFormat="1" ht="11.25" x14ac:dyDescent="0.2">
      <c r="A143" s="184"/>
      <c r="B143" s="191"/>
      <c r="C143" s="185"/>
      <c r="D143" s="186"/>
      <c r="E143" s="187"/>
      <c r="G143" s="189"/>
      <c r="H143" s="190"/>
      <c r="I143" s="185"/>
    </row>
    <row r="144" spans="1:9" s="188" customFormat="1" ht="11.25" x14ac:dyDescent="0.2">
      <c r="A144" s="184"/>
      <c r="B144" s="191"/>
      <c r="C144" s="185"/>
      <c r="D144" s="186"/>
      <c r="E144" s="187"/>
      <c r="G144" s="189"/>
      <c r="H144" s="190"/>
      <c r="I144" s="185"/>
    </row>
    <row r="145" spans="1:9" s="188" customFormat="1" ht="11.25" x14ac:dyDescent="0.2">
      <c r="A145" s="184"/>
      <c r="B145" s="191"/>
      <c r="C145" s="185"/>
      <c r="D145" s="186"/>
      <c r="E145" s="187"/>
      <c r="G145" s="189"/>
      <c r="H145" s="190"/>
      <c r="I145" s="185"/>
    </row>
    <row r="146" spans="1:9" s="188" customFormat="1" ht="11.25" x14ac:dyDescent="0.2">
      <c r="A146" s="184"/>
      <c r="B146" s="191"/>
      <c r="C146" s="185"/>
      <c r="D146" s="186"/>
      <c r="E146" s="187"/>
      <c r="G146" s="189"/>
      <c r="H146" s="190"/>
      <c r="I146" s="185"/>
    </row>
    <row r="147" spans="1:9" s="188" customFormat="1" ht="11.25" x14ac:dyDescent="0.2">
      <c r="A147" s="184"/>
      <c r="B147" s="191"/>
      <c r="C147" s="185"/>
      <c r="D147" s="186"/>
      <c r="E147" s="187"/>
      <c r="G147" s="189"/>
      <c r="H147" s="190"/>
      <c r="I147" s="185"/>
    </row>
    <row r="148" spans="1:9" s="188" customFormat="1" ht="11.25" x14ac:dyDescent="0.2">
      <c r="A148" s="184"/>
      <c r="B148" s="191"/>
      <c r="C148" s="185"/>
      <c r="D148" s="186"/>
      <c r="E148" s="187"/>
      <c r="G148" s="189"/>
      <c r="H148" s="190"/>
      <c r="I148" s="185"/>
    </row>
    <row r="149" spans="1:9" s="188" customFormat="1" ht="11.25" x14ac:dyDescent="0.2">
      <c r="A149" s="184"/>
      <c r="B149" s="191"/>
      <c r="C149" s="185"/>
      <c r="D149" s="186"/>
      <c r="E149" s="187"/>
      <c r="G149" s="189"/>
      <c r="H149" s="190"/>
      <c r="I149" s="185"/>
    </row>
    <row r="150" spans="1:9" s="188" customFormat="1" ht="11.25" x14ac:dyDescent="0.2">
      <c r="A150" s="184"/>
      <c r="B150" s="191"/>
      <c r="C150" s="185"/>
      <c r="D150" s="186"/>
      <c r="E150" s="187"/>
      <c r="G150" s="189"/>
      <c r="H150" s="190"/>
      <c r="I150" s="185"/>
    </row>
    <row r="151" spans="1:9" s="188" customFormat="1" ht="11.25" x14ac:dyDescent="0.2">
      <c r="A151" s="184"/>
      <c r="B151" s="191"/>
      <c r="C151" s="185"/>
      <c r="D151" s="186"/>
      <c r="E151" s="187"/>
      <c r="G151" s="189"/>
      <c r="H151" s="190"/>
      <c r="I151" s="185"/>
    </row>
    <row r="152" spans="1:9" s="188" customFormat="1" ht="11.25" x14ac:dyDescent="0.2">
      <c r="A152" s="184"/>
      <c r="B152" s="191"/>
      <c r="C152" s="185"/>
      <c r="D152" s="186"/>
      <c r="E152" s="187"/>
      <c r="G152" s="189"/>
      <c r="H152" s="190"/>
      <c r="I152" s="185"/>
    </row>
    <row r="153" spans="1:9" s="188" customFormat="1" ht="11.25" x14ac:dyDescent="0.2">
      <c r="A153" s="184"/>
      <c r="B153" s="191"/>
      <c r="C153" s="185"/>
      <c r="D153" s="186"/>
      <c r="E153" s="187"/>
      <c r="G153" s="189"/>
      <c r="H153" s="190"/>
      <c r="I153" s="185"/>
    </row>
    <row r="154" spans="1:9" s="188" customFormat="1" ht="11.25" x14ac:dyDescent="0.2">
      <c r="A154" s="184"/>
      <c r="B154" s="191"/>
      <c r="C154" s="185"/>
      <c r="D154" s="186"/>
      <c r="E154" s="187"/>
      <c r="G154" s="189"/>
      <c r="H154" s="190"/>
      <c r="I154" s="185"/>
    </row>
    <row r="155" spans="1:9" s="188" customFormat="1" ht="11.25" x14ac:dyDescent="0.2">
      <c r="A155" s="184"/>
      <c r="B155" s="191"/>
      <c r="C155" s="185"/>
      <c r="D155" s="186"/>
      <c r="E155" s="187"/>
      <c r="G155" s="189"/>
      <c r="H155" s="190"/>
      <c r="I155" s="185"/>
    </row>
    <row r="156" spans="1:9" s="188" customFormat="1" ht="11.25" x14ac:dyDescent="0.2">
      <c r="A156" s="184"/>
      <c r="B156" s="191"/>
      <c r="C156" s="185"/>
      <c r="D156" s="186"/>
      <c r="E156" s="187"/>
      <c r="G156" s="189"/>
      <c r="H156" s="190"/>
      <c r="I156" s="185"/>
    </row>
    <row r="157" spans="1:9" s="188" customFormat="1" ht="11.25" x14ac:dyDescent="0.2">
      <c r="A157" s="184"/>
      <c r="B157" s="191"/>
      <c r="C157" s="185"/>
      <c r="D157" s="186"/>
      <c r="E157" s="187"/>
      <c r="G157" s="189"/>
      <c r="H157" s="190"/>
      <c r="I157" s="185"/>
    </row>
    <row r="158" spans="1:9" s="188" customFormat="1" ht="11.25" x14ac:dyDescent="0.2">
      <c r="A158" s="184"/>
      <c r="B158" s="191"/>
      <c r="C158" s="185"/>
      <c r="D158" s="186"/>
      <c r="E158" s="187"/>
      <c r="G158" s="189"/>
      <c r="H158" s="190"/>
      <c r="I158" s="185"/>
    </row>
    <row r="159" spans="1:9" s="188" customFormat="1" ht="11.25" x14ac:dyDescent="0.2">
      <c r="A159" s="184"/>
      <c r="B159" s="191"/>
      <c r="C159" s="185"/>
      <c r="D159" s="186"/>
      <c r="E159" s="187"/>
      <c r="G159" s="189"/>
      <c r="H159" s="190"/>
      <c r="I159" s="185"/>
    </row>
    <row r="160" spans="1:9" s="188" customFormat="1" ht="11.25" x14ac:dyDescent="0.2">
      <c r="A160" s="184"/>
      <c r="B160" s="191"/>
      <c r="C160" s="185"/>
      <c r="D160" s="186"/>
      <c r="E160" s="187"/>
      <c r="G160" s="189"/>
      <c r="H160" s="190"/>
      <c r="I160" s="185"/>
    </row>
    <row r="161" spans="1:9" s="188" customFormat="1" ht="11.25" x14ac:dyDescent="0.2">
      <c r="A161" s="184"/>
      <c r="B161" s="191"/>
      <c r="C161" s="185"/>
      <c r="D161" s="186"/>
      <c r="E161" s="187"/>
      <c r="G161" s="189"/>
      <c r="H161" s="190"/>
      <c r="I161" s="185"/>
    </row>
    <row r="162" spans="1:9" s="188" customFormat="1" ht="11.25" x14ac:dyDescent="0.2">
      <c r="A162" s="184"/>
      <c r="B162" s="191"/>
      <c r="C162" s="185"/>
      <c r="D162" s="186"/>
      <c r="E162" s="187"/>
      <c r="G162" s="189"/>
      <c r="H162" s="190"/>
      <c r="I162" s="185"/>
    </row>
    <row r="163" spans="1:9" s="188" customFormat="1" ht="11.25" x14ac:dyDescent="0.2">
      <c r="A163" s="184"/>
      <c r="B163" s="191"/>
      <c r="C163" s="185"/>
      <c r="D163" s="186"/>
      <c r="E163" s="187"/>
      <c r="G163" s="189"/>
      <c r="H163" s="190"/>
      <c r="I163" s="185"/>
    </row>
    <row r="164" spans="1:9" s="188" customFormat="1" ht="11.25" x14ac:dyDescent="0.2">
      <c r="A164" s="184"/>
      <c r="B164" s="191"/>
      <c r="C164" s="185"/>
      <c r="D164" s="186"/>
      <c r="E164" s="187"/>
      <c r="G164" s="189"/>
      <c r="H164" s="190"/>
      <c r="I164" s="185"/>
    </row>
    <row r="165" spans="1:9" s="188" customFormat="1" ht="11.25" x14ac:dyDescent="0.2">
      <c r="A165" s="184"/>
      <c r="B165" s="191"/>
      <c r="C165" s="185"/>
      <c r="D165" s="186"/>
      <c r="E165" s="187"/>
      <c r="G165" s="189"/>
      <c r="H165" s="190"/>
      <c r="I165" s="185"/>
    </row>
    <row r="166" spans="1:9" s="188" customFormat="1" ht="11.25" x14ac:dyDescent="0.2">
      <c r="A166" s="184"/>
      <c r="B166" s="191"/>
      <c r="C166" s="185"/>
      <c r="D166" s="186"/>
      <c r="E166" s="187"/>
      <c r="G166" s="189"/>
      <c r="H166" s="190"/>
      <c r="I166" s="185"/>
    </row>
    <row r="167" spans="1:9" s="188" customFormat="1" ht="11.25" x14ac:dyDescent="0.2">
      <c r="A167" s="184"/>
      <c r="B167" s="191"/>
      <c r="C167" s="185"/>
      <c r="D167" s="186"/>
      <c r="E167" s="187"/>
      <c r="G167" s="189"/>
      <c r="H167" s="190"/>
      <c r="I167" s="185"/>
    </row>
    <row r="168" spans="1:9" s="188" customFormat="1" ht="11.25" x14ac:dyDescent="0.2">
      <c r="A168" s="184"/>
      <c r="B168" s="191"/>
      <c r="C168" s="185"/>
      <c r="D168" s="186"/>
      <c r="E168" s="187"/>
      <c r="G168" s="189"/>
      <c r="H168" s="190"/>
      <c r="I168" s="185"/>
    </row>
    <row r="169" spans="1:9" s="188" customFormat="1" ht="11.25" x14ac:dyDescent="0.2">
      <c r="A169" s="184"/>
      <c r="B169" s="191"/>
      <c r="C169" s="185"/>
      <c r="D169" s="186"/>
      <c r="E169" s="187"/>
      <c r="G169" s="189"/>
      <c r="H169" s="190"/>
      <c r="I169" s="185"/>
    </row>
    <row r="170" spans="1:9" s="188" customFormat="1" ht="11.25" x14ac:dyDescent="0.2">
      <c r="A170" s="184"/>
      <c r="B170" s="191"/>
      <c r="C170" s="185"/>
      <c r="D170" s="186"/>
      <c r="E170" s="187"/>
      <c r="G170" s="189"/>
      <c r="H170" s="190"/>
      <c r="I170" s="185"/>
    </row>
    <row r="171" spans="1:9" s="188" customFormat="1" ht="11.25" x14ac:dyDescent="0.2">
      <c r="A171" s="184"/>
      <c r="B171" s="191"/>
      <c r="C171" s="185"/>
      <c r="D171" s="186"/>
      <c r="E171" s="187"/>
      <c r="G171" s="189"/>
      <c r="H171" s="190"/>
      <c r="I171" s="185"/>
    </row>
    <row r="172" spans="1:9" s="188" customFormat="1" ht="11.25" x14ac:dyDescent="0.2">
      <c r="A172" s="184"/>
      <c r="B172" s="191"/>
      <c r="C172" s="185"/>
      <c r="D172" s="186"/>
      <c r="E172" s="187"/>
      <c r="G172" s="189"/>
      <c r="H172" s="190"/>
      <c r="I172" s="185"/>
    </row>
    <row r="173" spans="1:9" s="188" customFormat="1" ht="11.25" x14ac:dyDescent="0.2">
      <c r="A173" s="184"/>
      <c r="B173" s="191"/>
      <c r="C173" s="185"/>
      <c r="D173" s="186"/>
      <c r="E173" s="187"/>
      <c r="G173" s="189"/>
      <c r="H173" s="190"/>
      <c r="I173" s="185"/>
    </row>
    <row r="174" spans="1:9" s="188" customFormat="1" ht="11.25" x14ac:dyDescent="0.2">
      <c r="A174" s="184"/>
      <c r="B174" s="191"/>
      <c r="C174" s="185"/>
      <c r="D174" s="186"/>
      <c r="E174" s="187"/>
      <c r="G174" s="189"/>
      <c r="H174" s="190"/>
      <c r="I174" s="185"/>
    </row>
    <row r="175" spans="1:9" s="188" customFormat="1" ht="11.25" x14ac:dyDescent="0.2">
      <c r="A175" s="184"/>
      <c r="B175" s="191"/>
      <c r="C175" s="185"/>
      <c r="D175" s="186"/>
      <c r="E175" s="187"/>
      <c r="G175" s="189"/>
      <c r="H175" s="190"/>
      <c r="I175" s="185"/>
    </row>
    <row r="176" spans="1:9" s="188" customFormat="1" ht="11.25" x14ac:dyDescent="0.2">
      <c r="A176" s="184"/>
      <c r="B176" s="191"/>
      <c r="C176" s="185"/>
      <c r="D176" s="186"/>
      <c r="E176" s="187"/>
      <c r="G176" s="189"/>
      <c r="H176" s="190"/>
      <c r="I176" s="185"/>
    </row>
    <row r="177" spans="1:14" s="188" customFormat="1" ht="11.25" x14ac:dyDescent="0.2">
      <c r="A177" s="184"/>
      <c r="B177" s="191"/>
      <c r="C177" s="185"/>
      <c r="D177" s="186"/>
      <c r="E177" s="187"/>
      <c r="G177" s="189"/>
      <c r="H177" s="190"/>
      <c r="I177" s="185"/>
    </row>
    <row r="178" spans="1:14" s="188" customFormat="1" ht="11.25" x14ac:dyDescent="0.2">
      <c r="A178" s="184"/>
      <c r="B178" s="191"/>
      <c r="C178" s="185"/>
      <c r="D178" s="186"/>
      <c r="E178" s="187"/>
      <c r="G178" s="189"/>
      <c r="H178" s="190"/>
      <c r="I178" s="185"/>
    </row>
    <row r="179" spans="1:14" s="188" customFormat="1" ht="11.25" x14ac:dyDescent="0.2">
      <c r="A179" s="184"/>
      <c r="B179" s="191"/>
      <c r="C179" s="185"/>
      <c r="D179" s="186"/>
      <c r="E179" s="187"/>
      <c r="G179" s="189"/>
      <c r="H179" s="190"/>
      <c r="I179" s="185"/>
    </row>
    <row r="180" spans="1:14" s="188" customFormat="1" ht="11.25" x14ac:dyDescent="0.2">
      <c r="A180" s="184"/>
      <c r="B180" s="191"/>
      <c r="C180" s="185"/>
      <c r="D180" s="186"/>
      <c r="E180" s="187"/>
      <c r="G180" s="189"/>
      <c r="H180" s="190"/>
      <c r="I180" s="185"/>
    </row>
    <row r="181" spans="1:14" s="188" customFormat="1" ht="11.25" x14ac:dyDescent="0.2">
      <c r="A181" s="184"/>
      <c r="B181" s="191"/>
      <c r="C181" s="185"/>
      <c r="D181" s="186"/>
      <c r="E181" s="187"/>
      <c r="G181" s="189"/>
      <c r="H181" s="190"/>
      <c r="I181" s="185"/>
    </row>
    <row r="182" spans="1:14" s="188" customFormat="1" ht="11.25" x14ac:dyDescent="0.2">
      <c r="A182" s="184"/>
      <c r="B182" s="191"/>
      <c r="C182" s="185"/>
      <c r="D182" s="186"/>
      <c r="E182" s="187"/>
      <c r="G182" s="189"/>
      <c r="H182" s="190"/>
      <c r="I182" s="185"/>
      <c r="N182" s="188" t="str">
        <f t="shared" ref="N182:N326" si="0">H182&amp;" "&amp;M182</f>
        <v xml:space="preserve"> </v>
      </c>
    </row>
    <row r="183" spans="1:14" s="188" customFormat="1" ht="11.25" x14ac:dyDescent="0.2">
      <c r="A183" s="184"/>
      <c r="B183" s="191"/>
      <c r="C183" s="185"/>
      <c r="D183" s="186"/>
      <c r="E183" s="187"/>
      <c r="G183" s="189"/>
      <c r="H183" s="190"/>
      <c r="I183" s="185"/>
      <c r="N183" s="188" t="str">
        <f t="shared" si="0"/>
        <v xml:space="preserve"> </v>
      </c>
    </row>
    <row r="184" spans="1:14" s="188" customFormat="1" ht="11.25" x14ac:dyDescent="0.2">
      <c r="A184" s="184"/>
      <c r="B184" s="191"/>
      <c r="C184" s="185"/>
      <c r="D184" s="186"/>
      <c r="E184" s="187"/>
      <c r="G184" s="189"/>
      <c r="H184" s="190"/>
      <c r="I184" s="185"/>
      <c r="N184" s="188" t="str">
        <f t="shared" si="0"/>
        <v xml:space="preserve"> </v>
      </c>
    </row>
    <row r="185" spans="1:14" s="188" customFormat="1" ht="11.25" x14ac:dyDescent="0.2">
      <c r="A185" s="184"/>
      <c r="B185" s="191"/>
      <c r="C185" s="185"/>
      <c r="D185" s="186"/>
      <c r="E185" s="187"/>
      <c r="G185" s="189"/>
      <c r="H185" s="190"/>
      <c r="I185" s="185"/>
      <c r="N185" s="188" t="str">
        <f t="shared" si="0"/>
        <v xml:space="preserve"> </v>
      </c>
    </row>
    <row r="186" spans="1:14" s="188" customFormat="1" ht="11.25" x14ac:dyDescent="0.2">
      <c r="A186" s="184"/>
      <c r="B186" s="191"/>
      <c r="C186" s="185"/>
      <c r="D186" s="186"/>
      <c r="E186" s="187"/>
      <c r="G186" s="189"/>
      <c r="H186" s="190"/>
      <c r="I186" s="185"/>
      <c r="N186" s="188" t="str">
        <f t="shared" si="0"/>
        <v xml:space="preserve"> </v>
      </c>
    </row>
    <row r="187" spans="1:14" s="188" customFormat="1" ht="11.25" x14ac:dyDescent="0.2">
      <c r="A187" s="184"/>
      <c r="B187" s="191"/>
      <c r="C187" s="185"/>
      <c r="D187" s="186"/>
      <c r="E187" s="187"/>
      <c r="G187" s="189"/>
      <c r="H187" s="190"/>
      <c r="I187" s="185"/>
      <c r="N187" s="188" t="str">
        <f t="shared" si="0"/>
        <v xml:space="preserve"> </v>
      </c>
    </row>
    <row r="188" spans="1:14" s="188" customFormat="1" ht="11.25" x14ac:dyDescent="0.2">
      <c r="A188" s="184"/>
      <c r="B188" s="191"/>
      <c r="C188" s="185"/>
      <c r="D188" s="186"/>
      <c r="E188" s="187"/>
      <c r="G188" s="189"/>
      <c r="H188" s="190"/>
      <c r="I188" s="185"/>
      <c r="N188" s="188" t="str">
        <f t="shared" si="0"/>
        <v xml:space="preserve"> </v>
      </c>
    </row>
    <row r="189" spans="1:14" s="188" customFormat="1" ht="11.25" x14ac:dyDescent="0.2">
      <c r="A189" s="184"/>
      <c r="B189" s="191"/>
      <c r="C189" s="185"/>
      <c r="D189" s="186"/>
      <c r="E189" s="187"/>
      <c r="G189" s="189"/>
      <c r="H189" s="190"/>
      <c r="I189" s="185"/>
      <c r="N189" s="188" t="str">
        <f t="shared" si="0"/>
        <v xml:space="preserve"> </v>
      </c>
    </row>
    <row r="190" spans="1:14" s="188" customFormat="1" ht="11.25" x14ac:dyDescent="0.2">
      <c r="A190" s="184"/>
      <c r="B190" s="191"/>
      <c r="C190" s="185"/>
      <c r="D190" s="186"/>
      <c r="E190" s="187"/>
      <c r="G190" s="189"/>
      <c r="H190" s="190"/>
      <c r="I190" s="185"/>
      <c r="N190" s="188" t="str">
        <f t="shared" si="0"/>
        <v xml:space="preserve"> </v>
      </c>
    </row>
    <row r="191" spans="1:14" s="188" customFormat="1" ht="11.25" x14ac:dyDescent="0.2">
      <c r="A191" s="184"/>
      <c r="B191" s="191"/>
      <c r="C191" s="185"/>
      <c r="D191" s="186"/>
      <c r="E191" s="187"/>
      <c r="G191" s="189"/>
      <c r="H191" s="190"/>
      <c r="I191" s="185"/>
      <c r="N191" s="188" t="str">
        <f t="shared" si="0"/>
        <v xml:space="preserve"> </v>
      </c>
    </row>
    <row r="192" spans="1:14" s="188" customFormat="1" ht="11.25" x14ac:dyDescent="0.2">
      <c r="A192" s="184"/>
      <c r="B192" s="191"/>
      <c r="C192" s="185"/>
      <c r="D192" s="186"/>
      <c r="E192" s="187"/>
      <c r="G192" s="189"/>
      <c r="H192" s="190"/>
      <c r="I192" s="185"/>
      <c r="N192" s="188" t="str">
        <f t="shared" si="0"/>
        <v xml:space="preserve"> </v>
      </c>
    </row>
    <row r="193" spans="1:14" s="188" customFormat="1" ht="11.25" x14ac:dyDescent="0.2">
      <c r="A193" s="184"/>
      <c r="B193" s="191"/>
      <c r="C193" s="185"/>
      <c r="D193" s="186"/>
      <c r="E193" s="187"/>
      <c r="G193" s="189"/>
      <c r="H193" s="190"/>
      <c r="I193" s="185"/>
      <c r="N193" s="188" t="str">
        <f t="shared" si="0"/>
        <v xml:space="preserve"> </v>
      </c>
    </row>
    <row r="194" spans="1:14" s="188" customFormat="1" ht="11.25" x14ac:dyDescent="0.2">
      <c r="A194" s="184"/>
      <c r="B194" s="191"/>
      <c r="C194" s="185"/>
      <c r="D194" s="186"/>
      <c r="E194" s="187"/>
      <c r="G194" s="189"/>
      <c r="H194" s="190"/>
      <c r="I194" s="185"/>
      <c r="N194" s="188" t="str">
        <f t="shared" si="0"/>
        <v xml:space="preserve"> </v>
      </c>
    </row>
    <row r="195" spans="1:14" s="188" customFormat="1" ht="11.25" x14ac:dyDescent="0.2">
      <c r="A195" s="184"/>
      <c r="B195" s="191"/>
      <c r="C195" s="185"/>
      <c r="D195" s="186"/>
      <c r="E195" s="187"/>
      <c r="G195" s="189"/>
      <c r="H195" s="190"/>
      <c r="I195" s="185"/>
      <c r="N195" s="188" t="str">
        <f t="shared" si="0"/>
        <v xml:space="preserve"> </v>
      </c>
    </row>
    <row r="196" spans="1:14" s="188" customFormat="1" ht="11.25" x14ac:dyDescent="0.2">
      <c r="A196" s="184"/>
      <c r="B196" s="191"/>
      <c r="C196" s="185"/>
      <c r="D196" s="186"/>
      <c r="E196" s="187"/>
      <c r="G196" s="189"/>
      <c r="H196" s="190"/>
      <c r="I196" s="185"/>
      <c r="N196" s="188" t="str">
        <f t="shared" si="0"/>
        <v xml:space="preserve"> </v>
      </c>
    </row>
    <row r="197" spans="1:14" s="188" customFormat="1" ht="11.25" x14ac:dyDescent="0.2">
      <c r="A197" s="184"/>
      <c r="B197" s="191"/>
      <c r="C197" s="185"/>
      <c r="D197" s="186"/>
      <c r="E197" s="187"/>
      <c r="G197" s="189"/>
      <c r="H197" s="190"/>
      <c r="I197" s="185"/>
      <c r="N197" s="188" t="str">
        <f t="shared" si="0"/>
        <v xml:space="preserve"> </v>
      </c>
    </row>
    <row r="198" spans="1:14" s="188" customFormat="1" ht="11.25" x14ac:dyDescent="0.2">
      <c r="A198" s="184"/>
      <c r="B198" s="191"/>
      <c r="C198" s="185"/>
      <c r="D198" s="186"/>
      <c r="E198" s="187"/>
      <c r="G198" s="189"/>
      <c r="H198" s="190"/>
      <c r="I198" s="185"/>
      <c r="N198" s="188" t="str">
        <f t="shared" si="0"/>
        <v xml:space="preserve"> </v>
      </c>
    </row>
    <row r="199" spans="1:14" s="188" customFormat="1" ht="11.25" x14ac:dyDescent="0.2">
      <c r="A199" s="184"/>
      <c r="B199" s="191"/>
      <c r="C199" s="185"/>
      <c r="D199" s="186"/>
      <c r="E199" s="187"/>
      <c r="G199" s="189"/>
      <c r="H199" s="190"/>
      <c r="I199" s="185"/>
      <c r="N199" s="188" t="str">
        <f t="shared" si="0"/>
        <v xml:space="preserve"> </v>
      </c>
    </row>
    <row r="200" spans="1:14" s="188" customFormat="1" ht="11.25" x14ac:dyDescent="0.2">
      <c r="A200" s="184"/>
      <c r="B200" s="191"/>
      <c r="C200" s="185"/>
      <c r="D200" s="186"/>
      <c r="E200" s="187"/>
      <c r="G200" s="189"/>
      <c r="H200" s="190"/>
      <c r="I200" s="185"/>
      <c r="N200" s="188" t="str">
        <f t="shared" si="0"/>
        <v xml:space="preserve"> </v>
      </c>
    </row>
    <row r="201" spans="1:14" s="188" customFormat="1" ht="11.25" x14ac:dyDescent="0.2">
      <c r="A201" s="184"/>
      <c r="B201" s="191"/>
      <c r="C201" s="185"/>
      <c r="D201" s="186"/>
      <c r="E201" s="187"/>
      <c r="G201" s="189"/>
      <c r="H201" s="190"/>
      <c r="I201" s="185"/>
      <c r="N201" s="188" t="str">
        <f t="shared" si="0"/>
        <v xml:space="preserve"> </v>
      </c>
    </row>
    <row r="202" spans="1:14" s="188" customFormat="1" ht="11.25" x14ac:dyDescent="0.2">
      <c r="A202" s="184"/>
      <c r="B202" s="191"/>
      <c r="C202" s="185"/>
      <c r="D202" s="186"/>
      <c r="E202" s="187"/>
      <c r="G202" s="189"/>
      <c r="H202" s="190"/>
      <c r="I202" s="185"/>
      <c r="N202" s="188" t="str">
        <f t="shared" si="0"/>
        <v xml:space="preserve"> </v>
      </c>
    </row>
    <row r="203" spans="1:14" s="188" customFormat="1" ht="11.25" x14ac:dyDescent="0.2">
      <c r="A203" s="184"/>
      <c r="B203" s="191"/>
      <c r="C203" s="185"/>
      <c r="D203" s="186"/>
      <c r="E203" s="187"/>
      <c r="G203" s="189"/>
      <c r="H203" s="190"/>
      <c r="I203" s="185"/>
      <c r="N203" s="188" t="str">
        <f t="shared" si="0"/>
        <v xml:space="preserve"> </v>
      </c>
    </row>
    <row r="204" spans="1:14" s="188" customFormat="1" ht="11.25" x14ac:dyDescent="0.2">
      <c r="A204" s="184"/>
      <c r="B204" s="191"/>
      <c r="C204" s="185"/>
      <c r="D204" s="186"/>
      <c r="E204" s="187"/>
      <c r="G204" s="189"/>
      <c r="H204" s="190"/>
      <c r="I204" s="185"/>
      <c r="N204" s="188" t="str">
        <f t="shared" si="0"/>
        <v xml:space="preserve"> </v>
      </c>
    </row>
    <row r="205" spans="1:14" s="188" customFormat="1" ht="11.25" x14ac:dyDescent="0.2">
      <c r="A205" s="184"/>
      <c r="B205" s="191"/>
      <c r="C205" s="185"/>
      <c r="D205" s="186"/>
      <c r="E205" s="187"/>
      <c r="G205" s="189"/>
      <c r="H205" s="190"/>
      <c r="I205" s="185"/>
      <c r="N205" s="188" t="str">
        <f t="shared" si="0"/>
        <v xml:space="preserve"> </v>
      </c>
    </row>
    <row r="206" spans="1:14" s="188" customFormat="1" ht="11.25" x14ac:dyDescent="0.2">
      <c r="A206" s="184"/>
      <c r="B206" s="191"/>
      <c r="C206" s="185"/>
      <c r="D206" s="186"/>
      <c r="E206" s="187"/>
      <c r="G206" s="189"/>
      <c r="H206" s="190"/>
      <c r="I206" s="185"/>
      <c r="N206" s="188" t="str">
        <f t="shared" si="0"/>
        <v xml:space="preserve"> </v>
      </c>
    </row>
    <row r="207" spans="1:14" s="188" customFormat="1" ht="11.25" x14ac:dyDescent="0.2">
      <c r="A207" s="184"/>
      <c r="B207" s="191"/>
      <c r="C207" s="185"/>
      <c r="D207" s="186"/>
      <c r="E207" s="187"/>
      <c r="G207" s="189"/>
      <c r="H207" s="190"/>
      <c r="I207" s="185"/>
      <c r="N207" s="188" t="str">
        <f t="shared" si="0"/>
        <v xml:space="preserve"> </v>
      </c>
    </row>
    <row r="208" spans="1:14" s="188" customFormat="1" ht="11.25" x14ac:dyDescent="0.2">
      <c r="A208" s="184"/>
      <c r="B208" s="191"/>
      <c r="C208" s="185"/>
      <c r="D208" s="186"/>
      <c r="E208" s="187"/>
      <c r="G208" s="189"/>
      <c r="H208" s="190"/>
      <c r="I208" s="185"/>
      <c r="N208" s="188" t="str">
        <f t="shared" si="0"/>
        <v xml:space="preserve"> </v>
      </c>
    </row>
    <row r="209" spans="1:14" s="188" customFormat="1" ht="11.25" x14ac:dyDescent="0.2">
      <c r="A209" s="184"/>
      <c r="B209" s="191"/>
      <c r="C209" s="185"/>
      <c r="D209" s="186"/>
      <c r="E209" s="187"/>
      <c r="G209" s="189"/>
      <c r="H209" s="190"/>
      <c r="I209" s="185"/>
      <c r="N209" s="188" t="str">
        <f t="shared" si="0"/>
        <v xml:space="preserve"> </v>
      </c>
    </row>
    <row r="210" spans="1:14" s="188" customFormat="1" ht="11.25" x14ac:dyDescent="0.2">
      <c r="A210" s="184"/>
      <c r="B210" s="191"/>
      <c r="C210" s="185"/>
      <c r="D210" s="186"/>
      <c r="E210" s="187"/>
      <c r="G210" s="189"/>
      <c r="H210" s="190"/>
      <c r="I210" s="185"/>
      <c r="N210" s="188" t="str">
        <f t="shared" si="0"/>
        <v xml:space="preserve"> </v>
      </c>
    </row>
    <row r="211" spans="1:14" s="188" customFormat="1" ht="11.25" x14ac:dyDescent="0.2">
      <c r="A211" s="184"/>
      <c r="B211" s="191"/>
      <c r="C211" s="185"/>
      <c r="D211" s="186"/>
      <c r="E211" s="187"/>
      <c r="G211" s="189"/>
      <c r="H211" s="190"/>
      <c r="I211" s="185"/>
      <c r="N211" s="188" t="str">
        <f t="shared" si="0"/>
        <v xml:space="preserve"> </v>
      </c>
    </row>
    <row r="212" spans="1:14" s="188" customFormat="1" ht="11.25" x14ac:dyDescent="0.2">
      <c r="A212" s="184"/>
      <c r="B212" s="191"/>
      <c r="C212" s="185"/>
      <c r="D212" s="186"/>
      <c r="E212" s="187"/>
      <c r="G212" s="189"/>
      <c r="H212" s="190"/>
      <c r="I212" s="185"/>
      <c r="N212" s="188" t="str">
        <f t="shared" si="0"/>
        <v xml:space="preserve"> </v>
      </c>
    </row>
    <row r="213" spans="1:14" s="188" customFormat="1" ht="11.25" x14ac:dyDescent="0.2">
      <c r="A213" s="184"/>
      <c r="B213" s="191"/>
      <c r="C213" s="185"/>
      <c r="D213" s="186"/>
      <c r="E213" s="187"/>
      <c r="G213" s="189"/>
      <c r="H213" s="190"/>
      <c r="I213" s="185"/>
      <c r="N213" s="188" t="str">
        <f t="shared" si="0"/>
        <v xml:space="preserve"> </v>
      </c>
    </row>
    <row r="214" spans="1:14" s="188" customFormat="1" ht="11.25" x14ac:dyDescent="0.2">
      <c r="A214" s="184"/>
      <c r="B214" s="191"/>
      <c r="C214" s="185"/>
      <c r="D214" s="186"/>
      <c r="E214" s="187"/>
      <c r="G214" s="189"/>
      <c r="H214" s="190"/>
      <c r="I214" s="185"/>
      <c r="N214" s="188" t="str">
        <f t="shared" si="0"/>
        <v xml:space="preserve"> </v>
      </c>
    </row>
    <row r="215" spans="1:14" s="188" customFormat="1" ht="11.25" x14ac:dyDescent="0.2">
      <c r="A215" s="184"/>
      <c r="B215" s="191"/>
      <c r="C215" s="185"/>
      <c r="D215" s="186"/>
      <c r="E215" s="187"/>
      <c r="G215" s="189"/>
      <c r="H215" s="190"/>
      <c r="I215" s="185"/>
      <c r="N215" s="188" t="str">
        <f t="shared" si="0"/>
        <v xml:space="preserve"> </v>
      </c>
    </row>
    <row r="216" spans="1:14" s="188" customFormat="1" ht="11.25" x14ac:dyDescent="0.2">
      <c r="A216" s="184"/>
      <c r="B216" s="191"/>
      <c r="C216" s="185"/>
      <c r="D216" s="186"/>
      <c r="E216" s="187"/>
      <c r="G216" s="189"/>
      <c r="H216" s="190"/>
      <c r="I216" s="185"/>
      <c r="N216" s="188" t="str">
        <f t="shared" si="0"/>
        <v xml:space="preserve"> </v>
      </c>
    </row>
    <row r="217" spans="1:14" s="188" customFormat="1" ht="11.25" x14ac:dyDescent="0.2">
      <c r="A217" s="184"/>
      <c r="B217" s="191"/>
      <c r="C217" s="185"/>
      <c r="D217" s="186"/>
      <c r="E217" s="187"/>
      <c r="G217" s="189"/>
      <c r="H217" s="190"/>
      <c r="I217" s="185"/>
      <c r="N217" s="188" t="str">
        <f t="shared" si="0"/>
        <v xml:space="preserve"> </v>
      </c>
    </row>
    <row r="218" spans="1:14" s="188" customFormat="1" ht="11.25" x14ac:dyDescent="0.2">
      <c r="A218" s="184"/>
      <c r="B218" s="191"/>
      <c r="C218" s="185"/>
      <c r="D218" s="186"/>
      <c r="E218" s="187"/>
      <c r="G218" s="189"/>
      <c r="H218" s="190"/>
      <c r="I218" s="185"/>
      <c r="N218" s="188" t="str">
        <f t="shared" si="0"/>
        <v xml:space="preserve"> </v>
      </c>
    </row>
    <row r="219" spans="1:14" s="188" customFormat="1" ht="11.25" x14ac:dyDescent="0.2">
      <c r="A219" s="184"/>
      <c r="B219" s="191"/>
      <c r="C219" s="185"/>
      <c r="D219" s="186"/>
      <c r="E219" s="187"/>
      <c r="G219" s="189"/>
      <c r="H219" s="190"/>
      <c r="I219" s="185"/>
      <c r="N219" s="188" t="str">
        <f t="shared" si="0"/>
        <v xml:space="preserve"> </v>
      </c>
    </row>
    <row r="220" spans="1:14" s="188" customFormat="1" ht="11.25" x14ac:dyDescent="0.2">
      <c r="A220" s="184"/>
      <c r="B220" s="191"/>
      <c r="C220" s="185"/>
      <c r="D220" s="186"/>
      <c r="E220" s="187"/>
      <c r="G220" s="189"/>
      <c r="H220" s="190"/>
      <c r="I220" s="185"/>
      <c r="N220" s="188" t="str">
        <f t="shared" si="0"/>
        <v xml:space="preserve"> </v>
      </c>
    </row>
    <row r="221" spans="1:14" s="188" customFormat="1" ht="11.25" x14ac:dyDescent="0.2">
      <c r="A221" s="184"/>
      <c r="B221" s="191"/>
      <c r="C221" s="185"/>
      <c r="D221" s="186"/>
      <c r="E221" s="187"/>
      <c r="G221" s="189"/>
      <c r="H221" s="190"/>
      <c r="I221" s="185"/>
      <c r="N221" s="188" t="str">
        <f t="shared" si="0"/>
        <v xml:space="preserve"> </v>
      </c>
    </row>
    <row r="222" spans="1:14" s="188" customFormat="1" ht="11.25" x14ac:dyDescent="0.2">
      <c r="A222" s="184"/>
      <c r="B222" s="191"/>
      <c r="C222" s="185"/>
      <c r="D222" s="190"/>
      <c r="E222" s="189"/>
      <c r="G222" s="189"/>
      <c r="H222" s="190"/>
      <c r="I222" s="185"/>
      <c r="N222" s="188" t="str">
        <f t="shared" si="0"/>
        <v xml:space="preserve"> </v>
      </c>
    </row>
    <row r="223" spans="1:14" s="188" customFormat="1" ht="11.25" x14ac:dyDescent="0.2">
      <c r="A223" s="184"/>
      <c r="B223" s="191"/>
      <c r="C223" s="185"/>
      <c r="D223" s="190"/>
      <c r="E223" s="189"/>
      <c r="G223" s="189"/>
      <c r="H223" s="190"/>
      <c r="I223" s="185"/>
      <c r="N223" s="188" t="str">
        <f t="shared" si="0"/>
        <v xml:space="preserve"> </v>
      </c>
    </row>
    <row r="224" spans="1:14" s="188" customFormat="1" ht="11.25" x14ac:dyDescent="0.2">
      <c r="A224" s="184"/>
      <c r="B224" s="191"/>
      <c r="C224" s="185"/>
      <c r="D224" s="190"/>
      <c r="E224" s="189"/>
      <c r="G224" s="189"/>
      <c r="H224" s="190"/>
      <c r="I224" s="185"/>
      <c r="N224" s="188" t="str">
        <f t="shared" si="0"/>
        <v xml:space="preserve"> </v>
      </c>
    </row>
    <row r="225" spans="1:14" s="188" customFormat="1" ht="11.25" x14ac:dyDescent="0.2">
      <c r="A225" s="184"/>
      <c r="B225" s="191"/>
      <c r="C225" s="185"/>
      <c r="D225" s="190"/>
      <c r="E225" s="189"/>
      <c r="G225" s="189"/>
      <c r="H225" s="190"/>
      <c r="I225" s="185"/>
      <c r="N225" s="188" t="str">
        <f t="shared" si="0"/>
        <v xml:space="preserve"> </v>
      </c>
    </row>
    <row r="226" spans="1:14" s="188" customFormat="1" ht="11.25" x14ac:dyDescent="0.2">
      <c r="A226" s="184"/>
      <c r="B226" s="191"/>
      <c r="C226" s="185"/>
      <c r="D226" s="190"/>
      <c r="E226" s="189"/>
      <c r="G226" s="189"/>
      <c r="H226" s="190"/>
      <c r="I226" s="185"/>
      <c r="N226" s="188" t="str">
        <f t="shared" si="0"/>
        <v xml:space="preserve"> </v>
      </c>
    </row>
    <row r="227" spans="1:14" s="188" customFormat="1" ht="11.25" x14ac:dyDescent="0.2">
      <c r="A227" s="184"/>
      <c r="B227" s="191"/>
      <c r="C227" s="185"/>
      <c r="D227" s="190"/>
      <c r="E227" s="189"/>
      <c r="G227" s="189"/>
      <c r="H227" s="190"/>
      <c r="I227" s="185"/>
      <c r="N227" s="188" t="str">
        <f t="shared" si="0"/>
        <v xml:space="preserve"> </v>
      </c>
    </row>
    <row r="228" spans="1:14" s="188" customFormat="1" ht="11.25" x14ac:dyDescent="0.2">
      <c r="A228" s="184"/>
      <c r="B228" s="191"/>
      <c r="C228" s="185"/>
      <c r="D228" s="190"/>
      <c r="E228" s="189"/>
      <c r="G228" s="189"/>
      <c r="H228" s="190"/>
      <c r="I228" s="185"/>
      <c r="N228" s="188" t="str">
        <f t="shared" si="0"/>
        <v xml:space="preserve"> </v>
      </c>
    </row>
    <row r="229" spans="1:14" s="188" customFormat="1" ht="11.25" x14ac:dyDescent="0.2">
      <c r="A229" s="184"/>
      <c r="B229" s="191"/>
      <c r="C229" s="185"/>
      <c r="D229" s="190"/>
      <c r="E229" s="189"/>
      <c r="G229" s="189"/>
      <c r="H229" s="190"/>
      <c r="I229" s="185"/>
      <c r="N229" s="188" t="str">
        <f t="shared" si="0"/>
        <v xml:space="preserve"> </v>
      </c>
    </row>
    <row r="230" spans="1:14" s="188" customFormat="1" ht="11.25" x14ac:dyDescent="0.2">
      <c r="A230" s="184"/>
      <c r="B230" s="191"/>
      <c r="C230" s="185"/>
      <c r="D230" s="190"/>
      <c r="E230" s="189"/>
      <c r="G230" s="189"/>
      <c r="H230" s="190"/>
      <c r="I230" s="185"/>
      <c r="N230" s="188" t="str">
        <f t="shared" si="0"/>
        <v xml:space="preserve"> </v>
      </c>
    </row>
    <row r="231" spans="1:14" s="188" customFormat="1" ht="11.25" x14ac:dyDescent="0.2">
      <c r="A231" s="184"/>
      <c r="B231" s="191"/>
      <c r="C231" s="185"/>
      <c r="D231" s="190"/>
      <c r="E231" s="189"/>
      <c r="G231" s="189"/>
      <c r="H231" s="190"/>
      <c r="I231" s="185"/>
      <c r="N231" s="188" t="str">
        <f t="shared" si="0"/>
        <v xml:space="preserve"> </v>
      </c>
    </row>
    <row r="232" spans="1:14" s="188" customFormat="1" ht="11.25" x14ac:dyDescent="0.2">
      <c r="A232" s="184"/>
      <c r="B232" s="191"/>
      <c r="C232" s="185"/>
      <c r="D232" s="190"/>
      <c r="E232" s="189"/>
      <c r="G232" s="189"/>
      <c r="H232" s="190"/>
      <c r="I232" s="185"/>
      <c r="N232" s="188" t="str">
        <f t="shared" si="0"/>
        <v xml:space="preserve"> </v>
      </c>
    </row>
    <row r="233" spans="1:14" s="188" customFormat="1" ht="11.25" x14ac:dyDescent="0.2">
      <c r="A233" s="184"/>
      <c r="B233" s="191"/>
      <c r="C233" s="185"/>
      <c r="D233" s="190"/>
      <c r="E233" s="189"/>
      <c r="G233" s="189"/>
      <c r="H233" s="190"/>
      <c r="I233" s="185"/>
      <c r="N233" s="188" t="str">
        <f t="shared" si="0"/>
        <v xml:space="preserve"> </v>
      </c>
    </row>
    <row r="234" spans="1:14" s="188" customFormat="1" ht="11.25" x14ac:dyDescent="0.2">
      <c r="A234" s="184"/>
      <c r="B234" s="191"/>
      <c r="C234" s="185"/>
      <c r="D234" s="190"/>
      <c r="E234" s="189"/>
      <c r="G234" s="189"/>
      <c r="H234" s="190"/>
      <c r="I234" s="185"/>
      <c r="N234" s="188" t="str">
        <f t="shared" si="0"/>
        <v xml:space="preserve"> </v>
      </c>
    </row>
    <row r="235" spans="1:14" s="188" customFormat="1" ht="11.25" x14ac:dyDescent="0.2">
      <c r="A235" s="184"/>
      <c r="B235" s="191"/>
      <c r="C235" s="185"/>
      <c r="D235" s="190"/>
      <c r="E235" s="189"/>
      <c r="G235" s="189"/>
      <c r="H235" s="190"/>
      <c r="I235" s="185"/>
      <c r="N235" s="188" t="str">
        <f t="shared" si="0"/>
        <v xml:space="preserve"> </v>
      </c>
    </row>
    <row r="236" spans="1:14" s="188" customFormat="1" ht="11.25" x14ac:dyDescent="0.2">
      <c r="A236" s="184"/>
      <c r="B236" s="191"/>
      <c r="C236" s="185"/>
      <c r="D236" s="190"/>
      <c r="E236" s="189"/>
      <c r="G236" s="189"/>
      <c r="H236" s="190"/>
      <c r="I236" s="185"/>
      <c r="N236" s="188" t="str">
        <f t="shared" si="0"/>
        <v xml:space="preserve"> </v>
      </c>
    </row>
    <row r="237" spans="1:14" s="188" customFormat="1" ht="11.25" x14ac:dyDescent="0.2">
      <c r="A237" s="184"/>
      <c r="B237" s="191"/>
      <c r="C237" s="185"/>
      <c r="D237" s="190"/>
      <c r="E237" s="189"/>
      <c r="G237" s="189"/>
      <c r="H237" s="190"/>
      <c r="I237" s="185"/>
      <c r="N237" s="188" t="str">
        <f t="shared" si="0"/>
        <v xml:space="preserve"> </v>
      </c>
    </row>
    <row r="238" spans="1:14" s="188" customFormat="1" ht="11.25" x14ac:dyDescent="0.2">
      <c r="A238" s="184"/>
      <c r="B238" s="191"/>
      <c r="C238" s="185"/>
      <c r="D238" s="190"/>
      <c r="E238" s="189"/>
      <c r="G238" s="189"/>
      <c r="H238" s="190"/>
      <c r="I238" s="185"/>
      <c r="N238" s="188" t="str">
        <f t="shared" si="0"/>
        <v xml:space="preserve"> </v>
      </c>
    </row>
    <row r="239" spans="1:14" s="188" customFormat="1" ht="11.25" x14ac:dyDescent="0.2">
      <c r="A239" s="184"/>
      <c r="B239" s="191"/>
      <c r="C239" s="185"/>
      <c r="D239" s="190"/>
      <c r="E239" s="189"/>
      <c r="G239" s="189"/>
      <c r="H239" s="190"/>
      <c r="I239" s="185"/>
      <c r="N239" s="188" t="str">
        <f t="shared" si="0"/>
        <v xml:space="preserve"> </v>
      </c>
    </row>
    <row r="240" spans="1:14" s="188" customFormat="1" ht="11.25" x14ac:dyDescent="0.2">
      <c r="A240" s="184"/>
      <c r="B240" s="191"/>
      <c r="C240" s="185"/>
      <c r="D240" s="190"/>
      <c r="E240" s="189"/>
      <c r="G240" s="189"/>
      <c r="H240" s="190"/>
      <c r="I240" s="185"/>
      <c r="N240" s="188" t="str">
        <f t="shared" si="0"/>
        <v xml:space="preserve"> </v>
      </c>
    </row>
    <row r="241" spans="1:14" s="188" customFormat="1" ht="11.25" x14ac:dyDescent="0.2">
      <c r="A241" s="184"/>
      <c r="B241" s="191"/>
      <c r="C241" s="185"/>
      <c r="D241" s="190"/>
      <c r="E241" s="189"/>
      <c r="G241" s="189"/>
      <c r="H241" s="190"/>
      <c r="I241" s="185"/>
      <c r="N241" s="188" t="str">
        <f t="shared" si="0"/>
        <v xml:space="preserve"> </v>
      </c>
    </row>
    <row r="242" spans="1:14" s="188" customFormat="1" ht="11.25" x14ac:dyDescent="0.2">
      <c r="A242" s="184"/>
      <c r="B242" s="191"/>
      <c r="C242" s="185"/>
      <c r="D242" s="190"/>
      <c r="E242" s="189"/>
      <c r="G242" s="189"/>
      <c r="H242" s="190"/>
      <c r="I242" s="185"/>
      <c r="N242" s="188" t="str">
        <f t="shared" si="0"/>
        <v xml:space="preserve"> </v>
      </c>
    </row>
    <row r="243" spans="1:14" s="188" customFormat="1" ht="11.25" x14ac:dyDescent="0.2">
      <c r="A243" s="184"/>
      <c r="B243" s="191"/>
      <c r="C243" s="185"/>
      <c r="D243" s="190"/>
      <c r="E243" s="189"/>
      <c r="G243" s="189"/>
      <c r="H243" s="190"/>
      <c r="I243" s="185"/>
      <c r="N243" s="188" t="str">
        <f t="shared" si="0"/>
        <v xml:space="preserve"> </v>
      </c>
    </row>
    <row r="244" spans="1:14" s="188" customFormat="1" ht="11.25" x14ac:dyDescent="0.2">
      <c r="A244" s="184"/>
      <c r="B244" s="191"/>
      <c r="C244" s="185"/>
      <c r="D244" s="190"/>
      <c r="E244" s="189"/>
      <c r="G244" s="189"/>
      <c r="H244" s="190"/>
      <c r="I244" s="185"/>
      <c r="N244" s="188" t="str">
        <f t="shared" si="0"/>
        <v xml:space="preserve"> </v>
      </c>
    </row>
    <row r="245" spans="1:14" s="188" customFormat="1" ht="11.25" x14ac:dyDescent="0.2">
      <c r="A245" s="184"/>
      <c r="B245" s="191"/>
      <c r="C245" s="185"/>
      <c r="D245" s="190"/>
      <c r="E245" s="189"/>
      <c r="G245" s="189"/>
      <c r="H245" s="190"/>
      <c r="I245" s="185"/>
      <c r="N245" s="188" t="str">
        <f t="shared" si="0"/>
        <v xml:space="preserve"> </v>
      </c>
    </row>
    <row r="246" spans="1:14" s="188" customFormat="1" ht="11.25" x14ac:dyDescent="0.2">
      <c r="A246" s="184"/>
      <c r="B246" s="191"/>
      <c r="C246" s="185"/>
      <c r="D246" s="190"/>
      <c r="E246" s="189"/>
      <c r="G246" s="189"/>
      <c r="H246" s="190"/>
      <c r="I246" s="185"/>
      <c r="N246" s="188" t="str">
        <f t="shared" si="0"/>
        <v xml:space="preserve"> </v>
      </c>
    </row>
    <row r="247" spans="1:14" s="188" customFormat="1" ht="11.25" x14ac:dyDescent="0.2">
      <c r="A247" s="184"/>
      <c r="B247" s="191"/>
      <c r="C247" s="185"/>
      <c r="D247" s="190"/>
      <c r="E247" s="189"/>
      <c r="G247" s="189"/>
      <c r="H247" s="190"/>
      <c r="I247" s="185"/>
      <c r="N247" s="188" t="str">
        <f t="shared" si="0"/>
        <v xml:space="preserve"> </v>
      </c>
    </row>
    <row r="248" spans="1:14" s="188" customFormat="1" ht="11.25" x14ac:dyDescent="0.2">
      <c r="A248" s="184"/>
      <c r="B248" s="191"/>
      <c r="C248" s="185"/>
      <c r="D248" s="190"/>
      <c r="E248" s="189"/>
      <c r="G248" s="189"/>
      <c r="H248" s="190"/>
      <c r="I248" s="185"/>
      <c r="N248" s="188" t="str">
        <f t="shared" si="0"/>
        <v xml:space="preserve"> </v>
      </c>
    </row>
    <row r="249" spans="1:14" s="188" customFormat="1" ht="11.25" x14ac:dyDescent="0.2">
      <c r="A249" s="184"/>
      <c r="B249" s="191"/>
      <c r="C249" s="185"/>
      <c r="D249" s="190"/>
      <c r="E249" s="189"/>
      <c r="G249" s="189"/>
      <c r="H249" s="190"/>
      <c r="I249" s="185"/>
      <c r="N249" s="188" t="str">
        <f t="shared" si="0"/>
        <v xml:space="preserve"> </v>
      </c>
    </row>
    <row r="250" spans="1:14" s="188" customFormat="1" ht="11.25" x14ac:dyDescent="0.2">
      <c r="A250" s="184"/>
      <c r="B250" s="191"/>
      <c r="C250" s="185"/>
      <c r="D250" s="190"/>
      <c r="E250" s="189"/>
      <c r="G250" s="189"/>
      <c r="H250" s="190"/>
      <c r="I250" s="185"/>
      <c r="N250" s="188" t="str">
        <f t="shared" si="0"/>
        <v xml:space="preserve"> </v>
      </c>
    </row>
    <row r="251" spans="1:14" s="188" customFormat="1" ht="11.25" x14ac:dyDescent="0.2">
      <c r="A251" s="184"/>
      <c r="B251" s="191"/>
      <c r="C251" s="185"/>
      <c r="D251" s="190"/>
      <c r="E251" s="189"/>
      <c r="G251" s="189"/>
      <c r="H251" s="190"/>
      <c r="I251" s="185"/>
      <c r="N251" s="188" t="str">
        <f t="shared" si="0"/>
        <v xml:space="preserve"> </v>
      </c>
    </row>
    <row r="252" spans="1:14" s="188" customFormat="1" ht="11.25" x14ac:dyDescent="0.2">
      <c r="A252" s="184"/>
      <c r="B252" s="191"/>
      <c r="C252" s="185"/>
      <c r="D252" s="190"/>
      <c r="E252" s="189"/>
      <c r="G252" s="189"/>
      <c r="H252" s="190"/>
      <c r="I252" s="185"/>
      <c r="N252" s="188" t="str">
        <f t="shared" si="0"/>
        <v xml:space="preserve"> </v>
      </c>
    </row>
    <row r="253" spans="1:14" s="188" customFormat="1" ht="11.25" x14ac:dyDescent="0.2">
      <c r="A253" s="184"/>
      <c r="B253" s="191"/>
      <c r="C253" s="185"/>
      <c r="D253" s="190"/>
      <c r="E253" s="189"/>
      <c r="G253" s="189"/>
      <c r="H253" s="190"/>
      <c r="I253" s="185"/>
      <c r="N253" s="188" t="str">
        <f t="shared" si="0"/>
        <v xml:space="preserve"> </v>
      </c>
    </row>
    <row r="254" spans="1:14" s="188" customFormat="1" ht="11.25" x14ac:dyDescent="0.2">
      <c r="A254" s="184"/>
      <c r="B254" s="191"/>
      <c r="C254" s="185"/>
      <c r="D254" s="190"/>
      <c r="E254" s="189"/>
      <c r="G254" s="189"/>
      <c r="H254" s="190"/>
      <c r="I254" s="185"/>
      <c r="N254" s="188" t="str">
        <f t="shared" si="0"/>
        <v xml:space="preserve"> </v>
      </c>
    </row>
    <row r="255" spans="1:14" s="188" customFormat="1" ht="11.25" x14ac:dyDescent="0.2">
      <c r="A255" s="184"/>
      <c r="B255" s="191"/>
      <c r="C255" s="185"/>
      <c r="D255" s="190"/>
      <c r="E255" s="189"/>
      <c r="G255" s="189"/>
      <c r="H255" s="190"/>
      <c r="I255" s="185"/>
      <c r="N255" s="188" t="str">
        <f t="shared" si="0"/>
        <v xml:space="preserve"> </v>
      </c>
    </row>
    <row r="256" spans="1:14" s="188" customFormat="1" ht="11.25" x14ac:dyDescent="0.2">
      <c r="A256" s="184"/>
      <c r="B256" s="191"/>
      <c r="C256" s="185"/>
      <c r="D256" s="190"/>
      <c r="E256" s="189"/>
      <c r="G256" s="189"/>
      <c r="H256" s="190"/>
      <c r="I256" s="185"/>
      <c r="N256" s="188" t="str">
        <f t="shared" si="0"/>
        <v xml:space="preserve"> </v>
      </c>
    </row>
    <row r="257" spans="1:14" s="188" customFormat="1" ht="11.25" x14ac:dyDescent="0.2">
      <c r="A257" s="184"/>
      <c r="B257" s="191"/>
      <c r="C257" s="185"/>
      <c r="D257" s="190"/>
      <c r="E257" s="189"/>
      <c r="G257" s="189"/>
      <c r="H257" s="190"/>
      <c r="I257" s="185"/>
      <c r="N257" s="188" t="str">
        <f t="shared" si="0"/>
        <v xml:space="preserve"> </v>
      </c>
    </row>
    <row r="258" spans="1:14" s="188" customFormat="1" ht="11.25" x14ac:dyDescent="0.2">
      <c r="A258" s="184"/>
      <c r="B258" s="191"/>
      <c r="C258" s="185"/>
      <c r="D258" s="190"/>
      <c r="E258" s="189"/>
      <c r="G258" s="189"/>
      <c r="H258" s="190"/>
      <c r="I258" s="185"/>
      <c r="N258" s="188" t="str">
        <f t="shared" si="0"/>
        <v xml:space="preserve"> </v>
      </c>
    </row>
    <row r="259" spans="1:14" s="188" customFormat="1" ht="11.25" x14ac:dyDescent="0.2">
      <c r="A259" s="184"/>
      <c r="B259" s="191"/>
      <c r="C259" s="185"/>
      <c r="D259" s="190"/>
      <c r="E259" s="189"/>
      <c r="G259" s="189"/>
      <c r="H259" s="190"/>
      <c r="I259" s="185"/>
      <c r="N259" s="188" t="str">
        <f t="shared" si="0"/>
        <v xml:space="preserve"> </v>
      </c>
    </row>
    <row r="260" spans="1:14" s="188" customFormat="1" ht="11.25" x14ac:dyDescent="0.2">
      <c r="A260" s="184"/>
      <c r="B260" s="191"/>
      <c r="C260" s="185"/>
      <c r="D260" s="190"/>
      <c r="E260" s="189"/>
      <c r="G260" s="189"/>
      <c r="H260" s="190"/>
      <c r="I260" s="185"/>
      <c r="N260" s="188" t="str">
        <f t="shared" si="0"/>
        <v xml:space="preserve"> </v>
      </c>
    </row>
    <row r="261" spans="1:14" s="188" customFormat="1" ht="11.25" x14ac:dyDescent="0.2">
      <c r="A261" s="184"/>
      <c r="B261" s="191"/>
      <c r="C261" s="185"/>
      <c r="D261" s="190"/>
      <c r="E261" s="189"/>
      <c r="G261" s="189"/>
      <c r="H261" s="190"/>
      <c r="I261" s="185"/>
      <c r="N261" s="188" t="str">
        <f t="shared" si="0"/>
        <v xml:space="preserve"> </v>
      </c>
    </row>
    <row r="262" spans="1:14" s="188" customFormat="1" ht="11.25" x14ac:dyDescent="0.2">
      <c r="A262" s="184"/>
      <c r="B262" s="191"/>
      <c r="C262" s="185"/>
      <c r="D262" s="190"/>
      <c r="E262" s="189"/>
      <c r="G262" s="189"/>
      <c r="H262" s="190"/>
      <c r="I262" s="185"/>
      <c r="N262" s="188" t="str">
        <f t="shared" si="0"/>
        <v xml:space="preserve"> </v>
      </c>
    </row>
    <row r="263" spans="1:14" s="188" customFormat="1" ht="11.25" x14ac:dyDescent="0.2">
      <c r="A263" s="184"/>
      <c r="B263" s="191"/>
      <c r="C263" s="185"/>
      <c r="D263" s="190"/>
      <c r="E263" s="189"/>
      <c r="G263" s="189"/>
      <c r="H263" s="190"/>
      <c r="I263" s="185"/>
      <c r="N263" s="188" t="str">
        <f t="shared" si="0"/>
        <v xml:space="preserve"> </v>
      </c>
    </row>
    <row r="264" spans="1:14" s="188" customFormat="1" ht="11.25" x14ac:dyDescent="0.2">
      <c r="A264" s="184"/>
      <c r="B264" s="191"/>
      <c r="C264" s="185"/>
      <c r="D264" s="190"/>
      <c r="E264" s="189"/>
      <c r="G264" s="189"/>
      <c r="H264" s="190"/>
      <c r="I264" s="185"/>
      <c r="N264" s="188" t="str">
        <f t="shared" si="0"/>
        <v xml:space="preserve"> </v>
      </c>
    </row>
    <row r="265" spans="1:14" s="188" customFormat="1" ht="11.25" x14ac:dyDescent="0.2">
      <c r="A265" s="184"/>
      <c r="B265" s="191"/>
      <c r="C265" s="185"/>
      <c r="D265" s="190"/>
      <c r="E265" s="189"/>
      <c r="G265" s="189"/>
      <c r="H265" s="190"/>
      <c r="I265" s="185"/>
      <c r="N265" s="188" t="str">
        <f t="shared" si="0"/>
        <v xml:space="preserve"> </v>
      </c>
    </row>
    <row r="266" spans="1:14" s="188" customFormat="1" ht="11.25" x14ac:dyDescent="0.2">
      <c r="A266" s="184"/>
      <c r="B266" s="191"/>
      <c r="C266" s="185"/>
      <c r="D266" s="190"/>
      <c r="E266" s="189"/>
      <c r="G266" s="189"/>
      <c r="H266" s="190"/>
      <c r="I266" s="185"/>
      <c r="N266" s="188" t="str">
        <f t="shared" si="0"/>
        <v xml:space="preserve"> </v>
      </c>
    </row>
    <row r="267" spans="1:14" s="188" customFormat="1" ht="11.25" x14ac:dyDescent="0.2">
      <c r="A267" s="184"/>
      <c r="B267" s="191"/>
      <c r="C267" s="185"/>
      <c r="D267" s="190"/>
      <c r="E267" s="189"/>
      <c r="G267" s="189"/>
      <c r="H267" s="190"/>
      <c r="I267" s="185"/>
      <c r="N267" s="188" t="str">
        <f t="shared" si="0"/>
        <v xml:space="preserve"> </v>
      </c>
    </row>
    <row r="268" spans="1:14" s="188" customFormat="1" ht="11.25" x14ac:dyDescent="0.2">
      <c r="A268" s="184"/>
      <c r="B268" s="191"/>
      <c r="C268" s="185"/>
      <c r="D268" s="190"/>
      <c r="E268" s="189"/>
      <c r="G268" s="189"/>
      <c r="H268" s="190"/>
      <c r="I268" s="185"/>
      <c r="N268" s="188" t="str">
        <f t="shared" si="0"/>
        <v xml:space="preserve"> </v>
      </c>
    </row>
    <row r="269" spans="1:14" s="188" customFormat="1" ht="11.25" x14ac:dyDescent="0.2">
      <c r="A269" s="184"/>
      <c r="B269" s="191"/>
      <c r="C269" s="185"/>
      <c r="D269" s="190"/>
      <c r="E269" s="189"/>
      <c r="G269" s="189"/>
      <c r="H269" s="190"/>
      <c r="I269" s="185"/>
      <c r="N269" s="188" t="str">
        <f t="shared" si="0"/>
        <v xml:space="preserve"> </v>
      </c>
    </row>
    <row r="270" spans="1:14" s="188" customFormat="1" ht="11.25" x14ac:dyDescent="0.2">
      <c r="A270" s="184"/>
      <c r="B270" s="191"/>
      <c r="C270" s="185"/>
      <c r="D270" s="190"/>
      <c r="E270" s="189"/>
      <c r="G270" s="189"/>
      <c r="H270" s="190"/>
      <c r="I270" s="185"/>
      <c r="N270" s="188" t="str">
        <f t="shared" si="0"/>
        <v xml:space="preserve"> </v>
      </c>
    </row>
    <row r="271" spans="1:14" s="188" customFormat="1" ht="11.25" x14ac:dyDescent="0.2">
      <c r="A271" s="184"/>
      <c r="B271" s="191"/>
      <c r="C271" s="185"/>
      <c r="D271" s="190"/>
      <c r="E271" s="189"/>
      <c r="G271" s="189"/>
      <c r="H271" s="190"/>
      <c r="I271" s="185"/>
      <c r="N271" s="188" t="str">
        <f t="shared" si="0"/>
        <v xml:space="preserve"> </v>
      </c>
    </row>
    <row r="272" spans="1:14" s="188" customFormat="1" ht="11.25" x14ac:dyDescent="0.2">
      <c r="A272" s="184"/>
      <c r="B272" s="191"/>
      <c r="C272" s="185"/>
      <c r="D272" s="190"/>
      <c r="E272" s="189"/>
      <c r="G272" s="189"/>
      <c r="H272" s="190"/>
      <c r="I272" s="185"/>
      <c r="N272" s="188" t="str">
        <f t="shared" si="0"/>
        <v xml:space="preserve"> </v>
      </c>
    </row>
    <row r="273" spans="1:14" s="188" customFormat="1" ht="11.25" x14ac:dyDescent="0.2">
      <c r="A273" s="184"/>
      <c r="B273" s="191"/>
      <c r="C273" s="185"/>
      <c r="D273" s="190"/>
      <c r="E273" s="189"/>
      <c r="G273" s="189"/>
      <c r="H273" s="190"/>
      <c r="I273" s="185"/>
      <c r="N273" s="188" t="str">
        <f t="shared" si="0"/>
        <v xml:space="preserve"> </v>
      </c>
    </row>
    <row r="274" spans="1:14" s="188" customFormat="1" ht="11.25" x14ac:dyDescent="0.2">
      <c r="A274" s="184"/>
      <c r="B274" s="191"/>
      <c r="C274" s="185"/>
      <c r="D274" s="190"/>
      <c r="E274" s="189"/>
      <c r="G274" s="189"/>
      <c r="H274" s="190"/>
      <c r="I274" s="185"/>
      <c r="N274" s="188" t="str">
        <f t="shared" si="0"/>
        <v xml:space="preserve"> </v>
      </c>
    </row>
    <row r="275" spans="1:14" s="188" customFormat="1" ht="11.25" x14ac:dyDescent="0.2">
      <c r="A275" s="184"/>
      <c r="B275" s="191"/>
      <c r="C275" s="185"/>
      <c r="D275" s="190"/>
      <c r="E275" s="189"/>
      <c r="G275" s="189"/>
      <c r="H275" s="190"/>
      <c r="I275" s="185"/>
      <c r="N275" s="188" t="str">
        <f t="shared" si="0"/>
        <v xml:space="preserve"> </v>
      </c>
    </row>
    <row r="276" spans="1:14" s="188" customFormat="1" ht="11.25" x14ac:dyDescent="0.2">
      <c r="A276" s="184"/>
      <c r="B276" s="191"/>
      <c r="C276" s="185"/>
      <c r="D276" s="190"/>
      <c r="E276" s="189"/>
      <c r="G276" s="189"/>
      <c r="H276" s="190"/>
      <c r="I276" s="185"/>
      <c r="N276" s="188" t="str">
        <f t="shared" si="0"/>
        <v xml:space="preserve"> </v>
      </c>
    </row>
    <row r="277" spans="1:14" s="188" customFormat="1" ht="11.25" x14ac:dyDescent="0.2">
      <c r="A277" s="184"/>
      <c r="B277" s="191"/>
      <c r="C277" s="185"/>
      <c r="D277" s="190"/>
      <c r="E277" s="189"/>
      <c r="G277" s="189"/>
      <c r="H277" s="190"/>
      <c r="I277" s="185"/>
      <c r="N277" s="188" t="str">
        <f t="shared" si="0"/>
        <v xml:space="preserve"> </v>
      </c>
    </row>
    <row r="278" spans="1:14" s="188" customFormat="1" ht="11.25" x14ac:dyDescent="0.2">
      <c r="A278" s="184"/>
      <c r="B278" s="191"/>
      <c r="C278" s="185"/>
      <c r="D278" s="190"/>
      <c r="E278" s="189"/>
      <c r="G278" s="189"/>
      <c r="H278" s="190"/>
      <c r="I278" s="185"/>
      <c r="N278" s="188" t="str">
        <f t="shared" si="0"/>
        <v xml:space="preserve"> </v>
      </c>
    </row>
    <row r="279" spans="1:14" s="188" customFormat="1" ht="11.25" x14ac:dyDescent="0.2">
      <c r="A279" s="184"/>
      <c r="B279" s="191"/>
      <c r="C279" s="185"/>
      <c r="D279" s="190"/>
      <c r="E279" s="189"/>
      <c r="G279" s="189"/>
      <c r="H279" s="190"/>
      <c r="I279" s="185"/>
      <c r="N279" s="188" t="str">
        <f t="shared" si="0"/>
        <v xml:space="preserve"> </v>
      </c>
    </row>
    <row r="280" spans="1:14" s="188" customFormat="1" ht="11.25" x14ac:dyDescent="0.2">
      <c r="A280" s="184"/>
      <c r="B280" s="191"/>
      <c r="C280" s="185"/>
      <c r="D280" s="190"/>
      <c r="E280" s="189"/>
      <c r="G280" s="189"/>
      <c r="H280" s="190"/>
      <c r="I280" s="185"/>
      <c r="N280" s="188" t="str">
        <f t="shared" si="0"/>
        <v xml:space="preserve"> </v>
      </c>
    </row>
    <row r="281" spans="1:14" s="188" customFormat="1" ht="11.25" x14ac:dyDescent="0.2">
      <c r="A281" s="184"/>
      <c r="B281" s="191"/>
      <c r="C281" s="185"/>
      <c r="D281" s="190"/>
      <c r="E281" s="189"/>
      <c r="G281" s="189"/>
      <c r="H281" s="190"/>
      <c r="I281" s="185"/>
      <c r="N281" s="188" t="str">
        <f t="shared" si="0"/>
        <v xml:space="preserve"> </v>
      </c>
    </row>
    <row r="282" spans="1:14" s="188" customFormat="1" ht="11.25" x14ac:dyDescent="0.2">
      <c r="A282" s="184"/>
      <c r="B282" s="191"/>
      <c r="C282" s="185"/>
      <c r="D282" s="190"/>
      <c r="E282" s="189"/>
      <c r="G282" s="189"/>
      <c r="H282" s="190"/>
      <c r="I282" s="185"/>
      <c r="N282" s="188" t="str">
        <f t="shared" si="0"/>
        <v xml:space="preserve"> </v>
      </c>
    </row>
    <row r="283" spans="1:14" s="188" customFormat="1" ht="11.25" x14ac:dyDescent="0.2">
      <c r="A283" s="184"/>
      <c r="B283" s="191"/>
      <c r="C283" s="185"/>
      <c r="D283" s="190"/>
      <c r="E283" s="189"/>
      <c r="G283" s="189"/>
      <c r="H283" s="190"/>
      <c r="I283" s="185"/>
      <c r="N283" s="188" t="str">
        <f t="shared" si="0"/>
        <v xml:space="preserve"> </v>
      </c>
    </row>
    <row r="284" spans="1:14" s="188" customFormat="1" ht="11.25" x14ac:dyDescent="0.2">
      <c r="A284" s="184"/>
      <c r="B284" s="191"/>
      <c r="C284" s="185"/>
      <c r="D284" s="190"/>
      <c r="E284" s="189"/>
      <c r="G284" s="189"/>
      <c r="H284" s="190"/>
      <c r="I284" s="185"/>
      <c r="N284" s="188" t="str">
        <f t="shared" si="0"/>
        <v xml:space="preserve"> </v>
      </c>
    </row>
    <row r="285" spans="1:14" s="188" customFormat="1" ht="11.25" x14ac:dyDescent="0.2">
      <c r="A285" s="184"/>
      <c r="B285" s="191"/>
      <c r="C285" s="185"/>
      <c r="D285" s="190"/>
      <c r="E285" s="189"/>
      <c r="G285" s="189"/>
      <c r="H285" s="190"/>
      <c r="I285" s="185"/>
      <c r="N285" s="188" t="str">
        <f t="shared" si="0"/>
        <v xml:space="preserve"> </v>
      </c>
    </row>
    <row r="286" spans="1:14" s="188" customFormat="1" ht="11.25" x14ac:dyDescent="0.2">
      <c r="A286" s="184"/>
      <c r="B286" s="191"/>
      <c r="C286" s="185"/>
      <c r="D286" s="190"/>
      <c r="E286" s="189"/>
      <c r="G286" s="189"/>
      <c r="H286" s="190"/>
      <c r="I286" s="185"/>
      <c r="N286" s="188" t="str">
        <f t="shared" si="0"/>
        <v xml:space="preserve"> </v>
      </c>
    </row>
    <row r="287" spans="1:14" s="188" customFormat="1" ht="11.25" x14ac:dyDescent="0.2">
      <c r="A287" s="184"/>
      <c r="B287" s="191"/>
      <c r="C287" s="185"/>
      <c r="D287" s="190"/>
      <c r="E287" s="189"/>
      <c r="G287" s="189"/>
      <c r="H287" s="190"/>
      <c r="I287" s="185"/>
      <c r="N287" s="188" t="str">
        <f t="shared" si="0"/>
        <v xml:space="preserve"> </v>
      </c>
    </row>
    <row r="288" spans="1:14" s="188" customFormat="1" ht="11.25" x14ac:dyDescent="0.2">
      <c r="A288" s="184"/>
      <c r="B288" s="191"/>
      <c r="C288" s="185"/>
      <c r="D288" s="190"/>
      <c r="E288" s="189"/>
      <c r="G288" s="189"/>
      <c r="H288" s="190"/>
      <c r="I288" s="185"/>
      <c r="N288" s="188" t="str">
        <f t="shared" si="0"/>
        <v xml:space="preserve"> </v>
      </c>
    </row>
    <row r="289" spans="1:14" s="188" customFormat="1" ht="11.25" x14ac:dyDescent="0.2">
      <c r="A289" s="184"/>
      <c r="B289" s="191"/>
      <c r="C289" s="185"/>
      <c r="D289" s="190"/>
      <c r="E289" s="189"/>
      <c r="G289" s="189"/>
      <c r="H289" s="190"/>
      <c r="I289" s="185"/>
      <c r="N289" s="188" t="str">
        <f t="shared" si="0"/>
        <v xml:space="preserve"> </v>
      </c>
    </row>
    <row r="290" spans="1:14" s="188" customFormat="1" ht="11.25" x14ac:dyDescent="0.2">
      <c r="A290" s="184"/>
      <c r="B290" s="191"/>
      <c r="C290" s="185"/>
      <c r="D290" s="190"/>
      <c r="E290" s="189"/>
      <c r="G290" s="189"/>
      <c r="H290" s="190"/>
      <c r="I290" s="185"/>
      <c r="N290" s="188" t="str">
        <f t="shared" si="0"/>
        <v xml:space="preserve"> </v>
      </c>
    </row>
    <row r="291" spans="1:14" s="188" customFormat="1" ht="11.25" x14ac:dyDescent="0.2">
      <c r="A291" s="184"/>
      <c r="B291" s="191"/>
      <c r="C291" s="185"/>
      <c r="D291" s="190"/>
      <c r="E291" s="189"/>
      <c r="G291" s="189"/>
      <c r="H291" s="190"/>
      <c r="I291" s="185"/>
      <c r="N291" s="188" t="str">
        <f t="shared" si="0"/>
        <v xml:space="preserve"> </v>
      </c>
    </row>
    <row r="292" spans="1:14" s="188" customFormat="1" ht="11.25" x14ac:dyDescent="0.2">
      <c r="A292" s="184"/>
      <c r="B292" s="191"/>
      <c r="C292" s="185"/>
      <c r="D292" s="190"/>
      <c r="E292" s="189"/>
      <c r="G292" s="189"/>
      <c r="H292" s="190"/>
      <c r="I292" s="185"/>
      <c r="N292" s="188" t="str">
        <f t="shared" si="0"/>
        <v xml:space="preserve"> </v>
      </c>
    </row>
    <row r="293" spans="1:14" s="188" customFormat="1" ht="11.25" x14ac:dyDescent="0.2">
      <c r="A293" s="184"/>
      <c r="B293" s="191"/>
      <c r="C293" s="185"/>
      <c r="D293" s="190"/>
      <c r="E293" s="189"/>
      <c r="G293" s="189"/>
      <c r="H293" s="190"/>
      <c r="I293" s="185"/>
      <c r="N293" s="188" t="str">
        <f t="shared" si="0"/>
        <v xml:space="preserve"> </v>
      </c>
    </row>
    <row r="294" spans="1:14" s="188" customFormat="1" ht="11.25" x14ac:dyDescent="0.2">
      <c r="A294" s="184"/>
      <c r="B294" s="191"/>
      <c r="C294" s="185"/>
      <c r="D294" s="190"/>
      <c r="E294" s="189"/>
      <c r="G294" s="189"/>
      <c r="H294" s="190"/>
      <c r="I294" s="185"/>
      <c r="N294" s="188" t="str">
        <f t="shared" si="0"/>
        <v xml:space="preserve"> </v>
      </c>
    </row>
    <row r="295" spans="1:14" s="188" customFormat="1" ht="11.25" x14ac:dyDescent="0.2">
      <c r="A295" s="184"/>
      <c r="B295" s="191"/>
      <c r="C295" s="185"/>
      <c r="D295" s="190"/>
      <c r="E295" s="189"/>
      <c r="G295" s="189"/>
      <c r="H295" s="190"/>
      <c r="I295" s="185"/>
      <c r="N295" s="188" t="str">
        <f t="shared" si="0"/>
        <v xml:space="preserve"> </v>
      </c>
    </row>
    <row r="296" spans="1:14" s="188" customFormat="1" ht="11.25" x14ac:dyDescent="0.2">
      <c r="A296" s="184"/>
      <c r="B296" s="191"/>
      <c r="C296" s="185"/>
      <c r="D296" s="190"/>
      <c r="E296" s="189"/>
      <c r="G296" s="189"/>
      <c r="H296" s="190"/>
      <c r="I296" s="185"/>
      <c r="N296" s="188" t="str">
        <f t="shared" si="0"/>
        <v xml:space="preserve"> </v>
      </c>
    </row>
    <row r="297" spans="1:14" s="188" customFormat="1" ht="11.25" x14ac:dyDescent="0.2">
      <c r="A297" s="184"/>
      <c r="B297" s="191"/>
      <c r="C297" s="185"/>
      <c r="D297" s="190"/>
      <c r="E297" s="189"/>
      <c r="G297" s="189"/>
      <c r="H297" s="190"/>
      <c r="I297" s="185"/>
      <c r="N297" s="188" t="str">
        <f t="shared" si="0"/>
        <v xml:space="preserve"> </v>
      </c>
    </row>
    <row r="298" spans="1:14" s="188" customFormat="1" ht="11.25" x14ac:dyDescent="0.2">
      <c r="A298" s="184"/>
      <c r="B298" s="191"/>
      <c r="C298" s="185"/>
      <c r="D298" s="190"/>
      <c r="E298" s="189"/>
      <c r="G298" s="189"/>
      <c r="H298" s="190"/>
      <c r="I298" s="185"/>
      <c r="N298" s="188" t="str">
        <f t="shared" si="0"/>
        <v xml:space="preserve"> </v>
      </c>
    </row>
    <row r="299" spans="1:14" s="188" customFormat="1" ht="11.25" x14ac:dyDescent="0.2">
      <c r="A299" s="184"/>
      <c r="B299" s="191"/>
      <c r="C299" s="185"/>
      <c r="D299" s="190"/>
      <c r="E299" s="189"/>
      <c r="G299" s="189"/>
      <c r="H299" s="190"/>
      <c r="I299" s="185"/>
      <c r="N299" s="188" t="str">
        <f t="shared" si="0"/>
        <v xml:space="preserve"> </v>
      </c>
    </row>
    <row r="300" spans="1:14" s="188" customFormat="1" ht="11.25" x14ac:dyDescent="0.2">
      <c r="A300" s="184"/>
      <c r="B300" s="191"/>
      <c r="C300" s="185"/>
      <c r="D300" s="190"/>
      <c r="E300" s="189"/>
      <c r="G300" s="189"/>
      <c r="H300" s="190"/>
      <c r="I300" s="185"/>
      <c r="N300" s="188" t="str">
        <f t="shared" si="0"/>
        <v xml:space="preserve"> </v>
      </c>
    </row>
    <row r="301" spans="1:14" s="188" customFormat="1" ht="11.25" x14ac:dyDescent="0.2">
      <c r="A301" s="184"/>
      <c r="B301" s="191"/>
      <c r="C301" s="185"/>
      <c r="D301" s="190"/>
      <c r="E301" s="189"/>
      <c r="G301" s="189"/>
      <c r="H301" s="190"/>
      <c r="I301" s="185"/>
      <c r="N301" s="188" t="str">
        <f t="shared" si="0"/>
        <v xml:space="preserve"> </v>
      </c>
    </row>
    <row r="302" spans="1:14" s="188" customFormat="1" ht="11.25" x14ac:dyDescent="0.2">
      <c r="A302" s="184"/>
      <c r="B302" s="191"/>
      <c r="C302" s="185"/>
      <c r="D302" s="190"/>
      <c r="E302" s="189"/>
      <c r="G302" s="189"/>
      <c r="H302" s="190"/>
      <c r="I302" s="185"/>
      <c r="N302" s="188" t="str">
        <f t="shared" si="0"/>
        <v xml:space="preserve"> </v>
      </c>
    </row>
    <row r="303" spans="1:14" s="188" customFormat="1" ht="11.25" x14ac:dyDescent="0.2">
      <c r="A303" s="184"/>
      <c r="B303" s="191"/>
      <c r="C303" s="185"/>
      <c r="D303" s="190"/>
      <c r="E303" s="189"/>
      <c r="G303" s="189"/>
      <c r="H303" s="190"/>
      <c r="I303" s="185"/>
      <c r="N303" s="188" t="str">
        <f t="shared" si="0"/>
        <v xml:space="preserve"> </v>
      </c>
    </row>
    <row r="304" spans="1:14" s="188" customFormat="1" ht="11.25" x14ac:dyDescent="0.2">
      <c r="A304" s="184"/>
      <c r="B304" s="191"/>
      <c r="C304" s="185"/>
      <c r="D304" s="190"/>
      <c r="E304" s="189"/>
      <c r="G304" s="189"/>
      <c r="H304" s="190"/>
      <c r="I304" s="185"/>
      <c r="N304" s="188" t="str">
        <f t="shared" si="0"/>
        <v xml:space="preserve"> </v>
      </c>
    </row>
    <row r="305" spans="1:14" s="188" customFormat="1" ht="11.25" x14ac:dyDescent="0.2">
      <c r="A305" s="184"/>
      <c r="B305" s="191"/>
      <c r="C305" s="185"/>
      <c r="D305" s="190"/>
      <c r="E305" s="189"/>
      <c r="G305" s="189"/>
      <c r="H305" s="190"/>
      <c r="I305" s="185"/>
      <c r="N305" s="188" t="str">
        <f t="shared" si="0"/>
        <v xml:space="preserve"> </v>
      </c>
    </row>
    <row r="306" spans="1:14" s="188" customFormat="1" ht="11.25" x14ac:dyDescent="0.2">
      <c r="A306" s="184"/>
      <c r="B306" s="191"/>
      <c r="C306" s="185"/>
      <c r="D306" s="190"/>
      <c r="E306" s="189"/>
      <c r="G306" s="189"/>
      <c r="H306" s="190"/>
      <c r="I306" s="185"/>
      <c r="N306" s="188" t="str">
        <f t="shared" si="0"/>
        <v xml:space="preserve"> </v>
      </c>
    </row>
    <row r="307" spans="1:14" s="188" customFormat="1" ht="11.25" x14ac:dyDescent="0.2">
      <c r="A307" s="184"/>
      <c r="B307" s="191"/>
      <c r="C307" s="185"/>
      <c r="D307" s="190"/>
      <c r="E307" s="189"/>
      <c r="G307" s="189"/>
      <c r="H307" s="190"/>
      <c r="I307" s="185"/>
      <c r="N307" s="188" t="str">
        <f t="shared" si="0"/>
        <v xml:space="preserve"> </v>
      </c>
    </row>
    <row r="308" spans="1:14" s="188" customFormat="1" ht="11.25" x14ac:dyDescent="0.2">
      <c r="A308" s="184"/>
      <c r="B308" s="191"/>
      <c r="C308" s="185"/>
      <c r="D308" s="190"/>
      <c r="E308" s="189"/>
      <c r="G308" s="189"/>
      <c r="H308" s="190"/>
      <c r="I308" s="185"/>
      <c r="N308" s="188" t="str">
        <f t="shared" si="0"/>
        <v xml:space="preserve"> </v>
      </c>
    </row>
    <row r="309" spans="1:14" s="188" customFormat="1" ht="11.25" x14ac:dyDescent="0.2">
      <c r="A309" s="184"/>
      <c r="B309" s="191"/>
      <c r="C309" s="185"/>
      <c r="D309" s="190"/>
      <c r="E309" s="189"/>
      <c r="G309" s="189"/>
      <c r="H309" s="190"/>
      <c r="I309" s="185"/>
      <c r="N309" s="188" t="str">
        <f t="shared" si="0"/>
        <v xml:space="preserve"> </v>
      </c>
    </row>
    <row r="310" spans="1:14" s="188" customFormat="1" ht="11.25" x14ac:dyDescent="0.2">
      <c r="A310" s="184"/>
      <c r="B310" s="191"/>
      <c r="C310" s="185"/>
      <c r="D310" s="190"/>
      <c r="E310" s="189"/>
      <c r="G310" s="189"/>
      <c r="H310" s="190"/>
      <c r="I310" s="185"/>
      <c r="N310" s="188" t="str">
        <f t="shared" si="0"/>
        <v xml:space="preserve"> </v>
      </c>
    </row>
    <row r="311" spans="1:14" s="188" customFormat="1" ht="11.25" x14ac:dyDescent="0.2">
      <c r="A311" s="184"/>
      <c r="B311" s="191"/>
      <c r="C311" s="185"/>
      <c r="D311" s="190"/>
      <c r="E311" s="189"/>
      <c r="G311" s="189"/>
      <c r="H311" s="190"/>
      <c r="I311" s="185"/>
      <c r="N311" s="188" t="str">
        <f t="shared" si="0"/>
        <v xml:space="preserve"> </v>
      </c>
    </row>
    <row r="312" spans="1:14" s="188" customFormat="1" ht="11.25" x14ac:dyDescent="0.2">
      <c r="A312" s="184"/>
      <c r="B312" s="191"/>
      <c r="C312" s="185"/>
      <c r="D312" s="190"/>
      <c r="E312" s="189"/>
      <c r="G312" s="189"/>
      <c r="H312" s="190"/>
      <c r="I312" s="185"/>
      <c r="N312" s="188" t="str">
        <f t="shared" si="0"/>
        <v xml:space="preserve"> </v>
      </c>
    </row>
    <row r="313" spans="1:14" s="188" customFormat="1" ht="11.25" x14ac:dyDescent="0.2">
      <c r="A313" s="184"/>
      <c r="B313" s="191"/>
      <c r="C313" s="185"/>
      <c r="D313" s="190"/>
      <c r="E313" s="189"/>
      <c r="G313" s="189"/>
      <c r="H313" s="190"/>
      <c r="I313" s="185"/>
      <c r="N313" s="188" t="str">
        <f t="shared" si="0"/>
        <v xml:space="preserve"> </v>
      </c>
    </row>
    <row r="314" spans="1:14" s="188" customFormat="1" ht="11.25" x14ac:dyDescent="0.2">
      <c r="A314" s="184"/>
      <c r="B314" s="191"/>
      <c r="C314" s="185"/>
      <c r="D314" s="190"/>
      <c r="E314" s="189"/>
      <c r="G314" s="189"/>
      <c r="H314" s="190"/>
      <c r="I314" s="185"/>
      <c r="N314" s="188" t="str">
        <f t="shared" si="0"/>
        <v xml:space="preserve"> </v>
      </c>
    </row>
    <row r="315" spans="1:14" s="188" customFormat="1" ht="11.25" x14ac:dyDescent="0.2">
      <c r="A315" s="184"/>
      <c r="B315" s="191"/>
      <c r="C315" s="185"/>
      <c r="D315" s="190"/>
      <c r="E315" s="189"/>
      <c r="G315" s="189"/>
      <c r="H315" s="190"/>
      <c r="I315" s="185"/>
      <c r="N315" s="188" t="str">
        <f t="shared" si="0"/>
        <v xml:space="preserve"> </v>
      </c>
    </row>
    <row r="316" spans="1:14" s="188" customFormat="1" ht="11.25" x14ac:dyDescent="0.2">
      <c r="A316" s="184"/>
      <c r="B316" s="191"/>
      <c r="C316" s="185"/>
      <c r="D316" s="190"/>
      <c r="E316" s="189"/>
      <c r="G316" s="189"/>
      <c r="H316" s="190"/>
      <c r="I316" s="185"/>
      <c r="N316" s="188" t="str">
        <f t="shared" si="0"/>
        <v xml:space="preserve"> </v>
      </c>
    </row>
    <row r="317" spans="1:14" s="188" customFormat="1" ht="11.25" x14ac:dyDescent="0.2">
      <c r="A317" s="184"/>
      <c r="B317" s="191"/>
      <c r="C317" s="185"/>
      <c r="D317" s="190"/>
      <c r="E317" s="189"/>
      <c r="G317" s="189"/>
      <c r="H317" s="190"/>
      <c r="I317" s="185"/>
      <c r="N317" s="188" t="str">
        <f t="shared" si="0"/>
        <v xml:space="preserve"> </v>
      </c>
    </row>
    <row r="318" spans="1:14" s="188" customFormat="1" ht="11.25" x14ac:dyDescent="0.2">
      <c r="A318" s="184"/>
      <c r="B318" s="191"/>
      <c r="C318" s="185"/>
      <c r="D318" s="190"/>
      <c r="E318" s="189"/>
      <c r="G318" s="189"/>
      <c r="H318" s="190"/>
      <c r="I318" s="185"/>
      <c r="N318" s="188" t="str">
        <f t="shared" si="0"/>
        <v xml:space="preserve"> </v>
      </c>
    </row>
    <row r="319" spans="1:14" s="188" customFormat="1" ht="11.25" x14ac:dyDescent="0.2">
      <c r="A319" s="184"/>
      <c r="B319" s="191"/>
      <c r="C319" s="185"/>
      <c r="D319" s="190"/>
      <c r="E319" s="189"/>
      <c r="G319" s="189"/>
      <c r="H319" s="190"/>
      <c r="I319" s="185"/>
      <c r="N319" s="188" t="str">
        <f t="shared" si="0"/>
        <v xml:space="preserve"> </v>
      </c>
    </row>
    <row r="320" spans="1:14" s="188" customFormat="1" ht="11.25" x14ac:dyDescent="0.2">
      <c r="A320" s="184"/>
      <c r="B320" s="191"/>
      <c r="C320" s="185"/>
      <c r="D320" s="190"/>
      <c r="E320" s="189"/>
      <c r="G320" s="189"/>
      <c r="H320" s="190"/>
      <c r="I320" s="185"/>
      <c r="N320" s="188" t="str">
        <f t="shared" si="0"/>
        <v xml:space="preserve"> </v>
      </c>
    </row>
    <row r="321" spans="1:14" s="188" customFormat="1" ht="11.25" x14ac:dyDescent="0.2">
      <c r="A321" s="184"/>
      <c r="B321" s="191"/>
      <c r="C321" s="185"/>
      <c r="D321" s="190"/>
      <c r="E321" s="189"/>
      <c r="G321" s="189"/>
      <c r="H321" s="190"/>
      <c r="I321" s="185"/>
      <c r="N321" s="188" t="str">
        <f t="shared" si="0"/>
        <v xml:space="preserve"> </v>
      </c>
    </row>
    <row r="322" spans="1:14" s="188" customFormat="1" ht="11.25" x14ac:dyDescent="0.2">
      <c r="A322" s="184"/>
      <c r="B322" s="191"/>
      <c r="C322" s="185"/>
      <c r="D322" s="190"/>
      <c r="E322" s="189"/>
      <c r="G322" s="189"/>
      <c r="H322" s="190"/>
      <c r="I322" s="185"/>
      <c r="N322" s="188" t="str">
        <f t="shared" si="0"/>
        <v xml:space="preserve"> </v>
      </c>
    </row>
    <row r="323" spans="1:14" s="188" customFormat="1" ht="11.25" x14ac:dyDescent="0.2">
      <c r="A323" s="184"/>
      <c r="B323" s="191"/>
      <c r="C323" s="185"/>
      <c r="D323" s="190"/>
      <c r="E323" s="189"/>
      <c r="G323" s="189"/>
      <c r="H323" s="190"/>
      <c r="I323" s="185"/>
      <c r="N323" s="188" t="str">
        <f t="shared" si="0"/>
        <v xml:space="preserve"> </v>
      </c>
    </row>
    <row r="324" spans="1:14" s="188" customFormat="1" ht="11.25" x14ac:dyDescent="0.2">
      <c r="A324" s="184"/>
      <c r="B324" s="191"/>
      <c r="C324" s="185"/>
      <c r="D324" s="190"/>
      <c r="E324" s="189"/>
      <c r="G324" s="189"/>
      <c r="H324" s="190"/>
      <c r="I324" s="185"/>
      <c r="N324" s="188" t="str">
        <f t="shared" si="0"/>
        <v xml:space="preserve"> </v>
      </c>
    </row>
    <row r="325" spans="1:14" s="188" customFormat="1" ht="11.25" x14ac:dyDescent="0.2">
      <c r="A325" s="184"/>
      <c r="B325" s="191"/>
      <c r="C325" s="185"/>
      <c r="D325" s="190"/>
      <c r="E325" s="189"/>
      <c r="G325" s="189"/>
      <c r="H325" s="190"/>
      <c r="I325" s="185"/>
      <c r="N325" s="188" t="str">
        <f t="shared" si="0"/>
        <v xml:space="preserve"> </v>
      </c>
    </row>
    <row r="326" spans="1:14" s="188" customFormat="1" ht="11.25" x14ac:dyDescent="0.2">
      <c r="A326" s="184"/>
      <c r="B326" s="191"/>
      <c r="C326" s="185"/>
      <c r="D326" s="190"/>
      <c r="E326" s="189"/>
      <c r="G326" s="189"/>
      <c r="H326" s="190"/>
      <c r="I326" s="185"/>
      <c r="N326" s="188" t="str">
        <f t="shared" si="0"/>
        <v xml:space="preserve"> </v>
      </c>
    </row>
    <row r="327" spans="1:14" s="188" customFormat="1" ht="11.25" x14ac:dyDescent="0.2">
      <c r="A327" s="184"/>
      <c r="B327" s="191"/>
      <c r="C327" s="185"/>
      <c r="D327" s="190"/>
      <c r="E327" s="189"/>
      <c r="G327" s="189"/>
      <c r="H327" s="190"/>
      <c r="I327" s="185"/>
    </row>
    <row r="328" spans="1:14" s="188" customFormat="1" ht="11.25" x14ac:dyDescent="0.2">
      <c r="A328" s="184"/>
      <c r="B328" s="191"/>
      <c r="C328" s="185"/>
      <c r="D328" s="190"/>
      <c r="E328" s="189"/>
      <c r="G328" s="189"/>
      <c r="H328" s="190"/>
      <c r="I328" s="185"/>
    </row>
    <row r="329" spans="1:14" s="188" customFormat="1" ht="11.25" x14ac:dyDescent="0.2">
      <c r="A329" s="184"/>
      <c r="B329" s="191"/>
      <c r="C329" s="185"/>
      <c r="D329" s="190"/>
      <c r="E329" s="189"/>
      <c r="G329" s="189"/>
      <c r="H329" s="190"/>
      <c r="I329" s="185"/>
    </row>
    <row r="330" spans="1:14" s="188" customFormat="1" ht="11.25" x14ac:dyDescent="0.2">
      <c r="A330" s="184"/>
      <c r="B330" s="191"/>
      <c r="C330" s="185"/>
      <c r="D330" s="190"/>
      <c r="E330" s="189"/>
      <c r="G330" s="189"/>
      <c r="H330" s="190"/>
      <c r="I330" s="185"/>
    </row>
    <row r="331" spans="1:14" s="188" customFormat="1" ht="11.25" x14ac:dyDescent="0.2">
      <c r="A331" s="184"/>
      <c r="B331" s="191"/>
      <c r="C331" s="185"/>
      <c r="D331" s="190"/>
      <c r="E331" s="189"/>
      <c r="G331" s="189"/>
      <c r="H331" s="190"/>
      <c r="I331" s="185"/>
    </row>
    <row r="332" spans="1:14" s="188" customFormat="1" ht="11.25" x14ac:dyDescent="0.2">
      <c r="A332" s="184"/>
      <c r="B332" s="191"/>
      <c r="C332" s="185"/>
      <c r="D332" s="190"/>
      <c r="E332" s="189"/>
      <c r="G332" s="189"/>
      <c r="H332" s="190"/>
      <c r="I332" s="185"/>
    </row>
    <row r="333" spans="1:14" s="188" customFormat="1" ht="11.25" x14ac:dyDescent="0.2">
      <c r="A333" s="184"/>
      <c r="B333" s="191"/>
      <c r="C333" s="185"/>
      <c r="D333" s="190"/>
      <c r="E333" s="189"/>
      <c r="G333" s="189"/>
      <c r="H333" s="190"/>
      <c r="I333" s="185"/>
    </row>
    <row r="334" spans="1:14" s="188" customFormat="1" ht="11.25" x14ac:dyDescent="0.2">
      <c r="A334" s="184"/>
      <c r="B334" s="191"/>
      <c r="C334" s="185"/>
      <c r="D334" s="190"/>
      <c r="E334" s="189"/>
      <c r="G334" s="189"/>
      <c r="H334" s="190"/>
      <c r="I334" s="185"/>
    </row>
    <row r="335" spans="1:14" s="188" customFormat="1" ht="11.25" x14ac:dyDescent="0.2">
      <c r="A335" s="184"/>
      <c r="B335" s="191"/>
      <c r="C335" s="185"/>
      <c r="D335" s="190"/>
      <c r="E335" s="189"/>
      <c r="G335" s="189"/>
      <c r="H335" s="190"/>
      <c r="I335" s="185"/>
    </row>
    <row r="336" spans="1:14" s="188" customFormat="1" ht="11.25" x14ac:dyDescent="0.2">
      <c r="A336" s="184"/>
      <c r="B336" s="191"/>
      <c r="C336" s="185"/>
      <c r="D336" s="190"/>
      <c r="E336" s="189"/>
      <c r="G336" s="189"/>
      <c r="H336" s="190"/>
      <c r="I336" s="185"/>
    </row>
    <row r="337" spans="1:9" s="188" customFormat="1" ht="11.25" x14ac:dyDescent="0.2">
      <c r="A337" s="184"/>
      <c r="B337" s="191"/>
      <c r="C337" s="185"/>
      <c r="D337" s="190"/>
      <c r="E337" s="189"/>
      <c r="G337" s="189"/>
      <c r="H337" s="190"/>
      <c r="I337" s="185"/>
    </row>
    <row r="338" spans="1:9" s="188" customFormat="1" ht="11.25" x14ac:dyDescent="0.2">
      <c r="A338" s="184"/>
      <c r="B338" s="191"/>
      <c r="C338" s="185"/>
      <c r="D338" s="190"/>
      <c r="E338" s="189"/>
      <c r="G338" s="189"/>
      <c r="H338" s="190"/>
      <c r="I338" s="185"/>
    </row>
    <row r="339" spans="1:9" s="188" customFormat="1" ht="11.25" x14ac:dyDescent="0.2">
      <c r="A339" s="184"/>
      <c r="B339" s="191"/>
      <c r="C339" s="185"/>
      <c r="D339" s="190"/>
      <c r="E339" s="189"/>
      <c r="G339" s="189"/>
      <c r="H339" s="190"/>
      <c r="I339" s="185"/>
    </row>
    <row r="340" spans="1:9" s="188" customFormat="1" ht="11.25" x14ac:dyDescent="0.2">
      <c r="A340" s="184"/>
      <c r="B340" s="191"/>
      <c r="C340" s="185"/>
      <c r="D340" s="190"/>
      <c r="E340" s="189"/>
      <c r="G340" s="189"/>
      <c r="H340" s="190"/>
      <c r="I340" s="185"/>
    </row>
    <row r="341" spans="1:9" s="188" customFormat="1" ht="11.25" x14ac:dyDescent="0.2">
      <c r="A341" s="184"/>
      <c r="B341" s="191"/>
      <c r="C341" s="185"/>
      <c r="D341" s="190"/>
      <c r="E341" s="189"/>
      <c r="G341" s="189"/>
      <c r="H341" s="190"/>
      <c r="I341" s="185"/>
    </row>
    <row r="342" spans="1:9" s="188" customFormat="1" ht="11.25" x14ac:dyDescent="0.2">
      <c r="A342" s="184"/>
      <c r="B342" s="191"/>
      <c r="C342" s="185"/>
      <c r="D342" s="190"/>
      <c r="E342" s="189"/>
      <c r="G342" s="189"/>
      <c r="H342" s="190"/>
      <c r="I342" s="185"/>
    </row>
    <row r="343" spans="1:9" s="188" customFormat="1" ht="11.25" x14ac:dyDescent="0.2">
      <c r="A343" s="184"/>
      <c r="B343" s="191"/>
      <c r="C343" s="185"/>
      <c r="D343" s="190"/>
      <c r="E343" s="189"/>
      <c r="G343" s="189"/>
      <c r="H343" s="190"/>
      <c r="I343" s="185"/>
    </row>
    <row r="344" spans="1:9" s="188" customFormat="1" ht="11.25" x14ac:dyDescent="0.2">
      <c r="A344" s="184"/>
      <c r="B344" s="191"/>
      <c r="C344" s="185"/>
      <c r="D344" s="190"/>
      <c r="E344" s="189"/>
      <c r="G344" s="189"/>
      <c r="H344" s="190"/>
      <c r="I344" s="185"/>
    </row>
    <row r="345" spans="1:9" s="188" customFormat="1" ht="11.25" x14ac:dyDescent="0.2">
      <c r="A345" s="184"/>
      <c r="B345" s="191"/>
      <c r="C345" s="185"/>
      <c r="D345" s="190"/>
      <c r="E345" s="189"/>
      <c r="G345" s="189"/>
      <c r="H345" s="190"/>
      <c r="I345" s="185"/>
    </row>
    <row r="346" spans="1:9" s="188" customFormat="1" ht="11.25" x14ac:dyDescent="0.2">
      <c r="A346" s="184"/>
      <c r="B346" s="191"/>
      <c r="C346" s="185"/>
      <c r="D346" s="190"/>
      <c r="E346" s="189"/>
      <c r="G346" s="189"/>
      <c r="H346" s="190"/>
      <c r="I346" s="185"/>
    </row>
    <row r="347" spans="1:9" s="188" customFormat="1" ht="11.25" x14ac:dyDescent="0.2">
      <c r="A347" s="184"/>
      <c r="B347" s="191"/>
      <c r="C347" s="185"/>
      <c r="D347" s="190"/>
      <c r="E347" s="189"/>
      <c r="G347" s="189"/>
      <c r="H347" s="190"/>
      <c r="I347" s="185"/>
    </row>
    <row r="348" spans="1:9" s="188" customFormat="1" ht="11.25" x14ac:dyDescent="0.2">
      <c r="A348" s="184"/>
      <c r="B348" s="191"/>
      <c r="C348" s="185"/>
      <c r="D348" s="190"/>
      <c r="E348" s="189"/>
      <c r="G348" s="189"/>
      <c r="H348" s="190"/>
      <c r="I348" s="185"/>
    </row>
    <row r="349" spans="1:9" s="188" customFormat="1" ht="11.25" x14ac:dyDescent="0.2">
      <c r="A349" s="184"/>
      <c r="B349" s="191"/>
      <c r="C349" s="185"/>
      <c r="D349" s="190"/>
      <c r="E349" s="189"/>
      <c r="G349" s="189"/>
      <c r="H349" s="190"/>
      <c r="I349" s="185"/>
    </row>
    <row r="350" spans="1:9" s="188" customFormat="1" ht="11.25" x14ac:dyDescent="0.2">
      <c r="A350" s="184"/>
      <c r="B350" s="191"/>
      <c r="C350" s="185"/>
      <c r="D350" s="190"/>
      <c r="E350" s="189"/>
      <c r="G350" s="189"/>
      <c r="H350" s="190"/>
      <c r="I350" s="185"/>
    </row>
    <row r="351" spans="1:9" s="188" customFormat="1" ht="11.25" x14ac:dyDescent="0.2">
      <c r="A351" s="184"/>
      <c r="B351" s="191"/>
      <c r="C351" s="185"/>
      <c r="D351" s="190"/>
      <c r="E351" s="189"/>
      <c r="G351" s="189"/>
      <c r="H351" s="190"/>
      <c r="I351" s="185"/>
    </row>
    <row r="352" spans="1:9" s="188" customFormat="1" ht="11.25" x14ac:dyDescent="0.2">
      <c r="A352" s="184"/>
      <c r="B352" s="191"/>
      <c r="C352" s="185"/>
      <c r="D352" s="190"/>
      <c r="E352" s="189"/>
      <c r="G352" s="189"/>
      <c r="H352" s="190"/>
      <c r="I352" s="185"/>
    </row>
    <row r="353" spans="1:9" s="188" customFormat="1" ht="11.25" x14ac:dyDescent="0.2">
      <c r="A353" s="184"/>
      <c r="B353" s="191"/>
      <c r="C353" s="185"/>
      <c r="D353" s="190"/>
      <c r="E353" s="189"/>
      <c r="G353" s="189"/>
      <c r="H353" s="190"/>
      <c r="I353" s="185"/>
    </row>
    <row r="354" spans="1:9" s="188" customFormat="1" ht="11.25" x14ac:dyDescent="0.2">
      <c r="A354" s="184"/>
      <c r="B354" s="191"/>
      <c r="C354" s="185"/>
      <c r="D354" s="190"/>
      <c r="E354" s="189"/>
      <c r="G354" s="189"/>
      <c r="H354" s="190"/>
      <c r="I354" s="185"/>
    </row>
    <row r="355" spans="1:9" s="188" customFormat="1" ht="11.25" x14ac:dyDescent="0.2">
      <c r="A355" s="184"/>
      <c r="B355" s="191"/>
      <c r="C355" s="185"/>
      <c r="D355" s="190"/>
      <c r="E355" s="189"/>
      <c r="G355" s="189"/>
      <c r="H355" s="190"/>
      <c r="I355" s="185"/>
    </row>
    <row r="356" spans="1:9" s="188" customFormat="1" ht="11.25" x14ac:dyDescent="0.2">
      <c r="A356" s="184"/>
      <c r="B356" s="191"/>
      <c r="C356" s="185"/>
      <c r="D356" s="190"/>
      <c r="E356" s="189"/>
      <c r="G356" s="189"/>
      <c r="H356" s="190"/>
      <c r="I356" s="185"/>
    </row>
    <row r="357" spans="1:9" s="188" customFormat="1" ht="11.25" x14ac:dyDescent="0.2">
      <c r="A357" s="184"/>
      <c r="B357" s="191"/>
      <c r="C357" s="185"/>
      <c r="D357" s="190"/>
      <c r="E357" s="189"/>
      <c r="G357" s="189"/>
      <c r="H357" s="190"/>
      <c r="I357" s="185"/>
    </row>
    <row r="358" spans="1:9" s="188" customFormat="1" ht="11.25" x14ac:dyDescent="0.2">
      <c r="A358" s="184"/>
      <c r="B358" s="191"/>
      <c r="C358" s="185"/>
      <c r="D358" s="190"/>
      <c r="E358" s="189"/>
      <c r="G358" s="189"/>
      <c r="H358" s="190"/>
      <c r="I358" s="185"/>
    </row>
    <row r="359" spans="1:9" s="188" customFormat="1" ht="11.25" x14ac:dyDescent="0.2">
      <c r="A359" s="184"/>
      <c r="B359" s="191"/>
      <c r="C359" s="185"/>
      <c r="D359" s="190"/>
      <c r="E359" s="189"/>
      <c r="G359" s="189"/>
      <c r="H359" s="190"/>
      <c r="I359" s="185"/>
    </row>
    <row r="360" spans="1:9" s="188" customFormat="1" ht="11.25" x14ac:dyDescent="0.2">
      <c r="A360" s="184"/>
      <c r="B360" s="191"/>
      <c r="C360" s="185"/>
      <c r="D360" s="190"/>
      <c r="E360" s="189"/>
      <c r="G360" s="189"/>
      <c r="H360" s="190"/>
      <c r="I360" s="185"/>
    </row>
    <row r="361" spans="1:9" s="188" customFormat="1" ht="11.25" x14ac:dyDescent="0.2">
      <c r="A361" s="184"/>
      <c r="B361" s="191"/>
      <c r="C361" s="185"/>
      <c r="D361" s="190"/>
      <c r="E361" s="189"/>
      <c r="G361" s="189"/>
      <c r="H361" s="190"/>
      <c r="I361" s="185"/>
    </row>
    <row r="362" spans="1:9" s="188" customFormat="1" ht="11.25" x14ac:dyDescent="0.2">
      <c r="A362" s="184"/>
      <c r="B362" s="191"/>
      <c r="C362" s="185"/>
      <c r="D362" s="190"/>
      <c r="E362" s="189"/>
      <c r="G362" s="189"/>
      <c r="H362" s="190"/>
      <c r="I362" s="185"/>
    </row>
    <row r="363" spans="1:9" s="188" customFormat="1" ht="11.25" x14ac:dyDescent="0.2">
      <c r="A363" s="184"/>
      <c r="B363" s="191"/>
      <c r="C363" s="185"/>
      <c r="D363" s="190"/>
      <c r="E363" s="189"/>
      <c r="G363" s="189"/>
      <c r="H363" s="190"/>
      <c r="I363" s="185"/>
    </row>
    <row r="364" spans="1:9" s="188" customFormat="1" ht="11.25" x14ac:dyDescent="0.2">
      <c r="A364" s="184"/>
      <c r="B364" s="191"/>
      <c r="C364" s="185"/>
      <c r="D364" s="190"/>
      <c r="E364" s="189"/>
      <c r="G364" s="189"/>
      <c r="H364" s="190"/>
      <c r="I364" s="185"/>
    </row>
    <row r="365" spans="1:9" s="188" customFormat="1" ht="11.25" x14ac:dyDescent="0.2">
      <c r="A365" s="184"/>
      <c r="B365" s="191"/>
      <c r="C365" s="185"/>
      <c r="D365" s="190"/>
      <c r="E365" s="189"/>
      <c r="G365" s="189"/>
      <c r="H365" s="190"/>
      <c r="I365" s="185"/>
    </row>
    <row r="366" spans="1:9" s="188" customFormat="1" ht="11.25" x14ac:dyDescent="0.2">
      <c r="A366" s="184"/>
      <c r="B366" s="191"/>
      <c r="C366" s="185"/>
      <c r="D366" s="190"/>
      <c r="E366" s="189"/>
      <c r="G366" s="189"/>
      <c r="H366" s="190"/>
      <c r="I366" s="185"/>
    </row>
    <row r="367" spans="1:9" s="188" customFormat="1" ht="11.25" x14ac:dyDescent="0.2">
      <c r="A367" s="184"/>
      <c r="B367" s="191"/>
      <c r="C367" s="185"/>
      <c r="D367" s="190"/>
      <c r="E367" s="189"/>
      <c r="G367" s="189"/>
      <c r="H367" s="190"/>
      <c r="I367" s="185"/>
    </row>
    <row r="368" spans="1:9" s="188" customFormat="1" ht="11.25" x14ac:dyDescent="0.2">
      <c r="A368" s="184"/>
      <c r="B368" s="191"/>
      <c r="C368" s="185"/>
      <c r="D368" s="190"/>
      <c r="E368" s="189"/>
      <c r="G368" s="189"/>
      <c r="H368" s="190"/>
      <c r="I368" s="185"/>
    </row>
    <row r="369" spans="1:9" s="188" customFormat="1" ht="11.25" x14ac:dyDescent="0.2">
      <c r="A369" s="184"/>
      <c r="B369" s="191"/>
      <c r="C369" s="185"/>
      <c r="D369" s="190"/>
      <c r="E369" s="189"/>
      <c r="G369" s="189"/>
      <c r="H369" s="190"/>
      <c r="I369" s="185"/>
    </row>
    <row r="370" spans="1:9" s="188" customFormat="1" ht="11.25" x14ac:dyDescent="0.2">
      <c r="A370" s="184"/>
      <c r="B370" s="191"/>
      <c r="C370" s="185"/>
      <c r="D370" s="190"/>
      <c r="E370" s="189"/>
      <c r="G370" s="189"/>
      <c r="H370" s="190"/>
      <c r="I370" s="185"/>
    </row>
    <row r="371" spans="1:9" s="188" customFormat="1" ht="11.25" x14ac:dyDescent="0.2">
      <c r="A371" s="184"/>
      <c r="B371" s="191"/>
      <c r="C371" s="185"/>
      <c r="D371" s="190"/>
      <c r="E371" s="189"/>
      <c r="G371" s="189"/>
      <c r="H371" s="190"/>
      <c r="I371" s="185"/>
    </row>
    <row r="372" spans="1:9" s="188" customFormat="1" ht="11.25" x14ac:dyDescent="0.2">
      <c r="A372" s="184"/>
      <c r="B372" s="191"/>
      <c r="C372" s="185"/>
      <c r="D372" s="190"/>
      <c r="E372" s="189"/>
      <c r="G372" s="189"/>
      <c r="H372" s="190"/>
      <c r="I372" s="185"/>
    </row>
    <row r="373" spans="1:9" s="188" customFormat="1" ht="11.25" x14ac:dyDescent="0.2">
      <c r="A373" s="184"/>
      <c r="B373" s="191"/>
      <c r="C373" s="185"/>
      <c r="D373" s="190"/>
      <c r="E373" s="189"/>
      <c r="G373" s="189"/>
      <c r="H373" s="190"/>
      <c r="I373" s="185"/>
    </row>
    <row r="374" spans="1:9" s="188" customFormat="1" ht="11.25" x14ac:dyDescent="0.2">
      <c r="A374" s="184"/>
      <c r="B374" s="191"/>
      <c r="C374" s="185"/>
      <c r="D374" s="190"/>
      <c r="E374" s="189"/>
      <c r="G374" s="189"/>
      <c r="H374" s="190"/>
      <c r="I374" s="185"/>
    </row>
    <row r="375" spans="1:9" s="188" customFormat="1" ht="11.25" x14ac:dyDescent="0.2">
      <c r="A375" s="184"/>
      <c r="B375" s="191"/>
      <c r="C375" s="185"/>
      <c r="D375" s="190"/>
      <c r="E375" s="189"/>
      <c r="G375" s="189"/>
      <c r="H375" s="190"/>
      <c r="I375" s="185"/>
    </row>
    <row r="376" spans="1:9" s="188" customFormat="1" ht="11.25" x14ac:dyDescent="0.2">
      <c r="A376" s="184"/>
      <c r="B376" s="191"/>
      <c r="C376" s="185"/>
      <c r="D376" s="190"/>
      <c r="E376" s="189"/>
      <c r="G376" s="189"/>
      <c r="H376" s="190"/>
      <c r="I376" s="185"/>
    </row>
    <row r="377" spans="1:9" s="188" customFormat="1" ht="11.25" x14ac:dyDescent="0.2">
      <c r="A377" s="184"/>
      <c r="B377" s="191"/>
      <c r="C377" s="185"/>
      <c r="D377" s="190"/>
      <c r="E377" s="189"/>
      <c r="G377" s="189"/>
      <c r="H377" s="190"/>
      <c r="I377" s="185"/>
    </row>
    <row r="378" spans="1:9" s="188" customFormat="1" ht="11.25" x14ac:dyDescent="0.2">
      <c r="A378" s="184"/>
      <c r="B378" s="191"/>
      <c r="C378" s="185"/>
      <c r="D378" s="190"/>
      <c r="E378" s="189"/>
      <c r="G378" s="189"/>
      <c r="H378" s="190"/>
      <c r="I378" s="185"/>
    </row>
    <row r="379" spans="1:9" s="188" customFormat="1" ht="11.25" x14ac:dyDescent="0.2">
      <c r="A379" s="184"/>
      <c r="B379" s="191"/>
      <c r="C379" s="185"/>
      <c r="D379" s="190"/>
      <c r="E379" s="189"/>
      <c r="G379" s="189"/>
      <c r="H379" s="190"/>
      <c r="I379" s="185"/>
    </row>
    <row r="380" spans="1:9" s="188" customFormat="1" ht="11.25" x14ac:dyDescent="0.2">
      <c r="A380" s="184"/>
      <c r="B380" s="191"/>
      <c r="C380" s="185"/>
      <c r="D380" s="190"/>
      <c r="E380" s="189"/>
      <c r="G380" s="189"/>
      <c r="H380" s="190"/>
      <c r="I380" s="185"/>
    </row>
    <row r="381" spans="1:9" s="188" customFormat="1" ht="11.25" x14ac:dyDescent="0.2">
      <c r="A381" s="184"/>
      <c r="B381" s="191"/>
      <c r="C381" s="185"/>
      <c r="D381" s="190"/>
      <c r="E381" s="189"/>
      <c r="G381" s="189"/>
      <c r="H381" s="190"/>
      <c r="I381" s="185"/>
    </row>
    <row r="382" spans="1:9" s="188" customFormat="1" ht="11.25" x14ac:dyDescent="0.2">
      <c r="A382" s="184"/>
      <c r="B382" s="191"/>
      <c r="C382" s="185"/>
      <c r="D382" s="190"/>
      <c r="E382" s="189"/>
      <c r="G382" s="189"/>
      <c r="H382" s="190"/>
      <c r="I382" s="185"/>
    </row>
    <row r="383" spans="1:9" s="188" customFormat="1" ht="11.25" x14ac:dyDescent="0.2">
      <c r="A383" s="184"/>
      <c r="B383" s="191"/>
      <c r="C383" s="185"/>
      <c r="D383" s="190"/>
      <c r="E383" s="189"/>
      <c r="G383" s="189"/>
      <c r="H383" s="190"/>
      <c r="I383" s="185"/>
    </row>
    <row r="384" spans="1:9" s="188" customFormat="1" ht="11.25" x14ac:dyDescent="0.2">
      <c r="A384" s="184"/>
      <c r="B384" s="191"/>
      <c r="C384" s="185"/>
      <c r="D384" s="190"/>
      <c r="E384" s="189"/>
      <c r="G384" s="189"/>
      <c r="H384" s="190"/>
      <c r="I384" s="185"/>
    </row>
    <row r="385" spans="1:9" s="188" customFormat="1" ht="11.25" x14ac:dyDescent="0.2">
      <c r="A385" s="184"/>
      <c r="B385" s="191"/>
      <c r="C385" s="185"/>
      <c r="D385" s="190"/>
      <c r="E385" s="189"/>
      <c r="G385" s="189"/>
      <c r="H385" s="190"/>
      <c r="I385" s="185"/>
    </row>
    <row r="386" spans="1:9" s="188" customFormat="1" ht="11.25" x14ac:dyDescent="0.2">
      <c r="A386" s="184"/>
      <c r="B386" s="191"/>
      <c r="C386" s="185"/>
      <c r="D386" s="190"/>
      <c r="E386" s="189"/>
      <c r="G386" s="189"/>
      <c r="H386" s="190"/>
      <c r="I386" s="185"/>
    </row>
    <row r="387" spans="1:9" s="188" customFormat="1" ht="11.25" x14ac:dyDescent="0.2">
      <c r="A387" s="184"/>
      <c r="B387" s="191"/>
      <c r="C387" s="185"/>
      <c r="D387" s="190"/>
      <c r="E387" s="189"/>
      <c r="G387" s="189"/>
      <c r="H387" s="190"/>
      <c r="I387" s="185"/>
    </row>
    <row r="388" spans="1:9" s="188" customFormat="1" ht="11.25" x14ac:dyDescent="0.2">
      <c r="A388" s="184"/>
      <c r="B388" s="191"/>
      <c r="C388" s="185"/>
      <c r="D388" s="190"/>
      <c r="E388" s="189"/>
      <c r="G388" s="189"/>
      <c r="H388" s="190"/>
      <c r="I388" s="185"/>
    </row>
    <row r="389" spans="1:9" s="188" customFormat="1" ht="11.25" x14ac:dyDescent="0.2">
      <c r="A389" s="184"/>
      <c r="B389" s="191"/>
      <c r="C389" s="185"/>
      <c r="D389" s="190"/>
      <c r="E389" s="189"/>
      <c r="G389" s="189"/>
      <c r="H389" s="190"/>
      <c r="I389" s="185"/>
    </row>
    <row r="390" spans="1:9" s="188" customFormat="1" ht="11.25" x14ac:dyDescent="0.2">
      <c r="A390" s="184"/>
      <c r="B390" s="191"/>
      <c r="C390" s="185"/>
      <c r="D390" s="190"/>
      <c r="E390" s="189"/>
      <c r="G390" s="189"/>
      <c r="H390" s="190"/>
      <c r="I390" s="185"/>
    </row>
    <row r="391" spans="1:9" s="188" customFormat="1" ht="11.25" x14ac:dyDescent="0.2">
      <c r="A391" s="184"/>
      <c r="B391" s="191"/>
      <c r="C391" s="185"/>
      <c r="D391" s="190"/>
      <c r="E391" s="189"/>
      <c r="G391" s="189"/>
      <c r="H391" s="190"/>
      <c r="I391" s="185"/>
    </row>
    <row r="392" spans="1:9" s="188" customFormat="1" ht="11.25" x14ac:dyDescent="0.2">
      <c r="A392" s="184"/>
      <c r="B392" s="191"/>
      <c r="C392" s="185"/>
      <c r="D392" s="190"/>
      <c r="E392" s="189"/>
      <c r="G392" s="189"/>
      <c r="H392" s="190"/>
      <c r="I392" s="185"/>
    </row>
    <row r="393" spans="1:9" s="188" customFormat="1" ht="11.25" x14ac:dyDescent="0.2">
      <c r="A393" s="184"/>
      <c r="B393" s="191"/>
      <c r="C393" s="185"/>
      <c r="D393" s="190"/>
      <c r="E393" s="189"/>
      <c r="G393" s="189"/>
      <c r="H393" s="190"/>
      <c r="I393" s="185"/>
    </row>
    <row r="394" spans="1:9" s="188" customFormat="1" ht="11.25" x14ac:dyDescent="0.2">
      <c r="A394" s="184"/>
      <c r="B394" s="191"/>
      <c r="C394" s="185"/>
      <c r="D394" s="190"/>
      <c r="E394" s="189"/>
      <c r="G394" s="189"/>
      <c r="H394" s="190"/>
      <c r="I394" s="185"/>
    </row>
    <row r="395" spans="1:9" s="188" customFormat="1" ht="11.25" x14ac:dyDescent="0.2">
      <c r="A395" s="184"/>
      <c r="B395" s="191"/>
      <c r="C395" s="185"/>
      <c r="D395" s="190"/>
      <c r="E395" s="189"/>
      <c r="G395" s="189"/>
      <c r="H395" s="190"/>
      <c r="I395" s="185"/>
    </row>
    <row r="396" spans="1:9" s="188" customFormat="1" ht="11.25" x14ac:dyDescent="0.2">
      <c r="A396" s="184"/>
      <c r="B396" s="191"/>
      <c r="C396" s="185"/>
      <c r="D396" s="190"/>
      <c r="E396" s="189"/>
      <c r="G396" s="189"/>
      <c r="H396" s="190"/>
      <c r="I396" s="185"/>
    </row>
    <row r="397" spans="1:9" s="188" customFormat="1" ht="11.25" x14ac:dyDescent="0.2">
      <c r="A397" s="184"/>
      <c r="B397" s="191"/>
      <c r="C397" s="185"/>
      <c r="D397" s="190"/>
      <c r="E397" s="189"/>
      <c r="G397" s="189"/>
      <c r="H397" s="190"/>
      <c r="I397" s="185"/>
    </row>
    <row r="398" spans="1:9" s="188" customFormat="1" ht="11.25" x14ac:dyDescent="0.2">
      <c r="A398" s="184"/>
      <c r="B398" s="191"/>
      <c r="C398" s="185"/>
      <c r="D398" s="190"/>
      <c r="E398" s="189"/>
      <c r="G398" s="189"/>
      <c r="H398" s="190"/>
      <c r="I398" s="185"/>
    </row>
    <row r="399" spans="1:9" s="188" customFormat="1" ht="11.25" x14ac:dyDescent="0.2">
      <c r="A399" s="184"/>
      <c r="B399" s="191"/>
      <c r="C399" s="185"/>
      <c r="D399" s="190"/>
      <c r="E399" s="189"/>
      <c r="G399" s="189"/>
      <c r="H399" s="190"/>
      <c r="I399" s="185"/>
    </row>
    <row r="400" spans="1:9" s="188" customFormat="1" ht="11.25" x14ac:dyDescent="0.2">
      <c r="A400" s="184"/>
      <c r="B400" s="191"/>
      <c r="C400" s="185"/>
      <c r="D400" s="190"/>
      <c r="E400" s="189"/>
      <c r="G400" s="189"/>
      <c r="H400" s="190"/>
      <c r="I400" s="185"/>
    </row>
    <row r="401" spans="1:9" s="188" customFormat="1" ht="11.25" x14ac:dyDescent="0.2">
      <c r="A401" s="184"/>
      <c r="B401" s="191"/>
      <c r="C401" s="185"/>
      <c r="D401" s="190"/>
      <c r="E401" s="189"/>
      <c r="G401" s="189"/>
      <c r="H401" s="190"/>
      <c r="I401" s="185"/>
    </row>
    <row r="402" spans="1:9" s="188" customFormat="1" ht="11.25" x14ac:dyDescent="0.2">
      <c r="A402" s="184"/>
      <c r="B402" s="191"/>
      <c r="C402" s="185"/>
      <c r="D402" s="190"/>
      <c r="E402" s="189"/>
      <c r="G402" s="189"/>
      <c r="H402" s="190"/>
      <c r="I402" s="185"/>
    </row>
    <row r="403" spans="1:9" s="188" customFormat="1" ht="11.25" x14ac:dyDescent="0.2">
      <c r="A403" s="184"/>
      <c r="B403" s="191"/>
      <c r="C403" s="185"/>
      <c r="D403" s="190"/>
      <c r="E403" s="189"/>
      <c r="G403" s="189"/>
      <c r="H403" s="190"/>
      <c r="I403" s="185"/>
    </row>
    <row r="404" spans="1:9" s="188" customFormat="1" ht="11.25" x14ac:dyDescent="0.2">
      <c r="A404" s="184"/>
      <c r="B404" s="191"/>
      <c r="C404" s="185"/>
      <c r="D404" s="190"/>
      <c r="E404" s="189"/>
      <c r="G404" s="189"/>
      <c r="H404" s="190"/>
      <c r="I404" s="185"/>
    </row>
    <row r="405" spans="1:9" s="188" customFormat="1" ht="11.25" x14ac:dyDescent="0.2">
      <c r="A405" s="184"/>
      <c r="B405" s="191"/>
      <c r="C405" s="185"/>
      <c r="D405" s="190"/>
      <c r="E405" s="189"/>
      <c r="G405" s="189"/>
      <c r="H405" s="190"/>
      <c r="I405" s="185"/>
    </row>
    <row r="406" spans="1:9" s="188" customFormat="1" ht="11.25" x14ac:dyDescent="0.2">
      <c r="A406" s="184"/>
      <c r="B406" s="191"/>
      <c r="C406" s="185"/>
      <c r="D406" s="190"/>
      <c r="E406" s="189"/>
      <c r="G406" s="189"/>
      <c r="H406" s="190"/>
      <c r="I406" s="185"/>
    </row>
    <row r="407" spans="1:9" s="188" customFormat="1" ht="11.25" x14ac:dyDescent="0.2">
      <c r="A407" s="184"/>
      <c r="B407" s="191"/>
      <c r="C407" s="185"/>
      <c r="D407" s="190"/>
      <c r="E407" s="189"/>
      <c r="G407" s="189"/>
      <c r="H407" s="190"/>
      <c r="I407" s="185"/>
    </row>
    <row r="408" spans="1:9" s="188" customFormat="1" ht="11.25" x14ac:dyDescent="0.2">
      <c r="A408" s="184"/>
      <c r="B408" s="191"/>
      <c r="C408" s="185"/>
      <c r="D408" s="190"/>
      <c r="E408" s="189"/>
      <c r="G408" s="189"/>
      <c r="H408" s="190"/>
      <c r="I408" s="185"/>
    </row>
    <row r="409" spans="1:9" s="188" customFormat="1" ht="11.25" x14ac:dyDescent="0.2">
      <c r="A409" s="184"/>
      <c r="B409" s="191"/>
      <c r="C409" s="185"/>
      <c r="D409" s="190"/>
      <c r="E409" s="189"/>
      <c r="G409" s="189"/>
      <c r="H409" s="190"/>
      <c r="I409" s="185"/>
    </row>
    <row r="410" spans="1:9" s="188" customFormat="1" ht="11.25" x14ac:dyDescent="0.2">
      <c r="A410" s="184"/>
      <c r="B410" s="191"/>
      <c r="C410" s="185"/>
      <c r="D410" s="190"/>
      <c r="E410" s="189"/>
      <c r="G410" s="189"/>
      <c r="H410" s="190"/>
      <c r="I410" s="185"/>
    </row>
    <row r="411" spans="1:9" s="188" customFormat="1" ht="11.25" x14ac:dyDescent="0.2">
      <c r="A411" s="184"/>
      <c r="B411" s="191"/>
      <c r="C411" s="185"/>
      <c r="D411" s="190"/>
      <c r="E411" s="189"/>
      <c r="G411" s="189"/>
      <c r="H411" s="190"/>
      <c r="I411" s="185"/>
    </row>
    <row r="412" spans="1:9" s="188" customFormat="1" ht="11.25" x14ac:dyDescent="0.2">
      <c r="A412" s="184"/>
      <c r="B412" s="191"/>
      <c r="C412" s="185"/>
      <c r="D412" s="190"/>
      <c r="E412" s="189"/>
      <c r="G412" s="189"/>
      <c r="H412" s="190"/>
      <c r="I412" s="185"/>
    </row>
    <row r="413" spans="1:9" s="188" customFormat="1" ht="11.25" x14ac:dyDescent="0.2">
      <c r="A413" s="184"/>
      <c r="B413" s="191"/>
      <c r="C413" s="185"/>
      <c r="D413" s="190"/>
      <c r="E413" s="189"/>
      <c r="G413" s="189"/>
      <c r="H413" s="190"/>
      <c r="I413" s="185"/>
    </row>
    <row r="414" spans="1:9" s="188" customFormat="1" ht="11.25" x14ac:dyDescent="0.2">
      <c r="A414" s="184"/>
      <c r="B414" s="191"/>
      <c r="C414" s="185"/>
      <c r="D414" s="190"/>
      <c r="E414" s="189"/>
      <c r="G414" s="189"/>
      <c r="H414" s="190"/>
      <c r="I414" s="185"/>
    </row>
    <row r="415" spans="1:9" s="188" customFormat="1" ht="11.25" x14ac:dyDescent="0.2">
      <c r="A415" s="184"/>
      <c r="B415" s="191"/>
      <c r="C415" s="185"/>
      <c r="D415" s="190"/>
      <c r="E415" s="189"/>
      <c r="G415" s="189"/>
      <c r="H415" s="190"/>
      <c r="I415" s="185"/>
    </row>
    <row r="416" spans="1:9" s="188" customFormat="1" ht="11.25" x14ac:dyDescent="0.2">
      <c r="A416" s="184"/>
      <c r="B416" s="191"/>
      <c r="C416" s="185"/>
      <c r="D416" s="190"/>
      <c r="E416" s="189"/>
      <c r="G416" s="189"/>
      <c r="H416" s="190"/>
      <c r="I416" s="185"/>
    </row>
    <row r="417" spans="1:9" s="188" customFormat="1" ht="11.25" x14ac:dyDescent="0.2">
      <c r="A417" s="184"/>
      <c r="B417" s="191"/>
      <c r="C417" s="185"/>
      <c r="D417" s="190"/>
      <c r="E417" s="189"/>
      <c r="G417" s="189"/>
      <c r="H417" s="190"/>
      <c r="I417" s="185"/>
    </row>
    <row r="418" spans="1:9" s="188" customFormat="1" ht="11.25" x14ac:dyDescent="0.2">
      <c r="A418" s="184"/>
      <c r="B418" s="191"/>
      <c r="C418" s="185"/>
      <c r="D418" s="190"/>
      <c r="E418" s="189"/>
      <c r="G418" s="189"/>
      <c r="H418" s="190"/>
      <c r="I418" s="185"/>
    </row>
    <row r="419" spans="1:9" s="188" customFormat="1" ht="11.25" x14ac:dyDescent="0.2">
      <c r="A419" s="184"/>
      <c r="B419" s="191"/>
      <c r="C419" s="185"/>
      <c r="D419" s="190"/>
      <c r="E419" s="189"/>
      <c r="G419" s="189"/>
      <c r="H419" s="190"/>
      <c r="I419" s="185"/>
    </row>
    <row r="420" spans="1:9" s="188" customFormat="1" ht="11.25" x14ac:dyDescent="0.2">
      <c r="A420" s="184"/>
      <c r="B420" s="191"/>
      <c r="C420" s="185"/>
      <c r="D420" s="190"/>
      <c r="E420" s="189"/>
      <c r="G420" s="189"/>
      <c r="H420" s="190"/>
      <c r="I420" s="185"/>
    </row>
    <row r="421" spans="1:9" s="188" customFormat="1" ht="11.25" x14ac:dyDescent="0.2">
      <c r="A421" s="184"/>
      <c r="B421" s="191"/>
      <c r="C421" s="185"/>
      <c r="D421" s="190"/>
      <c r="E421" s="189"/>
      <c r="G421" s="189"/>
      <c r="H421" s="190"/>
      <c r="I421" s="185"/>
    </row>
    <row r="422" spans="1:9" s="188" customFormat="1" ht="11.25" x14ac:dyDescent="0.2">
      <c r="A422" s="184"/>
      <c r="B422" s="191"/>
      <c r="C422" s="185"/>
      <c r="D422" s="190"/>
      <c r="E422" s="189"/>
      <c r="G422" s="189"/>
      <c r="H422" s="190"/>
      <c r="I422" s="185"/>
    </row>
    <row r="423" spans="1:9" s="188" customFormat="1" ht="11.25" x14ac:dyDescent="0.2">
      <c r="A423" s="184"/>
      <c r="B423" s="191"/>
      <c r="C423" s="185"/>
      <c r="D423" s="190"/>
      <c r="E423" s="189"/>
      <c r="G423" s="189"/>
      <c r="H423" s="190"/>
      <c r="I423" s="185"/>
    </row>
    <row r="424" spans="1:9" s="188" customFormat="1" ht="11.25" x14ac:dyDescent="0.2">
      <c r="A424" s="184"/>
      <c r="B424" s="191"/>
      <c r="C424" s="185"/>
      <c r="D424" s="190"/>
      <c r="E424" s="189"/>
      <c r="G424" s="189"/>
      <c r="H424" s="190"/>
      <c r="I424" s="185"/>
    </row>
    <row r="425" spans="1:9" s="188" customFormat="1" ht="11.25" x14ac:dyDescent="0.2">
      <c r="A425" s="184"/>
      <c r="B425" s="191"/>
      <c r="C425" s="185"/>
      <c r="D425" s="190"/>
      <c r="E425" s="189"/>
      <c r="G425" s="189"/>
      <c r="H425" s="190"/>
      <c r="I425" s="185"/>
    </row>
    <row r="426" spans="1:9" s="188" customFormat="1" ht="11.25" x14ac:dyDescent="0.2">
      <c r="A426" s="184"/>
      <c r="B426" s="191"/>
      <c r="C426" s="185"/>
      <c r="D426" s="190"/>
      <c r="E426" s="189"/>
      <c r="G426" s="189"/>
      <c r="H426" s="190"/>
      <c r="I426" s="185"/>
    </row>
    <row r="427" spans="1:9" s="188" customFormat="1" ht="11.25" x14ac:dyDescent="0.2">
      <c r="A427" s="184"/>
      <c r="B427" s="191"/>
      <c r="C427" s="185"/>
      <c r="D427" s="190"/>
      <c r="E427" s="189"/>
      <c r="G427" s="189"/>
      <c r="H427" s="190"/>
      <c r="I427" s="185"/>
    </row>
    <row r="428" spans="1:9" s="188" customFormat="1" ht="11.25" x14ac:dyDescent="0.2">
      <c r="A428" s="184"/>
      <c r="B428" s="191"/>
      <c r="C428" s="185"/>
      <c r="D428" s="190"/>
      <c r="E428" s="189"/>
      <c r="G428" s="189"/>
      <c r="H428" s="190"/>
      <c r="I428" s="185"/>
    </row>
    <row r="429" spans="1:9" s="188" customFormat="1" ht="11.25" x14ac:dyDescent="0.2">
      <c r="A429" s="184"/>
      <c r="B429" s="191"/>
      <c r="C429" s="185"/>
      <c r="D429" s="190"/>
      <c r="E429" s="189"/>
      <c r="G429" s="189"/>
      <c r="H429" s="190"/>
      <c r="I429" s="185"/>
    </row>
    <row r="430" spans="1:9" s="188" customFormat="1" ht="11.25" x14ac:dyDescent="0.2">
      <c r="A430" s="184"/>
      <c r="B430" s="191"/>
      <c r="C430" s="185"/>
      <c r="D430" s="190"/>
      <c r="E430" s="189"/>
      <c r="G430" s="189"/>
      <c r="H430" s="190"/>
      <c r="I430" s="185"/>
    </row>
    <row r="431" spans="1:9" s="188" customFormat="1" ht="11.25" x14ac:dyDescent="0.2">
      <c r="A431" s="184"/>
      <c r="B431" s="191"/>
      <c r="C431" s="185"/>
      <c r="D431" s="190"/>
      <c r="E431" s="189"/>
      <c r="G431" s="189"/>
      <c r="H431" s="190"/>
      <c r="I431" s="185"/>
    </row>
    <row r="432" spans="1:9" s="188" customFormat="1" ht="11.25" x14ac:dyDescent="0.2">
      <c r="A432" s="184"/>
      <c r="B432" s="191"/>
      <c r="C432" s="185"/>
      <c r="D432" s="190"/>
      <c r="E432" s="189"/>
      <c r="G432" s="189"/>
      <c r="H432" s="190"/>
      <c r="I432" s="185"/>
    </row>
    <row r="433" spans="1:9" s="188" customFormat="1" ht="11.25" x14ac:dyDescent="0.2">
      <c r="A433" s="184"/>
      <c r="B433" s="191"/>
      <c r="C433" s="185"/>
      <c r="D433" s="190"/>
      <c r="E433" s="189"/>
      <c r="G433" s="189"/>
      <c r="H433" s="190"/>
      <c r="I433" s="185"/>
    </row>
    <row r="434" spans="1:9" s="188" customFormat="1" ht="11.25" x14ac:dyDescent="0.2">
      <c r="A434" s="184"/>
      <c r="B434" s="191"/>
      <c r="C434" s="185"/>
      <c r="D434" s="190"/>
      <c r="E434" s="189"/>
      <c r="G434" s="189"/>
      <c r="H434" s="190"/>
      <c r="I434" s="185"/>
    </row>
    <row r="435" spans="1:9" s="188" customFormat="1" ht="11.25" x14ac:dyDescent="0.2">
      <c r="A435" s="184"/>
      <c r="B435" s="191"/>
      <c r="C435" s="185"/>
      <c r="D435" s="190"/>
      <c r="E435" s="189"/>
      <c r="G435" s="189"/>
      <c r="H435" s="190"/>
      <c r="I435" s="185"/>
    </row>
    <row r="436" spans="1:9" s="188" customFormat="1" ht="11.25" x14ac:dyDescent="0.2">
      <c r="A436" s="184"/>
      <c r="B436" s="191"/>
      <c r="C436" s="185"/>
      <c r="D436" s="190"/>
      <c r="E436" s="189"/>
      <c r="G436" s="189"/>
      <c r="H436" s="190"/>
      <c r="I436" s="185"/>
    </row>
    <row r="437" spans="1:9" s="188" customFormat="1" ht="11.25" x14ac:dyDescent="0.2">
      <c r="A437" s="184"/>
      <c r="B437" s="191"/>
      <c r="C437" s="185"/>
      <c r="D437" s="190"/>
      <c r="E437" s="189"/>
      <c r="G437" s="189"/>
      <c r="H437" s="190"/>
      <c r="I437" s="185"/>
    </row>
    <row r="438" spans="1:9" s="188" customFormat="1" ht="11.25" x14ac:dyDescent="0.2">
      <c r="A438" s="184"/>
      <c r="B438" s="191"/>
      <c r="C438" s="185"/>
      <c r="D438" s="190"/>
      <c r="E438" s="189"/>
      <c r="G438" s="189"/>
      <c r="H438" s="190"/>
      <c r="I438" s="185"/>
    </row>
    <row r="439" spans="1:9" s="188" customFormat="1" ht="11.25" x14ac:dyDescent="0.2">
      <c r="A439" s="184"/>
      <c r="B439" s="191"/>
      <c r="C439" s="185"/>
      <c r="D439" s="190"/>
      <c r="E439" s="189"/>
      <c r="G439" s="189"/>
      <c r="H439" s="190"/>
      <c r="I439" s="185"/>
    </row>
    <row r="440" spans="1:9" s="188" customFormat="1" ht="11.25" x14ac:dyDescent="0.2">
      <c r="A440" s="184"/>
      <c r="B440" s="191"/>
      <c r="C440" s="185"/>
      <c r="D440" s="190"/>
      <c r="E440" s="189"/>
      <c r="G440" s="189"/>
      <c r="H440" s="190"/>
      <c r="I440" s="185"/>
    </row>
    <row r="441" spans="1:9" s="188" customFormat="1" ht="11.25" x14ac:dyDescent="0.2">
      <c r="A441" s="184"/>
      <c r="B441" s="191"/>
      <c r="C441" s="185"/>
      <c r="D441" s="190"/>
      <c r="E441" s="189"/>
      <c r="G441" s="189"/>
      <c r="H441" s="190"/>
      <c r="I441" s="185"/>
    </row>
    <row r="442" spans="1:9" s="188" customFormat="1" ht="11.25" x14ac:dyDescent="0.2">
      <c r="A442" s="184"/>
      <c r="B442" s="191"/>
      <c r="C442" s="185"/>
      <c r="D442" s="190"/>
      <c r="E442" s="189"/>
      <c r="G442" s="189"/>
      <c r="H442" s="190"/>
      <c r="I442" s="185"/>
    </row>
    <row r="443" spans="1:9" s="188" customFormat="1" ht="11.25" x14ac:dyDescent="0.2">
      <c r="A443" s="184"/>
      <c r="B443" s="191"/>
      <c r="C443" s="185"/>
      <c r="D443" s="190"/>
      <c r="E443" s="189"/>
      <c r="G443" s="189"/>
      <c r="H443" s="190"/>
      <c r="I443" s="185"/>
    </row>
    <row r="444" spans="1:9" s="188" customFormat="1" ht="11.25" x14ac:dyDescent="0.2">
      <c r="A444" s="184"/>
      <c r="B444" s="191"/>
      <c r="C444" s="185"/>
      <c r="D444" s="190"/>
      <c r="E444" s="189"/>
      <c r="G444" s="189"/>
      <c r="H444" s="190"/>
      <c r="I444" s="185"/>
    </row>
    <row r="445" spans="1:9" s="188" customFormat="1" ht="11.25" x14ac:dyDescent="0.2">
      <c r="A445" s="184"/>
      <c r="B445" s="191"/>
      <c r="C445" s="185"/>
      <c r="D445" s="190"/>
      <c r="E445" s="189"/>
      <c r="G445" s="189"/>
      <c r="H445" s="190"/>
      <c r="I445" s="185"/>
    </row>
    <row r="446" spans="1:9" s="188" customFormat="1" ht="11.25" x14ac:dyDescent="0.2">
      <c r="A446" s="184"/>
      <c r="B446" s="191"/>
      <c r="C446" s="185"/>
      <c r="D446" s="190"/>
      <c r="E446" s="189"/>
      <c r="G446" s="189"/>
      <c r="H446" s="190"/>
      <c r="I446" s="185"/>
    </row>
    <row r="447" spans="1:9" s="188" customFormat="1" ht="11.25" x14ac:dyDescent="0.2">
      <c r="A447" s="184"/>
      <c r="B447" s="191"/>
      <c r="C447" s="185"/>
      <c r="D447" s="190"/>
      <c r="E447" s="189"/>
      <c r="G447" s="189"/>
      <c r="H447" s="190"/>
      <c r="I447" s="185"/>
    </row>
    <row r="448" spans="1:9" s="188" customFormat="1" ht="11.25" x14ac:dyDescent="0.2">
      <c r="A448" s="184"/>
      <c r="B448" s="191"/>
      <c r="C448" s="185"/>
      <c r="D448" s="190"/>
      <c r="E448" s="189"/>
      <c r="G448" s="189"/>
      <c r="H448" s="190"/>
      <c r="I448" s="185"/>
    </row>
    <row r="449" spans="1:9" s="188" customFormat="1" ht="11.25" x14ac:dyDescent="0.2">
      <c r="A449" s="184"/>
      <c r="B449" s="191"/>
      <c r="C449" s="185"/>
      <c r="D449" s="190"/>
      <c r="E449" s="189"/>
      <c r="G449" s="189"/>
      <c r="H449" s="190"/>
      <c r="I449" s="185"/>
    </row>
    <row r="450" spans="1:9" s="188" customFormat="1" ht="11.25" x14ac:dyDescent="0.2">
      <c r="A450" s="184"/>
      <c r="B450" s="191"/>
      <c r="C450" s="185"/>
      <c r="D450" s="190"/>
      <c r="E450" s="189"/>
      <c r="G450" s="189"/>
      <c r="H450" s="190"/>
      <c r="I450" s="185"/>
    </row>
    <row r="451" spans="1:9" s="188" customFormat="1" ht="11.25" x14ac:dyDescent="0.2">
      <c r="A451" s="184"/>
      <c r="B451" s="191"/>
      <c r="C451" s="185"/>
      <c r="D451" s="190"/>
      <c r="E451" s="189"/>
      <c r="G451" s="189"/>
      <c r="H451" s="190"/>
      <c r="I451" s="185"/>
    </row>
    <row r="452" spans="1:9" s="188" customFormat="1" ht="11.25" x14ac:dyDescent="0.2">
      <c r="A452" s="184"/>
      <c r="B452" s="191"/>
      <c r="C452" s="185"/>
      <c r="D452" s="190"/>
      <c r="E452" s="189"/>
      <c r="G452" s="189"/>
      <c r="H452" s="190"/>
      <c r="I452" s="185"/>
    </row>
    <row r="453" spans="1:9" s="188" customFormat="1" ht="11.25" x14ac:dyDescent="0.2">
      <c r="A453" s="184"/>
      <c r="B453" s="191"/>
      <c r="C453" s="185"/>
      <c r="D453" s="190"/>
      <c r="E453" s="189"/>
      <c r="G453" s="189"/>
      <c r="H453" s="190"/>
      <c r="I453" s="185"/>
    </row>
    <row r="454" spans="1:9" s="188" customFormat="1" ht="11.25" x14ac:dyDescent="0.2">
      <c r="A454" s="184"/>
      <c r="B454" s="191"/>
      <c r="C454" s="185"/>
      <c r="D454" s="190"/>
      <c r="E454" s="189"/>
      <c r="G454" s="189"/>
      <c r="H454" s="190"/>
      <c r="I454" s="185"/>
    </row>
    <row r="455" spans="1:9" s="188" customFormat="1" ht="11.25" x14ac:dyDescent="0.2">
      <c r="A455" s="184"/>
      <c r="B455" s="191"/>
      <c r="C455" s="185"/>
      <c r="D455" s="190"/>
      <c r="E455" s="189"/>
      <c r="G455" s="189"/>
      <c r="H455" s="190"/>
      <c r="I455" s="185"/>
    </row>
    <row r="456" spans="1:9" s="188" customFormat="1" ht="11.25" x14ac:dyDescent="0.2">
      <c r="A456" s="184"/>
      <c r="B456" s="191"/>
      <c r="C456" s="185"/>
      <c r="D456" s="190"/>
      <c r="E456" s="189"/>
      <c r="G456" s="189"/>
      <c r="H456" s="190"/>
      <c r="I456" s="185"/>
    </row>
    <row r="457" spans="1:9" s="188" customFormat="1" ht="11.25" x14ac:dyDescent="0.2">
      <c r="A457" s="184"/>
      <c r="B457" s="191"/>
      <c r="C457" s="185"/>
      <c r="D457" s="190"/>
      <c r="E457" s="189"/>
      <c r="G457" s="189"/>
      <c r="H457" s="190"/>
      <c r="I457" s="185"/>
    </row>
    <row r="458" spans="1:9" s="188" customFormat="1" ht="11.25" x14ac:dyDescent="0.2">
      <c r="A458" s="184"/>
      <c r="B458" s="191"/>
      <c r="C458" s="185"/>
      <c r="D458" s="190"/>
      <c r="E458" s="189"/>
      <c r="G458" s="189"/>
      <c r="H458" s="190"/>
      <c r="I458" s="185"/>
    </row>
    <row r="459" spans="1:9" s="188" customFormat="1" ht="11.25" x14ac:dyDescent="0.2">
      <c r="A459" s="184"/>
      <c r="B459" s="191"/>
      <c r="C459" s="185"/>
      <c r="D459" s="190"/>
      <c r="E459" s="189"/>
      <c r="G459" s="189"/>
      <c r="H459" s="190"/>
      <c r="I459" s="185"/>
    </row>
    <row r="460" spans="1:9" s="188" customFormat="1" ht="11.25" x14ac:dyDescent="0.2">
      <c r="A460" s="184"/>
      <c r="B460" s="191"/>
      <c r="C460" s="185"/>
      <c r="D460" s="190"/>
      <c r="E460" s="189"/>
      <c r="G460" s="189"/>
      <c r="H460" s="190"/>
      <c r="I460" s="185"/>
    </row>
    <row r="461" spans="1:9" s="188" customFormat="1" ht="11.25" x14ac:dyDescent="0.2">
      <c r="A461" s="184"/>
      <c r="B461" s="191"/>
      <c r="C461" s="185"/>
      <c r="D461" s="190"/>
      <c r="E461" s="189"/>
      <c r="G461" s="189"/>
      <c r="H461" s="190"/>
      <c r="I461" s="185"/>
    </row>
    <row r="462" spans="1:9" s="188" customFormat="1" ht="11.25" x14ac:dyDescent="0.2">
      <c r="A462" s="184"/>
      <c r="B462" s="191"/>
      <c r="C462" s="185"/>
      <c r="D462" s="190"/>
      <c r="E462" s="189"/>
      <c r="G462" s="189"/>
      <c r="H462" s="190"/>
      <c r="I462" s="185"/>
    </row>
    <row r="463" spans="1:9" s="188" customFormat="1" ht="11.25" x14ac:dyDescent="0.2">
      <c r="A463" s="184"/>
      <c r="B463" s="191"/>
      <c r="C463" s="185"/>
      <c r="D463" s="190"/>
      <c r="E463" s="189"/>
      <c r="G463" s="189"/>
      <c r="H463" s="190"/>
      <c r="I463" s="185"/>
    </row>
    <row r="464" spans="1:9" s="188" customFormat="1" ht="11.25" x14ac:dyDescent="0.2">
      <c r="A464" s="184"/>
      <c r="B464" s="191"/>
      <c r="C464" s="185"/>
      <c r="D464" s="190"/>
      <c r="E464" s="189"/>
      <c r="G464" s="189"/>
      <c r="H464" s="190"/>
      <c r="I464" s="185"/>
    </row>
    <row r="465" spans="1:9" s="188" customFormat="1" ht="11.25" x14ac:dyDescent="0.2">
      <c r="A465" s="184"/>
      <c r="B465" s="191"/>
      <c r="C465" s="185"/>
      <c r="D465" s="190"/>
      <c r="E465" s="189"/>
      <c r="G465" s="189"/>
      <c r="H465" s="190"/>
      <c r="I465" s="185"/>
    </row>
    <row r="466" spans="1:9" s="188" customFormat="1" ht="11.25" x14ac:dyDescent="0.2">
      <c r="A466" s="184"/>
      <c r="B466" s="191"/>
      <c r="C466" s="185"/>
      <c r="D466" s="190"/>
      <c r="E466" s="189"/>
      <c r="G466" s="189"/>
      <c r="H466" s="190"/>
      <c r="I466" s="185"/>
    </row>
    <row r="467" spans="1:9" s="188" customFormat="1" ht="11.25" x14ac:dyDescent="0.2">
      <c r="A467" s="184"/>
      <c r="B467" s="191"/>
      <c r="C467" s="185"/>
      <c r="D467" s="190"/>
      <c r="E467" s="189"/>
      <c r="G467" s="189"/>
      <c r="H467" s="190"/>
      <c r="I467" s="185"/>
    </row>
    <row r="468" spans="1:9" s="188" customFormat="1" ht="11.25" x14ac:dyDescent="0.2">
      <c r="A468" s="184"/>
      <c r="B468" s="191"/>
      <c r="C468" s="185"/>
      <c r="D468" s="190"/>
      <c r="E468" s="189"/>
      <c r="G468" s="189"/>
      <c r="H468" s="190"/>
      <c r="I468" s="185"/>
    </row>
    <row r="469" spans="1:9" s="188" customFormat="1" ht="11.25" x14ac:dyDescent="0.2">
      <c r="A469" s="184"/>
      <c r="B469" s="191"/>
      <c r="C469" s="185"/>
      <c r="D469" s="190"/>
      <c r="E469" s="189"/>
      <c r="G469" s="189"/>
      <c r="H469" s="190"/>
      <c r="I469" s="185"/>
    </row>
    <row r="470" spans="1:9" s="188" customFormat="1" ht="11.25" x14ac:dyDescent="0.2">
      <c r="A470" s="184"/>
      <c r="B470" s="191"/>
      <c r="C470" s="185"/>
      <c r="D470" s="190"/>
      <c r="E470" s="189"/>
      <c r="G470" s="189"/>
      <c r="H470" s="190"/>
      <c r="I470" s="185"/>
    </row>
    <row r="471" spans="1:9" s="188" customFormat="1" ht="11.25" x14ac:dyDescent="0.2">
      <c r="A471" s="184"/>
      <c r="B471" s="191"/>
      <c r="C471" s="185"/>
      <c r="D471" s="190"/>
      <c r="E471" s="189"/>
      <c r="G471" s="189"/>
      <c r="H471" s="190"/>
      <c r="I471" s="185"/>
    </row>
    <row r="472" spans="1:9" s="188" customFormat="1" ht="11.25" x14ac:dyDescent="0.2">
      <c r="A472" s="184"/>
      <c r="B472" s="191"/>
      <c r="C472" s="185"/>
      <c r="D472" s="190"/>
      <c r="E472" s="189"/>
      <c r="G472" s="189"/>
      <c r="H472" s="190"/>
      <c r="I472" s="185"/>
    </row>
    <row r="473" spans="1:9" s="188" customFormat="1" ht="11.25" x14ac:dyDescent="0.2">
      <c r="A473" s="184"/>
      <c r="B473" s="191"/>
      <c r="C473" s="185"/>
      <c r="D473" s="190"/>
      <c r="E473" s="189"/>
      <c r="G473" s="189"/>
      <c r="H473" s="190"/>
      <c r="I473" s="185"/>
    </row>
    <row r="474" spans="1:9" s="188" customFormat="1" ht="11.25" x14ac:dyDescent="0.2">
      <c r="A474" s="184"/>
      <c r="B474" s="191"/>
      <c r="C474" s="185"/>
      <c r="D474" s="190"/>
      <c r="E474" s="189"/>
      <c r="G474" s="189"/>
      <c r="H474" s="190"/>
      <c r="I474" s="185"/>
    </row>
    <row r="475" spans="1:9" s="188" customFormat="1" ht="11.25" x14ac:dyDescent="0.2">
      <c r="A475" s="184"/>
      <c r="B475" s="191"/>
      <c r="C475" s="185"/>
      <c r="D475" s="190"/>
      <c r="E475" s="189"/>
      <c r="G475" s="189"/>
      <c r="H475" s="190"/>
      <c r="I475" s="185"/>
    </row>
    <row r="476" spans="1:9" s="188" customFormat="1" ht="11.25" x14ac:dyDescent="0.2">
      <c r="A476" s="184"/>
      <c r="B476" s="191"/>
      <c r="C476" s="185"/>
      <c r="D476" s="190"/>
      <c r="E476" s="189"/>
      <c r="G476" s="189"/>
      <c r="H476" s="190"/>
      <c r="I476" s="185"/>
    </row>
    <row r="477" spans="1:9" s="188" customFormat="1" ht="11.25" x14ac:dyDescent="0.2">
      <c r="A477" s="184"/>
      <c r="B477" s="191"/>
      <c r="C477" s="185"/>
      <c r="D477" s="190"/>
      <c r="E477" s="189"/>
      <c r="G477" s="189"/>
      <c r="H477" s="190"/>
      <c r="I477" s="185"/>
    </row>
    <row r="478" spans="1:9" s="188" customFormat="1" ht="11.25" x14ac:dyDescent="0.2">
      <c r="A478" s="184"/>
      <c r="B478" s="191"/>
      <c r="C478" s="185"/>
      <c r="D478" s="190"/>
      <c r="E478" s="189"/>
      <c r="G478" s="189"/>
      <c r="H478" s="190"/>
      <c r="I478" s="185"/>
    </row>
    <row r="479" spans="1:9" s="188" customFormat="1" ht="11.25" x14ac:dyDescent="0.2">
      <c r="A479" s="184"/>
      <c r="B479" s="191"/>
      <c r="C479" s="185"/>
      <c r="D479" s="190"/>
      <c r="E479" s="189"/>
      <c r="G479" s="189"/>
      <c r="H479" s="190"/>
      <c r="I479" s="185"/>
    </row>
    <row r="480" spans="1:9" s="188" customFormat="1" ht="11.25" x14ac:dyDescent="0.2">
      <c r="A480" s="184"/>
      <c r="B480" s="191"/>
      <c r="C480" s="185"/>
      <c r="D480" s="190"/>
      <c r="E480" s="189"/>
      <c r="G480" s="189"/>
      <c r="H480" s="190"/>
      <c r="I480" s="185"/>
    </row>
    <row r="481" spans="1:9" s="188" customFormat="1" ht="11.25" x14ac:dyDescent="0.2">
      <c r="A481" s="184"/>
      <c r="B481" s="191"/>
      <c r="C481" s="185"/>
      <c r="D481" s="190"/>
      <c r="E481" s="189"/>
      <c r="G481" s="189"/>
      <c r="H481" s="190"/>
      <c r="I481" s="185"/>
    </row>
    <row r="482" spans="1:9" s="188" customFormat="1" ht="11.25" x14ac:dyDescent="0.2">
      <c r="A482" s="184"/>
      <c r="B482" s="191"/>
      <c r="C482" s="185"/>
      <c r="D482" s="190"/>
      <c r="E482" s="189"/>
      <c r="G482" s="189"/>
      <c r="H482" s="190"/>
      <c r="I482" s="185"/>
    </row>
    <row r="483" spans="1:9" s="188" customFormat="1" ht="11.25" x14ac:dyDescent="0.2">
      <c r="A483" s="184"/>
      <c r="B483" s="191"/>
      <c r="C483" s="185"/>
      <c r="D483" s="190"/>
      <c r="E483" s="189"/>
      <c r="G483" s="189"/>
      <c r="H483" s="190"/>
      <c r="I483" s="185"/>
    </row>
    <row r="484" spans="1:9" s="188" customFormat="1" ht="11.25" x14ac:dyDescent="0.2">
      <c r="A484" s="184"/>
      <c r="B484" s="191"/>
      <c r="C484" s="185"/>
      <c r="D484" s="190"/>
      <c r="E484" s="189"/>
      <c r="G484" s="189"/>
      <c r="H484" s="190"/>
      <c r="I484" s="185"/>
    </row>
    <row r="485" spans="1:9" s="188" customFormat="1" ht="11.25" x14ac:dyDescent="0.2">
      <c r="A485" s="184"/>
      <c r="B485" s="191"/>
      <c r="C485" s="185"/>
      <c r="D485" s="190"/>
      <c r="E485" s="189"/>
      <c r="G485" s="189"/>
      <c r="H485" s="190"/>
      <c r="I485" s="185"/>
    </row>
    <row r="486" spans="1:9" s="188" customFormat="1" ht="11.25" x14ac:dyDescent="0.2">
      <c r="A486" s="184"/>
      <c r="B486" s="191"/>
      <c r="C486" s="185"/>
      <c r="D486" s="190"/>
      <c r="E486" s="189"/>
      <c r="G486" s="189"/>
      <c r="H486" s="190"/>
      <c r="I486" s="185"/>
    </row>
    <row r="487" spans="1:9" s="188" customFormat="1" ht="11.25" x14ac:dyDescent="0.2">
      <c r="A487" s="184"/>
      <c r="B487" s="191"/>
      <c r="C487" s="185"/>
      <c r="D487" s="190"/>
      <c r="E487" s="189"/>
      <c r="G487" s="189"/>
      <c r="H487" s="190"/>
      <c r="I487" s="185"/>
    </row>
    <row r="488" spans="1:9" s="188" customFormat="1" ht="11.25" x14ac:dyDescent="0.2">
      <c r="A488" s="184"/>
      <c r="B488" s="191"/>
      <c r="C488" s="185"/>
      <c r="D488" s="190"/>
      <c r="E488" s="189"/>
      <c r="G488" s="189"/>
      <c r="H488" s="190"/>
      <c r="I488" s="185"/>
    </row>
    <row r="489" spans="1:9" s="188" customFormat="1" ht="11.25" x14ac:dyDescent="0.2">
      <c r="A489" s="184"/>
      <c r="B489" s="191"/>
      <c r="C489" s="185"/>
      <c r="D489" s="190"/>
      <c r="E489" s="189"/>
      <c r="G489" s="189"/>
      <c r="H489" s="190"/>
      <c r="I489" s="185"/>
    </row>
    <row r="490" spans="1:9" s="188" customFormat="1" ht="11.25" x14ac:dyDescent="0.2">
      <c r="A490" s="184"/>
      <c r="B490" s="191"/>
      <c r="C490" s="185"/>
      <c r="D490" s="190"/>
      <c r="E490" s="189"/>
      <c r="G490" s="189"/>
      <c r="H490" s="190"/>
      <c r="I490" s="185"/>
    </row>
    <row r="491" spans="1:9" s="188" customFormat="1" ht="11.25" x14ac:dyDescent="0.2">
      <c r="A491" s="184"/>
      <c r="B491" s="191"/>
      <c r="C491" s="185"/>
      <c r="D491" s="190"/>
      <c r="E491" s="189"/>
      <c r="G491" s="189"/>
      <c r="H491" s="190"/>
      <c r="I491" s="185"/>
    </row>
    <row r="492" spans="1:9" s="188" customFormat="1" ht="11.25" x14ac:dyDescent="0.2">
      <c r="A492" s="184"/>
      <c r="B492" s="191"/>
      <c r="C492" s="185"/>
      <c r="D492" s="190"/>
      <c r="E492" s="189"/>
      <c r="G492" s="189"/>
      <c r="H492" s="190"/>
      <c r="I492" s="185"/>
    </row>
    <row r="493" spans="1:9" s="188" customFormat="1" ht="11.25" x14ac:dyDescent="0.2">
      <c r="A493" s="184"/>
      <c r="B493" s="191"/>
      <c r="C493" s="185"/>
      <c r="D493" s="190"/>
      <c r="E493" s="189"/>
      <c r="G493" s="189"/>
      <c r="H493" s="190"/>
      <c r="I493" s="185"/>
    </row>
    <row r="494" spans="1:9" s="188" customFormat="1" ht="11.25" x14ac:dyDescent="0.2">
      <c r="A494" s="184"/>
      <c r="B494" s="191"/>
      <c r="C494" s="185"/>
      <c r="D494" s="190"/>
      <c r="E494" s="189"/>
      <c r="G494" s="189"/>
      <c r="H494" s="190"/>
      <c r="I494" s="185"/>
    </row>
    <row r="495" spans="1:9" s="188" customFormat="1" ht="11.25" x14ac:dyDescent="0.2">
      <c r="A495" s="184"/>
      <c r="B495" s="191"/>
      <c r="C495" s="185"/>
      <c r="D495" s="190"/>
      <c r="E495" s="189"/>
      <c r="G495" s="189"/>
      <c r="H495" s="190"/>
      <c r="I495" s="185"/>
    </row>
    <row r="496" spans="1:9" s="188" customFormat="1" ht="11.25" x14ac:dyDescent="0.2">
      <c r="A496" s="184"/>
      <c r="B496" s="191"/>
      <c r="C496" s="185"/>
      <c r="D496" s="190"/>
      <c r="E496" s="189"/>
      <c r="G496" s="189"/>
      <c r="H496" s="190"/>
      <c r="I496" s="185"/>
    </row>
    <row r="497" spans="1:9" s="188" customFormat="1" ht="11.25" x14ac:dyDescent="0.2">
      <c r="A497" s="184"/>
      <c r="B497" s="191"/>
      <c r="C497" s="185"/>
      <c r="D497" s="190"/>
      <c r="E497" s="189"/>
      <c r="G497" s="189"/>
      <c r="H497" s="190"/>
      <c r="I497" s="185"/>
    </row>
    <row r="498" spans="1:9" s="188" customFormat="1" ht="11.25" x14ac:dyDescent="0.2">
      <c r="A498" s="184"/>
      <c r="B498" s="191"/>
      <c r="C498" s="185"/>
      <c r="D498" s="190"/>
      <c r="E498" s="189"/>
      <c r="G498" s="189"/>
      <c r="H498" s="190"/>
      <c r="I498" s="185"/>
    </row>
    <row r="499" spans="1:9" s="188" customFormat="1" ht="11.25" x14ac:dyDescent="0.2">
      <c r="A499" s="184"/>
      <c r="B499" s="191"/>
      <c r="C499" s="185"/>
      <c r="D499" s="190"/>
      <c r="E499" s="189"/>
      <c r="G499" s="189"/>
      <c r="H499" s="190"/>
      <c r="I499" s="185"/>
    </row>
    <row r="500" spans="1:9" s="188" customFormat="1" ht="11.25" x14ac:dyDescent="0.2">
      <c r="A500" s="184"/>
      <c r="B500" s="191"/>
      <c r="C500" s="185"/>
      <c r="D500" s="190"/>
      <c r="E500" s="189"/>
      <c r="G500" s="189"/>
      <c r="H500" s="190"/>
      <c r="I500" s="185"/>
    </row>
    <row r="501" spans="1:9" s="188" customFormat="1" ht="11.25" x14ac:dyDescent="0.2">
      <c r="A501" s="184"/>
      <c r="B501" s="191"/>
      <c r="C501" s="185"/>
      <c r="D501" s="190"/>
      <c r="E501" s="189"/>
      <c r="G501" s="189"/>
      <c r="H501" s="190"/>
      <c r="I501" s="185"/>
    </row>
    <row r="502" spans="1:9" s="188" customFormat="1" ht="11.25" x14ac:dyDescent="0.2">
      <c r="A502" s="184"/>
      <c r="B502" s="191"/>
      <c r="C502" s="185"/>
      <c r="D502" s="190"/>
      <c r="E502" s="189"/>
      <c r="G502" s="189"/>
      <c r="H502" s="190"/>
      <c r="I502" s="185"/>
    </row>
    <row r="503" spans="1:9" s="188" customFormat="1" ht="11.25" x14ac:dyDescent="0.2">
      <c r="A503" s="184"/>
      <c r="B503" s="191"/>
      <c r="C503" s="185"/>
      <c r="D503" s="190"/>
      <c r="E503" s="189"/>
      <c r="G503" s="189"/>
      <c r="H503" s="190"/>
      <c r="I503" s="185"/>
    </row>
    <row r="504" spans="1:9" s="188" customFormat="1" ht="11.25" x14ac:dyDescent="0.2">
      <c r="A504" s="184"/>
      <c r="B504" s="191"/>
      <c r="C504" s="185"/>
      <c r="D504" s="190"/>
      <c r="E504" s="189"/>
      <c r="G504" s="189"/>
      <c r="H504" s="190"/>
      <c r="I504" s="185"/>
    </row>
    <row r="505" spans="1:9" s="188" customFormat="1" ht="11.25" x14ac:dyDescent="0.2">
      <c r="A505" s="184"/>
      <c r="B505" s="191"/>
      <c r="C505" s="185"/>
      <c r="D505" s="190"/>
      <c r="E505" s="189"/>
      <c r="G505" s="189"/>
      <c r="H505" s="190"/>
      <c r="I505" s="185"/>
    </row>
    <row r="506" spans="1:9" s="188" customFormat="1" ht="11.25" x14ac:dyDescent="0.2">
      <c r="A506" s="184"/>
      <c r="B506" s="191"/>
      <c r="C506" s="185"/>
      <c r="D506" s="190"/>
      <c r="E506" s="189"/>
      <c r="G506" s="189"/>
      <c r="H506" s="190"/>
      <c r="I506" s="185"/>
    </row>
    <row r="507" spans="1:9" s="188" customFormat="1" ht="11.25" x14ac:dyDescent="0.2">
      <c r="A507" s="184"/>
      <c r="B507" s="191"/>
      <c r="C507" s="185"/>
      <c r="D507" s="190"/>
      <c r="E507" s="189"/>
      <c r="G507" s="189"/>
      <c r="H507" s="190"/>
      <c r="I507" s="185"/>
    </row>
    <row r="508" spans="1:9" s="188" customFormat="1" ht="11.25" x14ac:dyDescent="0.2">
      <c r="A508" s="184"/>
      <c r="B508" s="191"/>
      <c r="C508" s="185"/>
      <c r="D508" s="190"/>
      <c r="E508" s="189"/>
      <c r="G508" s="189"/>
      <c r="H508" s="190"/>
      <c r="I508" s="185"/>
    </row>
    <row r="509" spans="1:9" s="188" customFormat="1" ht="11.25" x14ac:dyDescent="0.2">
      <c r="A509" s="184"/>
      <c r="B509" s="191"/>
      <c r="C509" s="185"/>
      <c r="D509" s="190"/>
      <c r="E509" s="189"/>
      <c r="G509" s="189"/>
      <c r="H509" s="190"/>
      <c r="I509" s="185"/>
    </row>
    <row r="510" spans="1:9" s="188" customFormat="1" ht="11.25" x14ac:dyDescent="0.2">
      <c r="A510" s="184"/>
      <c r="B510" s="191"/>
      <c r="C510" s="185"/>
      <c r="D510" s="190"/>
      <c r="E510" s="189"/>
      <c r="G510" s="189"/>
      <c r="H510" s="190"/>
      <c r="I510" s="185"/>
    </row>
    <row r="511" spans="1:9" s="188" customFormat="1" ht="11.25" x14ac:dyDescent="0.2">
      <c r="A511" s="184"/>
      <c r="B511" s="191"/>
      <c r="C511" s="185"/>
      <c r="D511" s="190"/>
      <c r="E511" s="189"/>
      <c r="G511" s="189"/>
      <c r="H511" s="190"/>
      <c r="I511" s="185"/>
    </row>
    <row r="512" spans="1:9" s="188" customFormat="1" ht="11.25" x14ac:dyDescent="0.2">
      <c r="A512" s="184"/>
      <c r="B512" s="191"/>
      <c r="C512" s="185"/>
      <c r="D512" s="190"/>
      <c r="E512" s="189"/>
      <c r="G512" s="189"/>
      <c r="H512" s="190"/>
      <c r="I512" s="185"/>
    </row>
    <row r="513" spans="1:9" s="188" customFormat="1" ht="11.25" x14ac:dyDescent="0.2">
      <c r="A513" s="184"/>
      <c r="B513" s="191"/>
      <c r="C513" s="185"/>
      <c r="D513" s="190"/>
      <c r="E513" s="189"/>
      <c r="G513" s="189"/>
      <c r="H513" s="190"/>
      <c r="I513" s="185"/>
    </row>
    <row r="514" spans="1:9" s="188" customFormat="1" ht="11.25" x14ac:dyDescent="0.2">
      <c r="A514" s="184"/>
      <c r="B514" s="191"/>
      <c r="C514" s="185"/>
      <c r="D514" s="190"/>
      <c r="E514" s="189"/>
      <c r="G514" s="189"/>
      <c r="H514" s="190"/>
      <c r="I514" s="185"/>
    </row>
    <row r="515" spans="1:9" s="188" customFormat="1" ht="11.25" x14ac:dyDescent="0.2">
      <c r="A515" s="184"/>
      <c r="B515" s="191"/>
      <c r="C515" s="185"/>
      <c r="D515" s="190"/>
      <c r="E515" s="189"/>
      <c r="G515" s="189"/>
      <c r="H515" s="190"/>
      <c r="I515" s="185"/>
    </row>
    <row r="516" spans="1:9" s="188" customFormat="1" ht="11.25" x14ac:dyDescent="0.2">
      <c r="A516" s="184"/>
      <c r="B516" s="191"/>
      <c r="C516" s="185"/>
      <c r="D516" s="190"/>
      <c r="E516" s="189"/>
      <c r="G516" s="189"/>
      <c r="H516" s="190"/>
      <c r="I516" s="185"/>
    </row>
    <row r="517" spans="1:9" s="188" customFormat="1" ht="11.25" x14ac:dyDescent="0.2">
      <c r="A517" s="184"/>
      <c r="B517" s="191"/>
      <c r="C517" s="185"/>
      <c r="D517" s="190"/>
      <c r="E517" s="189"/>
      <c r="G517" s="189"/>
      <c r="H517" s="190"/>
      <c r="I517" s="185"/>
    </row>
    <row r="518" spans="1:9" s="188" customFormat="1" ht="11.25" x14ac:dyDescent="0.2">
      <c r="A518" s="184"/>
      <c r="B518" s="191"/>
      <c r="C518" s="185"/>
      <c r="D518" s="190"/>
      <c r="E518" s="189"/>
      <c r="G518" s="189"/>
      <c r="H518" s="190"/>
      <c r="I518" s="185"/>
    </row>
    <row r="519" spans="1:9" s="188" customFormat="1" ht="11.25" x14ac:dyDescent="0.2">
      <c r="A519" s="184"/>
      <c r="B519" s="191"/>
      <c r="C519" s="185"/>
      <c r="D519" s="190"/>
      <c r="E519" s="189"/>
      <c r="G519" s="189"/>
      <c r="H519" s="190"/>
      <c r="I519" s="185"/>
    </row>
    <row r="520" spans="1:9" s="188" customFormat="1" ht="11.25" x14ac:dyDescent="0.2">
      <c r="A520" s="184"/>
      <c r="B520" s="191"/>
      <c r="C520" s="185"/>
      <c r="D520" s="190"/>
      <c r="E520" s="189"/>
      <c r="G520" s="189"/>
      <c r="H520" s="190"/>
      <c r="I520" s="185"/>
    </row>
    <row r="521" spans="1:9" s="188" customFormat="1" ht="11.25" x14ac:dyDescent="0.2">
      <c r="A521" s="184"/>
      <c r="B521" s="191"/>
      <c r="C521" s="185"/>
      <c r="D521" s="190"/>
      <c r="E521" s="189"/>
      <c r="G521" s="189"/>
      <c r="H521" s="190"/>
      <c r="I521" s="185"/>
    </row>
    <row r="522" spans="1:9" s="188" customFormat="1" ht="11.25" x14ac:dyDescent="0.2">
      <c r="A522" s="184"/>
      <c r="B522" s="191"/>
      <c r="C522" s="185"/>
      <c r="D522" s="190"/>
      <c r="E522" s="189"/>
      <c r="G522" s="189"/>
      <c r="H522" s="190"/>
      <c r="I522" s="185"/>
    </row>
    <row r="523" spans="1:9" s="188" customFormat="1" ht="11.25" x14ac:dyDescent="0.2">
      <c r="A523" s="184"/>
      <c r="B523" s="191"/>
      <c r="C523" s="185"/>
      <c r="D523" s="190"/>
      <c r="E523" s="189"/>
      <c r="G523" s="189"/>
      <c r="H523" s="190"/>
      <c r="I523" s="185"/>
    </row>
    <row r="524" spans="1:9" s="188" customFormat="1" ht="11.25" x14ac:dyDescent="0.2">
      <c r="A524" s="184"/>
      <c r="B524" s="191"/>
      <c r="C524" s="185"/>
      <c r="D524" s="190"/>
      <c r="E524" s="189"/>
      <c r="G524" s="189"/>
      <c r="H524" s="190"/>
      <c r="I524" s="185"/>
    </row>
    <row r="525" spans="1:9" s="188" customFormat="1" ht="11.25" x14ac:dyDescent="0.2">
      <c r="A525" s="184"/>
      <c r="B525" s="191"/>
      <c r="C525" s="185"/>
      <c r="D525" s="190"/>
      <c r="E525" s="189"/>
      <c r="G525" s="189"/>
      <c r="H525" s="190"/>
      <c r="I525" s="185"/>
    </row>
    <row r="526" spans="1:9" s="188" customFormat="1" ht="11.25" x14ac:dyDescent="0.2">
      <c r="A526" s="184"/>
      <c r="B526" s="191"/>
      <c r="C526" s="185"/>
      <c r="D526" s="190"/>
      <c r="E526" s="189"/>
      <c r="G526" s="189"/>
      <c r="H526" s="190"/>
      <c r="I526" s="185"/>
    </row>
    <row r="527" spans="1:9" s="188" customFormat="1" ht="11.25" x14ac:dyDescent="0.2">
      <c r="A527" s="184"/>
      <c r="B527" s="191"/>
      <c r="C527" s="185"/>
      <c r="D527" s="190"/>
      <c r="E527" s="189"/>
      <c r="G527" s="189"/>
      <c r="H527" s="190"/>
      <c r="I527" s="185"/>
    </row>
    <row r="528" spans="1:9" s="188" customFormat="1" ht="11.25" x14ac:dyDescent="0.2">
      <c r="A528" s="184"/>
      <c r="B528" s="191"/>
      <c r="C528" s="185"/>
      <c r="D528" s="190"/>
      <c r="E528" s="189"/>
      <c r="G528" s="189"/>
      <c r="H528" s="190"/>
      <c r="I528" s="185"/>
    </row>
    <row r="529" spans="1:9" s="188" customFormat="1" ht="11.25" x14ac:dyDescent="0.2">
      <c r="A529" s="184"/>
      <c r="B529" s="191"/>
      <c r="C529" s="185"/>
      <c r="D529" s="190"/>
      <c r="E529" s="189"/>
      <c r="G529" s="189"/>
      <c r="H529" s="190"/>
      <c r="I529" s="185"/>
    </row>
    <row r="530" spans="1:9" s="188" customFormat="1" ht="11.25" x14ac:dyDescent="0.2">
      <c r="A530" s="184"/>
      <c r="B530" s="191"/>
      <c r="C530" s="185"/>
      <c r="D530" s="190"/>
      <c r="E530" s="189"/>
      <c r="G530" s="189"/>
      <c r="H530" s="190"/>
      <c r="I530" s="185"/>
    </row>
    <row r="531" spans="1:9" s="188" customFormat="1" ht="11.25" x14ac:dyDescent="0.2">
      <c r="A531" s="184"/>
      <c r="B531" s="191"/>
      <c r="C531" s="185"/>
      <c r="D531" s="190"/>
      <c r="E531" s="189"/>
      <c r="G531" s="189"/>
      <c r="H531" s="190"/>
      <c r="I531" s="185"/>
    </row>
    <row r="532" spans="1:9" s="188" customFormat="1" ht="11.25" x14ac:dyDescent="0.2">
      <c r="A532" s="184"/>
      <c r="B532" s="191"/>
      <c r="C532" s="185"/>
      <c r="D532" s="190"/>
      <c r="E532" s="189"/>
      <c r="G532" s="189"/>
      <c r="H532" s="190"/>
      <c r="I532" s="185"/>
    </row>
    <row r="533" spans="1:9" s="188" customFormat="1" ht="11.25" x14ac:dyDescent="0.2">
      <c r="A533" s="184"/>
      <c r="B533" s="191"/>
      <c r="C533" s="185"/>
      <c r="D533" s="190"/>
      <c r="E533" s="189"/>
      <c r="G533" s="189"/>
      <c r="H533" s="190"/>
      <c r="I533" s="185"/>
    </row>
    <row r="534" spans="1:9" s="188" customFormat="1" ht="11.25" x14ac:dyDescent="0.2">
      <c r="A534" s="184"/>
      <c r="B534" s="191"/>
      <c r="C534" s="185"/>
      <c r="D534" s="190"/>
      <c r="E534" s="189"/>
      <c r="G534" s="189"/>
      <c r="H534" s="190"/>
      <c r="I534" s="185"/>
    </row>
    <row r="535" spans="1:9" s="188" customFormat="1" ht="11.25" x14ac:dyDescent="0.2">
      <c r="A535" s="184"/>
      <c r="B535" s="191"/>
      <c r="C535" s="185"/>
      <c r="D535" s="190"/>
      <c r="E535" s="189"/>
      <c r="G535" s="189"/>
      <c r="H535" s="190"/>
      <c r="I535" s="185"/>
    </row>
    <row r="536" spans="1:9" s="188" customFormat="1" ht="11.25" x14ac:dyDescent="0.2">
      <c r="A536" s="184"/>
      <c r="B536" s="191"/>
      <c r="C536" s="185"/>
      <c r="D536" s="190"/>
      <c r="E536" s="189"/>
      <c r="G536" s="189"/>
      <c r="H536" s="190"/>
      <c r="I536" s="185"/>
    </row>
    <row r="537" spans="1:9" s="188" customFormat="1" ht="11.25" x14ac:dyDescent="0.2">
      <c r="A537" s="184"/>
      <c r="B537" s="191"/>
      <c r="C537" s="185"/>
      <c r="D537" s="190"/>
      <c r="E537" s="189"/>
      <c r="G537" s="189"/>
      <c r="H537" s="190"/>
      <c r="I537" s="185"/>
    </row>
    <row r="538" spans="1:9" s="188" customFormat="1" ht="11.25" x14ac:dyDescent="0.2">
      <c r="A538" s="184"/>
      <c r="B538" s="191"/>
      <c r="C538" s="185"/>
      <c r="D538" s="190"/>
      <c r="E538" s="189"/>
      <c r="G538" s="189"/>
      <c r="H538" s="190"/>
      <c r="I538" s="185"/>
    </row>
    <row r="539" spans="1:9" s="188" customFormat="1" ht="11.25" x14ac:dyDescent="0.2">
      <c r="A539" s="184"/>
      <c r="B539" s="191"/>
      <c r="C539" s="185"/>
      <c r="D539" s="190"/>
      <c r="E539" s="189"/>
      <c r="G539" s="189"/>
      <c r="H539" s="190"/>
      <c r="I539" s="185"/>
    </row>
    <row r="540" spans="1:9" s="188" customFormat="1" ht="11.25" x14ac:dyDescent="0.2">
      <c r="A540" s="184"/>
      <c r="B540" s="191"/>
      <c r="C540" s="185"/>
      <c r="D540" s="190"/>
      <c r="E540" s="189"/>
      <c r="G540" s="189"/>
      <c r="H540" s="190"/>
      <c r="I540" s="185"/>
    </row>
    <row r="541" spans="1:9" s="188" customFormat="1" ht="11.25" x14ac:dyDescent="0.2">
      <c r="A541" s="184"/>
      <c r="B541" s="191"/>
      <c r="C541" s="185"/>
      <c r="D541" s="190"/>
      <c r="E541" s="189"/>
      <c r="G541" s="189"/>
      <c r="H541" s="190"/>
      <c r="I541" s="185"/>
    </row>
    <row r="542" spans="1:9" s="188" customFormat="1" ht="11.25" x14ac:dyDescent="0.2">
      <c r="A542" s="184"/>
      <c r="B542" s="191"/>
      <c r="C542" s="185"/>
      <c r="D542" s="190"/>
      <c r="E542" s="189"/>
      <c r="G542" s="189"/>
      <c r="H542" s="190"/>
      <c r="I542" s="185"/>
    </row>
    <row r="543" spans="1:9" s="188" customFormat="1" ht="11.25" x14ac:dyDescent="0.2">
      <c r="A543" s="184"/>
      <c r="B543" s="191"/>
      <c r="C543" s="185"/>
      <c r="D543" s="190"/>
      <c r="E543" s="189"/>
      <c r="G543" s="189"/>
      <c r="H543" s="190"/>
      <c r="I543" s="185"/>
    </row>
    <row r="544" spans="1:9" s="188" customFormat="1" ht="11.25" x14ac:dyDescent="0.2">
      <c r="A544" s="184"/>
      <c r="B544" s="191"/>
      <c r="C544" s="185"/>
      <c r="D544" s="190"/>
      <c r="E544" s="189"/>
      <c r="G544" s="189"/>
      <c r="H544" s="190"/>
      <c r="I544" s="185"/>
    </row>
    <row r="545" spans="1:9" s="188" customFormat="1" ht="11.25" x14ac:dyDescent="0.2">
      <c r="A545" s="184"/>
      <c r="B545" s="191"/>
      <c r="C545" s="185"/>
      <c r="D545" s="190"/>
      <c r="E545" s="189"/>
      <c r="G545" s="189"/>
      <c r="H545" s="190"/>
      <c r="I545" s="185"/>
    </row>
    <row r="546" spans="1:9" s="188" customFormat="1" ht="11.25" x14ac:dyDescent="0.2">
      <c r="A546" s="184"/>
      <c r="B546" s="191"/>
      <c r="C546" s="185"/>
      <c r="D546" s="190"/>
      <c r="E546" s="189"/>
      <c r="G546" s="189"/>
      <c r="H546" s="190"/>
      <c r="I546" s="185"/>
    </row>
    <row r="547" spans="1:9" s="188" customFormat="1" ht="11.25" x14ac:dyDescent="0.2">
      <c r="A547" s="184"/>
      <c r="B547" s="191"/>
      <c r="C547" s="185"/>
      <c r="D547" s="190"/>
      <c r="E547" s="189"/>
      <c r="G547" s="189"/>
      <c r="H547" s="190"/>
      <c r="I547" s="185"/>
    </row>
    <row r="548" spans="1:9" s="188" customFormat="1" ht="11.25" x14ac:dyDescent="0.2">
      <c r="A548" s="184"/>
      <c r="B548" s="191"/>
      <c r="C548" s="185"/>
      <c r="D548" s="190"/>
      <c r="E548" s="189"/>
      <c r="G548" s="189"/>
      <c r="H548" s="190"/>
      <c r="I548" s="185"/>
    </row>
    <row r="549" spans="1:9" s="188" customFormat="1" ht="11.25" x14ac:dyDescent="0.2">
      <c r="A549" s="184"/>
      <c r="B549" s="191"/>
      <c r="C549" s="185"/>
      <c r="D549" s="190"/>
      <c r="E549" s="189"/>
      <c r="G549" s="189"/>
      <c r="H549" s="190"/>
      <c r="I549" s="185"/>
    </row>
    <row r="550" spans="1:9" s="188" customFormat="1" ht="11.25" x14ac:dyDescent="0.2">
      <c r="A550" s="184"/>
      <c r="B550" s="191"/>
      <c r="C550" s="185"/>
      <c r="D550" s="190"/>
      <c r="E550" s="189"/>
      <c r="G550" s="189"/>
      <c r="H550" s="190"/>
      <c r="I550" s="185"/>
    </row>
    <row r="551" spans="1:9" s="188" customFormat="1" ht="11.25" x14ac:dyDescent="0.2">
      <c r="A551" s="184"/>
      <c r="B551" s="191"/>
      <c r="C551" s="185"/>
      <c r="D551" s="190"/>
      <c r="E551" s="189"/>
      <c r="G551" s="189"/>
      <c r="H551" s="190"/>
      <c r="I551" s="185"/>
    </row>
    <row r="552" spans="1:9" s="188" customFormat="1" ht="11.25" x14ac:dyDescent="0.2">
      <c r="A552" s="184"/>
      <c r="B552" s="191"/>
      <c r="C552" s="185"/>
      <c r="D552" s="190"/>
      <c r="E552" s="189"/>
      <c r="G552" s="189"/>
      <c r="H552" s="190"/>
      <c r="I552" s="185"/>
    </row>
    <row r="553" spans="1:9" s="188" customFormat="1" ht="11.25" x14ac:dyDescent="0.2">
      <c r="A553" s="184"/>
      <c r="B553" s="191"/>
      <c r="C553" s="185"/>
      <c r="D553" s="190"/>
      <c r="E553" s="189"/>
      <c r="G553" s="189"/>
      <c r="H553" s="190"/>
      <c r="I553" s="185"/>
    </row>
    <row r="554" spans="1:9" s="188" customFormat="1" ht="11.25" x14ac:dyDescent="0.2">
      <c r="A554" s="184"/>
      <c r="B554" s="191"/>
      <c r="C554" s="185"/>
      <c r="D554" s="190"/>
      <c r="E554" s="189"/>
      <c r="G554" s="189"/>
      <c r="H554" s="190"/>
      <c r="I554" s="185"/>
    </row>
    <row r="555" spans="1:9" s="188" customFormat="1" ht="11.25" x14ac:dyDescent="0.2">
      <c r="A555" s="184"/>
      <c r="B555" s="191"/>
      <c r="C555" s="185"/>
      <c r="D555" s="190"/>
      <c r="E555" s="189"/>
      <c r="G555" s="189"/>
      <c r="H555" s="190"/>
      <c r="I555" s="185"/>
    </row>
    <row r="556" spans="1:9" s="188" customFormat="1" ht="11.25" x14ac:dyDescent="0.2">
      <c r="A556" s="184"/>
      <c r="B556" s="191"/>
      <c r="C556" s="185"/>
      <c r="D556" s="190"/>
      <c r="E556" s="189"/>
      <c r="G556" s="189"/>
      <c r="H556" s="190"/>
      <c r="I556" s="185"/>
    </row>
    <row r="557" spans="1:9" s="188" customFormat="1" ht="11.25" x14ac:dyDescent="0.2">
      <c r="A557" s="184"/>
      <c r="B557" s="191"/>
      <c r="C557" s="185"/>
      <c r="D557" s="190"/>
      <c r="E557" s="189"/>
      <c r="G557" s="189"/>
      <c r="H557" s="190"/>
      <c r="I557" s="185"/>
    </row>
    <row r="558" spans="1:9" s="188" customFormat="1" ht="11.25" x14ac:dyDescent="0.2">
      <c r="A558" s="184"/>
      <c r="B558" s="191"/>
      <c r="C558" s="185"/>
      <c r="D558" s="190"/>
      <c r="E558" s="189"/>
      <c r="G558" s="189"/>
      <c r="H558" s="190"/>
      <c r="I558" s="185"/>
    </row>
    <row r="559" spans="1:9" s="188" customFormat="1" ht="11.25" x14ac:dyDescent="0.2">
      <c r="A559" s="184"/>
      <c r="B559" s="191"/>
      <c r="C559" s="185"/>
      <c r="D559" s="190"/>
      <c r="E559" s="189"/>
      <c r="G559" s="189"/>
      <c r="H559" s="190"/>
      <c r="I559" s="185"/>
    </row>
    <row r="560" spans="1:9" s="188" customFormat="1" ht="11.25" x14ac:dyDescent="0.2">
      <c r="A560" s="184"/>
      <c r="B560" s="191"/>
      <c r="C560" s="185"/>
      <c r="D560" s="190"/>
      <c r="E560" s="189"/>
      <c r="G560" s="189"/>
      <c r="H560" s="190"/>
      <c r="I560" s="185"/>
    </row>
    <row r="561" spans="1:9" s="188" customFormat="1" ht="11.25" x14ac:dyDescent="0.2">
      <c r="A561" s="184"/>
      <c r="B561" s="191"/>
      <c r="C561" s="185"/>
      <c r="D561" s="190"/>
      <c r="E561" s="189"/>
      <c r="G561" s="189"/>
      <c r="H561" s="190"/>
      <c r="I561" s="185"/>
    </row>
    <row r="562" spans="1:9" s="188" customFormat="1" ht="11.25" x14ac:dyDescent="0.2">
      <c r="A562" s="184"/>
      <c r="B562" s="191"/>
      <c r="C562" s="185"/>
      <c r="D562" s="190"/>
      <c r="E562" s="189"/>
      <c r="G562" s="189"/>
      <c r="H562" s="190"/>
      <c r="I562" s="185"/>
    </row>
    <row r="563" spans="1:9" s="188" customFormat="1" ht="11.25" x14ac:dyDescent="0.2">
      <c r="A563" s="184"/>
      <c r="B563" s="191"/>
      <c r="C563" s="185"/>
      <c r="D563" s="190"/>
      <c r="E563" s="189"/>
      <c r="G563" s="189"/>
      <c r="H563" s="190"/>
      <c r="I563" s="185"/>
    </row>
    <row r="564" spans="1:9" s="188" customFormat="1" ht="11.25" x14ac:dyDescent="0.2">
      <c r="A564" s="184"/>
      <c r="B564" s="191"/>
      <c r="C564" s="185"/>
      <c r="D564" s="190"/>
      <c r="E564" s="189"/>
      <c r="G564" s="189"/>
      <c r="H564" s="190"/>
      <c r="I564" s="185"/>
    </row>
    <row r="565" spans="1:9" s="188" customFormat="1" ht="11.25" x14ac:dyDescent="0.2">
      <c r="A565" s="184"/>
      <c r="B565" s="191"/>
      <c r="C565" s="185"/>
      <c r="D565" s="190"/>
      <c r="E565" s="189"/>
      <c r="G565" s="189"/>
      <c r="H565" s="190"/>
      <c r="I565" s="185"/>
    </row>
    <row r="566" spans="1:9" s="188" customFormat="1" ht="11.25" x14ac:dyDescent="0.2">
      <c r="A566" s="184"/>
      <c r="B566" s="191"/>
      <c r="C566" s="185"/>
      <c r="D566" s="190"/>
      <c r="E566" s="189"/>
      <c r="G566" s="189"/>
      <c r="H566" s="190"/>
      <c r="I566" s="185"/>
    </row>
    <row r="567" spans="1:9" s="188" customFormat="1" ht="11.25" x14ac:dyDescent="0.2">
      <c r="A567" s="184"/>
      <c r="B567" s="191"/>
      <c r="C567" s="185"/>
      <c r="D567" s="190"/>
      <c r="E567" s="189"/>
      <c r="G567" s="189"/>
      <c r="H567" s="190"/>
      <c r="I567" s="185"/>
    </row>
    <row r="568" spans="1:9" s="188" customFormat="1" ht="11.25" x14ac:dyDescent="0.2">
      <c r="A568" s="184"/>
      <c r="B568" s="191"/>
      <c r="C568" s="185"/>
      <c r="D568" s="190"/>
      <c r="E568" s="189"/>
      <c r="G568" s="189"/>
      <c r="H568" s="190"/>
      <c r="I568" s="185"/>
    </row>
    <row r="569" spans="1:9" s="188" customFormat="1" ht="11.25" x14ac:dyDescent="0.2">
      <c r="A569" s="184"/>
      <c r="B569" s="191"/>
      <c r="C569" s="185"/>
      <c r="D569" s="190"/>
      <c r="E569" s="189"/>
      <c r="G569" s="189"/>
      <c r="H569" s="190"/>
      <c r="I569" s="185"/>
    </row>
    <row r="570" spans="1:9" s="188" customFormat="1" ht="11.25" x14ac:dyDescent="0.2">
      <c r="A570" s="184"/>
      <c r="B570" s="191"/>
      <c r="C570" s="185"/>
      <c r="D570" s="190"/>
      <c r="E570" s="189"/>
      <c r="G570" s="189"/>
      <c r="H570" s="190"/>
      <c r="I570" s="185"/>
    </row>
    <row r="571" spans="1:9" s="188" customFormat="1" ht="11.25" x14ac:dyDescent="0.2">
      <c r="A571" s="184"/>
      <c r="B571" s="191"/>
      <c r="C571" s="185"/>
      <c r="D571" s="190"/>
      <c r="E571" s="189"/>
      <c r="G571" s="189"/>
      <c r="H571" s="190"/>
      <c r="I571" s="185"/>
    </row>
    <row r="572" spans="1:9" s="188" customFormat="1" ht="11.25" x14ac:dyDescent="0.2">
      <c r="A572" s="184"/>
      <c r="B572" s="191"/>
      <c r="C572" s="185"/>
      <c r="D572" s="190"/>
      <c r="E572" s="189"/>
      <c r="G572" s="189"/>
      <c r="H572" s="190"/>
      <c r="I572" s="185"/>
    </row>
    <row r="573" spans="1:9" s="188" customFormat="1" ht="11.25" x14ac:dyDescent="0.2">
      <c r="A573" s="184"/>
      <c r="B573" s="191"/>
      <c r="C573" s="185"/>
      <c r="D573" s="190"/>
      <c r="E573" s="189"/>
      <c r="G573" s="189"/>
      <c r="H573" s="190"/>
      <c r="I573" s="185"/>
    </row>
    <row r="574" spans="1:9" s="188" customFormat="1" ht="11.25" x14ac:dyDescent="0.2">
      <c r="A574" s="184"/>
      <c r="B574" s="191"/>
      <c r="C574" s="185"/>
      <c r="D574" s="190"/>
      <c r="E574" s="189"/>
      <c r="G574" s="189"/>
      <c r="H574" s="190"/>
      <c r="I574" s="185"/>
    </row>
    <row r="575" spans="1:9" s="188" customFormat="1" ht="11.25" x14ac:dyDescent="0.2">
      <c r="A575" s="184"/>
      <c r="B575" s="191"/>
      <c r="C575" s="185"/>
      <c r="D575" s="190"/>
      <c r="E575" s="189"/>
      <c r="G575" s="189"/>
      <c r="H575" s="190"/>
      <c r="I575" s="185"/>
    </row>
    <row r="576" spans="1:9" s="188" customFormat="1" ht="11.25" x14ac:dyDescent="0.2">
      <c r="A576" s="184"/>
      <c r="B576" s="191"/>
      <c r="C576" s="185"/>
      <c r="D576" s="190"/>
      <c r="E576" s="189"/>
      <c r="G576" s="189"/>
      <c r="H576" s="190"/>
      <c r="I576" s="185"/>
    </row>
    <row r="577" spans="1:9" s="188" customFormat="1" ht="11.25" x14ac:dyDescent="0.2">
      <c r="A577" s="184"/>
      <c r="B577" s="191"/>
      <c r="C577" s="185"/>
      <c r="D577" s="190"/>
      <c r="E577" s="189"/>
      <c r="G577" s="189"/>
      <c r="H577" s="190"/>
      <c r="I577" s="185"/>
    </row>
    <row r="578" spans="1:9" s="188" customFormat="1" ht="11.25" x14ac:dyDescent="0.2">
      <c r="A578" s="184"/>
      <c r="B578" s="191"/>
      <c r="C578" s="185"/>
      <c r="D578" s="190"/>
      <c r="E578" s="189"/>
      <c r="G578" s="189"/>
      <c r="H578" s="190"/>
      <c r="I578" s="185"/>
    </row>
    <row r="579" spans="1:9" s="188" customFormat="1" ht="11.25" x14ac:dyDescent="0.2">
      <c r="A579" s="184"/>
      <c r="B579" s="191"/>
      <c r="C579" s="185"/>
      <c r="D579" s="190"/>
      <c r="E579" s="189"/>
      <c r="G579" s="189"/>
      <c r="H579" s="190"/>
      <c r="I579" s="185"/>
    </row>
    <row r="580" spans="1:9" s="188" customFormat="1" ht="11.25" x14ac:dyDescent="0.2">
      <c r="A580" s="184"/>
      <c r="B580" s="191"/>
      <c r="C580" s="185"/>
      <c r="D580" s="190"/>
      <c r="E580" s="189"/>
      <c r="G580" s="189"/>
      <c r="H580" s="190"/>
      <c r="I580" s="185"/>
    </row>
    <row r="581" spans="1:9" s="188" customFormat="1" ht="11.25" x14ac:dyDescent="0.2">
      <c r="A581" s="184"/>
      <c r="B581" s="191"/>
      <c r="C581" s="185"/>
      <c r="D581" s="190"/>
      <c r="E581" s="189"/>
      <c r="G581" s="189"/>
      <c r="H581" s="190"/>
      <c r="I581" s="185"/>
    </row>
    <row r="582" spans="1:9" s="188" customFormat="1" ht="11.25" x14ac:dyDescent="0.2">
      <c r="A582" s="184"/>
      <c r="B582" s="191"/>
      <c r="C582" s="185"/>
      <c r="D582" s="190"/>
      <c r="E582" s="189"/>
      <c r="G582" s="189"/>
      <c r="H582" s="190"/>
      <c r="I582" s="185"/>
    </row>
    <row r="583" spans="1:9" s="188" customFormat="1" ht="11.25" x14ac:dyDescent="0.2">
      <c r="A583" s="184"/>
      <c r="B583" s="191"/>
      <c r="C583" s="185"/>
      <c r="D583" s="190"/>
      <c r="E583" s="189"/>
      <c r="G583" s="189"/>
      <c r="H583" s="190"/>
      <c r="I583" s="185"/>
    </row>
    <row r="584" spans="1:9" s="188" customFormat="1" ht="11.25" x14ac:dyDescent="0.2">
      <c r="A584" s="184"/>
      <c r="B584" s="191"/>
      <c r="C584" s="185"/>
      <c r="D584" s="190"/>
      <c r="E584" s="189"/>
      <c r="G584" s="189"/>
      <c r="H584" s="190"/>
      <c r="I584" s="185"/>
    </row>
    <row r="585" spans="1:9" s="188" customFormat="1" ht="11.25" x14ac:dyDescent="0.2">
      <c r="A585" s="184"/>
      <c r="B585" s="191"/>
      <c r="C585" s="185"/>
      <c r="D585" s="190"/>
      <c r="E585" s="189"/>
      <c r="G585" s="189"/>
      <c r="H585" s="190"/>
      <c r="I585" s="185"/>
    </row>
    <row r="586" spans="1:9" s="188" customFormat="1" ht="11.25" x14ac:dyDescent="0.2">
      <c r="A586" s="184"/>
      <c r="B586" s="191"/>
      <c r="C586" s="185"/>
      <c r="D586" s="190"/>
      <c r="E586" s="189"/>
      <c r="G586" s="189"/>
      <c r="H586" s="190"/>
      <c r="I586" s="185"/>
    </row>
    <row r="587" spans="1:9" s="188" customFormat="1" ht="11.25" x14ac:dyDescent="0.2">
      <c r="A587" s="184"/>
      <c r="B587" s="191"/>
      <c r="C587" s="185"/>
      <c r="D587" s="190"/>
      <c r="E587" s="189"/>
      <c r="G587" s="189"/>
      <c r="H587" s="190"/>
      <c r="I587" s="185"/>
    </row>
    <row r="588" spans="1:9" s="188" customFormat="1" ht="11.25" x14ac:dyDescent="0.2">
      <c r="A588" s="184"/>
      <c r="B588" s="191"/>
      <c r="C588" s="185"/>
      <c r="D588" s="190"/>
      <c r="E588" s="189"/>
      <c r="G588" s="189"/>
      <c r="H588" s="190"/>
      <c r="I588" s="185"/>
    </row>
    <row r="589" spans="1:9" s="188" customFormat="1" ht="11.25" x14ac:dyDescent="0.2">
      <c r="A589" s="184"/>
      <c r="B589" s="191"/>
      <c r="C589" s="185"/>
      <c r="D589" s="190"/>
      <c r="E589" s="189"/>
      <c r="G589" s="189"/>
      <c r="H589" s="190"/>
      <c r="I589" s="185"/>
    </row>
    <row r="590" spans="1:9" s="188" customFormat="1" ht="11.25" x14ac:dyDescent="0.2">
      <c r="A590" s="184"/>
      <c r="B590" s="191"/>
      <c r="C590" s="185"/>
      <c r="D590" s="190"/>
      <c r="E590" s="189"/>
      <c r="G590" s="189"/>
      <c r="H590" s="190"/>
      <c r="I590" s="185"/>
    </row>
    <row r="591" spans="1:9" s="188" customFormat="1" ht="11.25" x14ac:dyDescent="0.2">
      <c r="A591" s="184"/>
      <c r="B591" s="191"/>
      <c r="C591" s="185"/>
      <c r="D591" s="190"/>
      <c r="E591" s="189"/>
      <c r="G591" s="189"/>
      <c r="H591" s="190"/>
      <c r="I591" s="185"/>
    </row>
    <row r="592" spans="1:9" s="188" customFormat="1" ht="11.25" x14ac:dyDescent="0.2">
      <c r="A592" s="184"/>
      <c r="B592" s="191"/>
      <c r="C592" s="185"/>
      <c r="D592" s="190"/>
      <c r="E592" s="189"/>
      <c r="G592" s="189"/>
      <c r="H592" s="190"/>
      <c r="I592" s="185"/>
    </row>
    <row r="593" spans="1:9" s="188" customFormat="1" ht="11.25" x14ac:dyDescent="0.2">
      <c r="A593" s="184"/>
      <c r="B593" s="191"/>
      <c r="C593" s="185"/>
      <c r="D593" s="190"/>
      <c r="E593" s="189"/>
      <c r="G593" s="189"/>
      <c r="H593" s="190"/>
      <c r="I593" s="185"/>
    </row>
    <row r="594" spans="1:9" s="188" customFormat="1" ht="11.25" x14ac:dyDescent="0.2">
      <c r="A594" s="184"/>
      <c r="B594" s="191"/>
      <c r="C594" s="185"/>
      <c r="D594" s="190"/>
      <c r="E594" s="189"/>
      <c r="G594" s="189"/>
      <c r="H594" s="190"/>
      <c r="I594" s="185"/>
    </row>
    <row r="595" spans="1:9" s="188" customFormat="1" ht="11.25" x14ac:dyDescent="0.2">
      <c r="A595" s="184"/>
      <c r="B595" s="191"/>
      <c r="C595" s="185"/>
      <c r="D595" s="190"/>
      <c r="E595" s="189"/>
      <c r="G595" s="189"/>
      <c r="H595" s="190"/>
      <c r="I595" s="185"/>
    </row>
    <row r="596" spans="1:9" s="188" customFormat="1" ht="11.25" x14ac:dyDescent="0.2">
      <c r="A596" s="184"/>
      <c r="B596" s="191"/>
      <c r="C596" s="185"/>
      <c r="D596" s="190"/>
      <c r="E596" s="189"/>
      <c r="G596" s="189"/>
      <c r="H596" s="190"/>
      <c r="I596" s="185"/>
    </row>
    <row r="597" spans="1:9" s="188" customFormat="1" ht="11.25" x14ac:dyDescent="0.2">
      <c r="A597" s="184"/>
      <c r="B597" s="191"/>
      <c r="C597" s="185"/>
      <c r="D597" s="190"/>
      <c r="E597" s="189"/>
      <c r="G597" s="189"/>
      <c r="H597" s="190"/>
      <c r="I597" s="185"/>
    </row>
    <row r="598" spans="1:9" s="188" customFormat="1" ht="11.25" x14ac:dyDescent="0.2">
      <c r="A598" s="184"/>
      <c r="B598" s="191"/>
      <c r="C598" s="185"/>
      <c r="D598" s="190"/>
      <c r="E598" s="189"/>
      <c r="G598" s="189"/>
      <c r="H598" s="190"/>
      <c r="I598" s="185"/>
    </row>
    <row r="599" spans="1:9" s="188" customFormat="1" ht="11.25" x14ac:dyDescent="0.2">
      <c r="A599" s="184"/>
      <c r="B599" s="191"/>
      <c r="C599" s="185"/>
      <c r="D599" s="190"/>
      <c r="E599" s="189"/>
      <c r="G599" s="189"/>
      <c r="H599" s="190"/>
      <c r="I599" s="185"/>
    </row>
    <row r="600" spans="1:9" s="188" customFormat="1" ht="11.25" x14ac:dyDescent="0.2">
      <c r="A600" s="184"/>
      <c r="B600" s="191"/>
      <c r="C600" s="185"/>
      <c r="D600" s="190"/>
      <c r="E600" s="189"/>
      <c r="G600" s="189"/>
      <c r="H600" s="190"/>
      <c r="I600" s="185"/>
    </row>
    <row r="601" spans="1:9" s="188" customFormat="1" ht="11.25" x14ac:dyDescent="0.2">
      <c r="A601" s="184"/>
      <c r="B601" s="191"/>
      <c r="C601" s="185"/>
      <c r="D601" s="190"/>
      <c r="E601" s="189"/>
      <c r="G601" s="189"/>
      <c r="H601" s="190"/>
      <c r="I601" s="185"/>
    </row>
    <row r="602" spans="1:9" s="188" customFormat="1" ht="11.25" x14ac:dyDescent="0.2">
      <c r="A602" s="184"/>
      <c r="B602" s="191"/>
      <c r="C602" s="185"/>
      <c r="D602" s="190"/>
      <c r="E602" s="189"/>
      <c r="G602" s="189"/>
      <c r="H602" s="190"/>
      <c r="I602" s="185"/>
    </row>
    <row r="603" spans="1:9" s="188" customFormat="1" ht="11.25" x14ac:dyDescent="0.2">
      <c r="A603" s="184"/>
      <c r="B603" s="191"/>
      <c r="C603" s="185"/>
      <c r="D603" s="190"/>
      <c r="E603" s="189"/>
      <c r="G603" s="189"/>
      <c r="H603" s="190"/>
      <c r="I603" s="185"/>
    </row>
    <row r="604" spans="1:9" s="188" customFormat="1" ht="11.25" x14ac:dyDescent="0.2">
      <c r="A604" s="184"/>
      <c r="B604" s="191"/>
      <c r="C604" s="185"/>
      <c r="D604" s="190"/>
      <c r="E604" s="189"/>
      <c r="G604" s="189"/>
      <c r="H604" s="190"/>
      <c r="I604" s="185"/>
    </row>
    <row r="605" spans="1:9" s="188" customFormat="1" ht="11.25" x14ac:dyDescent="0.2">
      <c r="A605" s="184"/>
      <c r="B605" s="191"/>
      <c r="C605" s="185"/>
      <c r="D605" s="190"/>
      <c r="E605" s="189"/>
      <c r="G605" s="189"/>
      <c r="H605" s="190"/>
      <c r="I605" s="185"/>
    </row>
    <row r="606" spans="1:9" s="188" customFormat="1" ht="11.25" x14ac:dyDescent="0.2">
      <c r="A606" s="184"/>
      <c r="B606" s="191"/>
      <c r="C606" s="185"/>
      <c r="D606" s="190"/>
      <c r="E606" s="189"/>
      <c r="G606" s="189"/>
      <c r="H606" s="190"/>
      <c r="I606" s="185"/>
    </row>
    <row r="607" spans="1:9" s="188" customFormat="1" ht="11.25" x14ac:dyDescent="0.2">
      <c r="A607" s="184"/>
      <c r="B607" s="191"/>
      <c r="C607" s="185"/>
      <c r="D607" s="190"/>
      <c r="E607" s="189"/>
      <c r="G607" s="189"/>
      <c r="H607" s="190"/>
      <c r="I607" s="185"/>
    </row>
    <row r="608" spans="1:9" s="188" customFormat="1" ht="11.25" x14ac:dyDescent="0.2">
      <c r="A608" s="184"/>
      <c r="B608" s="191"/>
      <c r="C608" s="185"/>
      <c r="D608" s="190"/>
      <c r="E608" s="189"/>
      <c r="G608" s="189"/>
      <c r="H608" s="190"/>
      <c r="I608" s="185"/>
    </row>
    <row r="609" spans="1:9" s="188" customFormat="1" ht="11.25" x14ac:dyDescent="0.2">
      <c r="A609" s="184"/>
      <c r="B609" s="191"/>
      <c r="C609" s="185"/>
      <c r="D609" s="190"/>
      <c r="E609" s="189"/>
      <c r="G609" s="189"/>
      <c r="H609" s="190"/>
      <c r="I609" s="185"/>
    </row>
    <row r="610" spans="1:9" s="188" customFormat="1" ht="11.25" x14ac:dyDescent="0.2">
      <c r="A610" s="184"/>
      <c r="B610" s="191"/>
      <c r="C610" s="185"/>
      <c r="D610" s="190"/>
      <c r="E610" s="189"/>
      <c r="G610" s="189"/>
      <c r="H610" s="190"/>
      <c r="I610" s="185"/>
    </row>
    <row r="611" spans="1:9" s="188" customFormat="1" ht="11.25" x14ac:dyDescent="0.2">
      <c r="A611" s="184"/>
      <c r="B611" s="191"/>
      <c r="C611" s="185"/>
      <c r="D611" s="190"/>
      <c r="E611" s="189"/>
      <c r="G611" s="189"/>
      <c r="H611" s="190"/>
      <c r="I611" s="185"/>
    </row>
    <row r="612" spans="1:9" s="188" customFormat="1" ht="11.25" x14ac:dyDescent="0.2">
      <c r="A612" s="184"/>
      <c r="B612" s="191"/>
      <c r="C612" s="185"/>
      <c r="D612" s="190"/>
      <c r="E612" s="189"/>
      <c r="G612" s="189"/>
      <c r="H612" s="190"/>
      <c r="I612" s="185"/>
    </row>
    <row r="613" spans="1:9" s="188" customFormat="1" ht="11.25" x14ac:dyDescent="0.2">
      <c r="A613" s="184"/>
      <c r="B613" s="191"/>
      <c r="C613" s="185"/>
      <c r="D613" s="190"/>
      <c r="E613" s="189"/>
      <c r="G613" s="189"/>
      <c r="H613" s="190"/>
      <c r="I613" s="185"/>
    </row>
    <row r="614" spans="1:9" s="188" customFormat="1" ht="11.25" x14ac:dyDescent="0.2">
      <c r="A614" s="184"/>
      <c r="B614" s="191"/>
      <c r="C614" s="185"/>
      <c r="D614" s="190"/>
      <c r="E614" s="189"/>
      <c r="G614" s="189"/>
      <c r="H614" s="190"/>
      <c r="I614" s="185"/>
    </row>
    <row r="615" spans="1:9" s="188" customFormat="1" ht="11.25" x14ac:dyDescent="0.2">
      <c r="A615" s="184"/>
      <c r="B615" s="191"/>
      <c r="C615" s="185"/>
      <c r="D615" s="190"/>
      <c r="E615" s="189"/>
      <c r="G615" s="189"/>
      <c r="H615" s="190"/>
      <c r="I615" s="185"/>
    </row>
    <row r="616" spans="1:9" s="188" customFormat="1" ht="11.25" x14ac:dyDescent="0.2">
      <c r="A616" s="184"/>
      <c r="B616" s="191"/>
      <c r="C616" s="185"/>
      <c r="D616" s="190"/>
      <c r="E616" s="189"/>
      <c r="G616" s="189"/>
      <c r="H616" s="190"/>
      <c r="I616" s="185"/>
    </row>
    <row r="617" spans="1:9" s="188" customFormat="1" ht="11.25" x14ac:dyDescent="0.2">
      <c r="A617" s="184"/>
      <c r="B617" s="191"/>
      <c r="C617" s="185"/>
      <c r="D617" s="190"/>
      <c r="E617" s="189"/>
      <c r="G617" s="189"/>
      <c r="H617" s="190"/>
      <c r="I617" s="185"/>
    </row>
    <row r="618" spans="1:9" s="188" customFormat="1" ht="11.25" x14ac:dyDescent="0.2">
      <c r="A618" s="184"/>
      <c r="B618" s="191"/>
      <c r="C618" s="185"/>
      <c r="D618" s="190"/>
      <c r="E618" s="189"/>
      <c r="G618" s="189"/>
      <c r="H618" s="190"/>
      <c r="I618" s="185"/>
    </row>
    <row r="619" spans="1:9" s="188" customFormat="1" ht="11.25" x14ac:dyDescent="0.2">
      <c r="A619" s="184"/>
      <c r="B619" s="191"/>
      <c r="C619" s="185"/>
      <c r="D619" s="190"/>
      <c r="E619" s="189"/>
      <c r="G619" s="189"/>
      <c r="H619" s="190"/>
      <c r="I619" s="185"/>
    </row>
    <row r="620" spans="1:9" s="188" customFormat="1" ht="11.25" x14ac:dyDescent="0.2">
      <c r="A620" s="184"/>
      <c r="B620" s="191"/>
      <c r="C620" s="185"/>
      <c r="D620" s="190"/>
      <c r="E620" s="189"/>
      <c r="G620" s="189"/>
      <c r="H620" s="190"/>
      <c r="I620" s="185"/>
    </row>
    <row r="621" spans="1:9" s="188" customFormat="1" ht="11.25" x14ac:dyDescent="0.2">
      <c r="A621" s="184"/>
      <c r="B621" s="191"/>
      <c r="C621" s="185"/>
      <c r="D621" s="190"/>
      <c r="E621" s="189"/>
      <c r="G621" s="189"/>
      <c r="H621" s="190"/>
      <c r="I621" s="185"/>
    </row>
    <row r="622" spans="1:9" s="188" customFormat="1" ht="11.25" x14ac:dyDescent="0.2">
      <c r="A622" s="184"/>
      <c r="B622" s="191"/>
      <c r="C622" s="185"/>
      <c r="D622" s="190"/>
      <c r="E622" s="189"/>
      <c r="G622" s="189"/>
      <c r="H622" s="190"/>
      <c r="I622" s="185"/>
    </row>
    <row r="623" spans="1:9" s="188" customFormat="1" ht="11.25" x14ac:dyDescent="0.2">
      <c r="A623" s="184"/>
      <c r="B623" s="191"/>
      <c r="C623" s="185"/>
      <c r="D623" s="190"/>
      <c r="E623" s="189"/>
      <c r="G623" s="189"/>
      <c r="H623" s="190"/>
      <c r="I623" s="185"/>
    </row>
    <row r="624" spans="1:9" s="188" customFormat="1" ht="11.25" x14ac:dyDescent="0.2">
      <c r="A624" s="184"/>
      <c r="B624" s="191"/>
      <c r="C624" s="185"/>
      <c r="D624" s="190"/>
      <c r="E624" s="189"/>
      <c r="G624" s="189"/>
      <c r="H624" s="190"/>
      <c r="I624" s="185"/>
    </row>
    <row r="625" spans="1:9" s="188" customFormat="1" ht="11.25" x14ac:dyDescent="0.2">
      <c r="A625" s="184"/>
      <c r="B625" s="191"/>
      <c r="C625" s="185"/>
      <c r="D625" s="190"/>
      <c r="E625" s="189"/>
      <c r="G625" s="189"/>
      <c r="H625" s="190"/>
      <c r="I625" s="185"/>
    </row>
    <row r="626" spans="1:9" s="188" customFormat="1" ht="11.25" x14ac:dyDescent="0.2">
      <c r="A626" s="184"/>
      <c r="B626" s="191"/>
      <c r="C626" s="185"/>
      <c r="D626" s="190"/>
      <c r="E626" s="189"/>
      <c r="G626" s="189"/>
      <c r="H626" s="190"/>
      <c r="I626" s="185"/>
    </row>
    <row r="627" spans="1:9" s="188" customFormat="1" ht="11.25" x14ac:dyDescent="0.2">
      <c r="A627" s="184"/>
      <c r="B627" s="191"/>
      <c r="C627" s="185"/>
      <c r="D627" s="190"/>
      <c r="E627" s="189"/>
      <c r="G627" s="189"/>
      <c r="H627" s="190"/>
      <c r="I627" s="185"/>
    </row>
    <row r="628" spans="1:9" s="188" customFormat="1" ht="11.25" x14ac:dyDescent="0.2">
      <c r="A628" s="184"/>
      <c r="B628" s="191"/>
      <c r="C628" s="185"/>
      <c r="D628" s="190"/>
      <c r="E628" s="189"/>
      <c r="G628" s="189"/>
      <c r="H628" s="190"/>
      <c r="I628" s="185"/>
    </row>
    <row r="629" spans="1:9" s="188" customFormat="1" ht="11.25" x14ac:dyDescent="0.2">
      <c r="A629" s="184"/>
      <c r="B629" s="191"/>
      <c r="C629" s="185"/>
      <c r="D629" s="190"/>
      <c r="E629" s="189"/>
      <c r="G629" s="189"/>
      <c r="H629" s="190"/>
      <c r="I629" s="185"/>
    </row>
    <row r="630" spans="1:9" s="188" customFormat="1" ht="11.25" x14ac:dyDescent="0.2">
      <c r="A630" s="184"/>
      <c r="B630" s="191"/>
      <c r="C630" s="185"/>
      <c r="D630" s="190"/>
      <c r="E630" s="189"/>
      <c r="G630" s="189"/>
      <c r="H630" s="190"/>
      <c r="I630" s="185"/>
    </row>
    <row r="631" spans="1:9" s="188" customFormat="1" ht="11.25" x14ac:dyDescent="0.2">
      <c r="A631" s="184"/>
      <c r="B631" s="191"/>
      <c r="C631" s="185"/>
      <c r="D631" s="190"/>
      <c r="E631" s="189"/>
      <c r="G631" s="189"/>
      <c r="H631" s="190"/>
      <c r="I631" s="185"/>
    </row>
    <row r="632" spans="1:9" s="188" customFormat="1" ht="11.25" x14ac:dyDescent="0.2">
      <c r="A632" s="184"/>
      <c r="B632" s="191"/>
      <c r="C632" s="185"/>
      <c r="D632" s="190"/>
      <c r="E632" s="189"/>
      <c r="G632" s="189"/>
      <c r="H632" s="190"/>
      <c r="I632" s="185"/>
    </row>
    <row r="633" spans="1:9" s="188" customFormat="1" ht="11.25" x14ac:dyDescent="0.2">
      <c r="A633" s="184"/>
      <c r="B633" s="191"/>
      <c r="C633" s="185"/>
      <c r="D633" s="190"/>
      <c r="E633" s="189"/>
      <c r="G633" s="189"/>
      <c r="H633" s="190"/>
      <c r="I633" s="185"/>
    </row>
    <row r="634" spans="1:9" s="188" customFormat="1" ht="11.25" x14ac:dyDescent="0.2">
      <c r="A634" s="184"/>
      <c r="B634" s="191"/>
      <c r="C634" s="185"/>
      <c r="D634" s="190"/>
      <c r="E634" s="189"/>
      <c r="G634" s="189"/>
      <c r="H634" s="190"/>
      <c r="I634" s="185"/>
    </row>
    <row r="635" spans="1:9" s="188" customFormat="1" ht="11.25" x14ac:dyDescent="0.2">
      <c r="A635" s="184"/>
      <c r="B635" s="191"/>
      <c r="C635" s="185"/>
      <c r="D635" s="190"/>
      <c r="E635" s="189"/>
      <c r="G635" s="189"/>
      <c r="H635" s="190"/>
      <c r="I635" s="185"/>
    </row>
    <row r="636" spans="1:9" s="188" customFormat="1" ht="11.25" x14ac:dyDescent="0.2">
      <c r="A636" s="184"/>
      <c r="B636" s="191"/>
      <c r="C636" s="185"/>
      <c r="D636" s="190"/>
      <c r="E636" s="189"/>
      <c r="G636" s="189"/>
      <c r="H636" s="190"/>
      <c r="I636" s="185"/>
    </row>
    <row r="637" spans="1:9" s="188" customFormat="1" ht="11.25" x14ac:dyDescent="0.2">
      <c r="A637" s="184"/>
      <c r="B637" s="191"/>
      <c r="C637" s="185"/>
      <c r="D637" s="190"/>
      <c r="E637" s="189"/>
      <c r="G637" s="189"/>
      <c r="H637" s="190"/>
      <c r="I637" s="185"/>
    </row>
    <row r="638" spans="1:9" s="188" customFormat="1" ht="11.25" x14ac:dyDescent="0.2">
      <c r="A638" s="184"/>
      <c r="B638" s="191"/>
      <c r="C638" s="185"/>
      <c r="D638" s="190"/>
      <c r="E638" s="189"/>
      <c r="G638" s="189"/>
      <c r="H638" s="190"/>
      <c r="I638" s="185"/>
    </row>
    <row r="639" spans="1:9" s="188" customFormat="1" ht="11.25" x14ac:dyDescent="0.2">
      <c r="A639" s="184"/>
      <c r="B639" s="191"/>
      <c r="C639" s="185"/>
      <c r="D639" s="190"/>
      <c r="E639" s="189"/>
      <c r="G639" s="189"/>
      <c r="H639" s="190"/>
      <c r="I639" s="185"/>
    </row>
    <row r="640" spans="1:9" s="188" customFormat="1" ht="11.25" x14ac:dyDescent="0.2">
      <c r="A640" s="184"/>
      <c r="B640" s="191"/>
      <c r="C640" s="185"/>
      <c r="D640" s="190"/>
      <c r="E640" s="189"/>
      <c r="G640" s="189"/>
      <c r="H640" s="190"/>
      <c r="I640" s="185"/>
    </row>
    <row r="641" spans="1:9" s="188" customFormat="1" ht="11.25" x14ac:dyDescent="0.2">
      <c r="A641" s="184"/>
      <c r="B641" s="191"/>
      <c r="C641" s="185"/>
      <c r="D641" s="190"/>
      <c r="E641" s="189"/>
      <c r="G641" s="189"/>
      <c r="H641" s="190"/>
      <c r="I641" s="185"/>
    </row>
    <row r="642" spans="1:9" s="188" customFormat="1" ht="11.25" x14ac:dyDescent="0.2">
      <c r="A642" s="184"/>
      <c r="B642" s="191"/>
      <c r="C642" s="185"/>
      <c r="D642" s="190"/>
      <c r="E642" s="189"/>
      <c r="G642" s="189"/>
      <c r="H642" s="190"/>
      <c r="I642" s="185"/>
    </row>
    <row r="643" spans="1:9" s="188" customFormat="1" ht="11.25" x14ac:dyDescent="0.2">
      <c r="A643" s="184"/>
      <c r="B643" s="191"/>
      <c r="C643" s="185"/>
      <c r="D643" s="190"/>
      <c r="E643" s="189"/>
      <c r="G643" s="189"/>
      <c r="H643" s="190"/>
      <c r="I643" s="185"/>
    </row>
    <row r="644" spans="1:9" s="188" customFormat="1" ht="11.25" x14ac:dyDescent="0.2">
      <c r="A644" s="184"/>
      <c r="B644" s="191"/>
      <c r="C644" s="185"/>
      <c r="D644" s="190"/>
      <c r="E644" s="189"/>
      <c r="G644" s="189"/>
      <c r="H644" s="190"/>
      <c r="I644" s="185"/>
    </row>
    <row r="645" spans="1:9" s="188" customFormat="1" ht="11.25" x14ac:dyDescent="0.2">
      <c r="A645" s="184"/>
      <c r="B645" s="191"/>
      <c r="C645" s="185"/>
      <c r="D645" s="190"/>
      <c r="E645" s="189"/>
      <c r="G645" s="189"/>
      <c r="H645" s="190"/>
      <c r="I645" s="185"/>
    </row>
    <row r="646" spans="1:9" s="188" customFormat="1" ht="11.25" x14ac:dyDescent="0.2">
      <c r="A646" s="184"/>
      <c r="B646" s="191"/>
      <c r="C646" s="185"/>
      <c r="D646" s="190"/>
      <c r="E646" s="189"/>
      <c r="G646" s="189"/>
      <c r="H646" s="190"/>
      <c r="I646" s="185"/>
    </row>
    <row r="647" spans="1:9" s="188" customFormat="1" ht="11.25" x14ac:dyDescent="0.2">
      <c r="A647" s="184"/>
      <c r="B647" s="191"/>
      <c r="C647" s="185"/>
      <c r="D647" s="190"/>
      <c r="E647" s="189"/>
      <c r="G647" s="189"/>
      <c r="H647" s="190"/>
      <c r="I647" s="185"/>
    </row>
    <row r="648" spans="1:9" s="188" customFormat="1" ht="11.25" x14ac:dyDescent="0.2">
      <c r="A648" s="184"/>
      <c r="B648" s="191"/>
      <c r="C648" s="185"/>
      <c r="D648" s="190"/>
      <c r="E648" s="189"/>
      <c r="G648" s="189"/>
      <c r="H648" s="190"/>
      <c r="I648" s="185"/>
    </row>
    <row r="649" spans="1:9" s="188" customFormat="1" ht="11.25" x14ac:dyDescent="0.2">
      <c r="A649" s="184"/>
      <c r="B649" s="191"/>
      <c r="C649" s="185"/>
      <c r="D649" s="190"/>
      <c r="E649" s="189"/>
      <c r="G649" s="189"/>
      <c r="H649" s="190"/>
      <c r="I649" s="185"/>
    </row>
    <row r="650" spans="1:9" s="188" customFormat="1" ht="11.25" x14ac:dyDescent="0.2">
      <c r="A650" s="184"/>
      <c r="B650" s="191"/>
      <c r="C650" s="185"/>
      <c r="D650" s="190"/>
      <c r="E650" s="189"/>
      <c r="G650" s="189"/>
      <c r="H650" s="190"/>
      <c r="I650" s="185"/>
    </row>
    <row r="651" spans="1:9" s="188" customFormat="1" ht="11.25" x14ac:dyDescent="0.2">
      <c r="A651" s="184"/>
      <c r="B651" s="191"/>
      <c r="C651" s="185"/>
      <c r="D651" s="190"/>
      <c r="E651" s="189"/>
      <c r="G651" s="189"/>
      <c r="H651" s="190"/>
      <c r="I651" s="185"/>
    </row>
    <row r="652" spans="1:9" s="188" customFormat="1" ht="11.25" x14ac:dyDescent="0.2">
      <c r="A652" s="184"/>
      <c r="B652" s="191"/>
      <c r="C652" s="185"/>
      <c r="D652" s="190"/>
      <c r="E652" s="189"/>
      <c r="G652" s="189"/>
      <c r="H652" s="190"/>
      <c r="I652" s="185"/>
    </row>
    <row r="653" spans="1:9" s="188" customFormat="1" ht="11.25" x14ac:dyDescent="0.2">
      <c r="A653" s="184"/>
      <c r="B653" s="191"/>
      <c r="C653" s="185"/>
      <c r="D653" s="190"/>
      <c r="E653" s="189"/>
      <c r="G653" s="189"/>
      <c r="H653" s="190"/>
      <c r="I653" s="185"/>
    </row>
    <row r="654" spans="1:9" s="188" customFormat="1" ht="11.25" x14ac:dyDescent="0.2">
      <c r="A654" s="184"/>
      <c r="B654" s="191"/>
      <c r="C654" s="185"/>
      <c r="D654" s="190"/>
      <c r="E654" s="189"/>
      <c r="G654" s="189"/>
      <c r="H654" s="190"/>
      <c r="I654" s="185"/>
    </row>
    <row r="655" spans="1:9" s="188" customFormat="1" ht="11.25" x14ac:dyDescent="0.2">
      <c r="A655" s="184"/>
      <c r="B655" s="191"/>
      <c r="C655" s="185"/>
      <c r="D655" s="190"/>
      <c r="E655" s="189"/>
      <c r="G655" s="189"/>
      <c r="H655" s="190"/>
      <c r="I655" s="185"/>
    </row>
    <row r="656" spans="1:9" s="188" customFormat="1" ht="11.25" x14ac:dyDescent="0.2">
      <c r="A656" s="184"/>
      <c r="B656" s="191"/>
      <c r="C656" s="185"/>
      <c r="D656" s="190"/>
      <c r="E656" s="189"/>
      <c r="G656" s="189"/>
      <c r="H656" s="190"/>
      <c r="I656" s="185"/>
    </row>
    <row r="657" spans="1:9" s="188" customFormat="1" ht="11.25" x14ac:dyDescent="0.2">
      <c r="A657" s="184"/>
      <c r="B657" s="191"/>
      <c r="C657" s="185"/>
      <c r="D657" s="190"/>
      <c r="E657" s="189"/>
      <c r="G657" s="189"/>
      <c r="H657" s="190"/>
      <c r="I657" s="185"/>
    </row>
    <row r="658" spans="1:9" s="188" customFormat="1" ht="11.25" x14ac:dyDescent="0.2">
      <c r="A658" s="184"/>
      <c r="B658" s="191"/>
      <c r="C658" s="185"/>
      <c r="D658" s="190"/>
      <c r="E658" s="189"/>
      <c r="G658" s="189"/>
      <c r="H658" s="190"/>
      <c r="I658" s="185"/>
    </row>
    <row r="659" spans="1:9" s="188" customFormat="1" ht="11.25" x14ac:dyDescent="0.2">
      <c r="A659" s="184"/>
      <c r="B659" s="191"/>
      <c r="C659" s="185"/>
      <c r="D659" s="190"/>
      <c r="E659" s="189"/>
      <c r="G659" s="189"/>
      <c r="H659" s="190"/>
      <c r="I659" s="185"/>
    </row>
    <row r="660" spans="1:9" s="188" customFormat="1" ht="11.25" x14ac:dyDescent="0.2">
      <c r="A660" s="184"/>
      <c r="B660" s="191"/>
      <c r="C660" s="185"/>
      <c r="D660" s="190"/>
      <c r="E660" s="189"/>
      <c r="G660" s="189"/>
      <c r="H660" s="190"/>
      <c r="I660" s="185"/>
    </row>
    <row r="661" spans="1:9" s="188" customFormat="1" ht="11.25" x14ac:dyDescent="0.2">
      <c r="A661" s="184"/>
      <c r="B661" s="191"/>
      <c r="C661" s="185"/>
      <c r="D661" s="190"/>
      <c r="E661" s="189"/>
      <c r="G661" s="189"/>
      <c r="H661" s="190"/>
      <c r="I661" s="185"/>
    </row>
    <row r="662" spans="1:9" s="188" customFormat="1" ht="11.25" x14ac:dyDescent="0.2">
      <c r="A662" s="184"/>
      <c r="B662" s="191"/>
      <c r="C662" s="185"/>
      <c r="D662" s="190"/>
      <c r="E662" s="189"/>
      <c r="G662" s="189"/>
      <c r="H662" s="190"/>
      <c r="I662" s="185"/>
    </row>
    <row r="663" spans="1:9" s="188" customFormat="1" ht="11.25" x14ac:dyDescent="0.2">
      <c r="A663" s="184"/>
      <c r="B663" s="191"/>
      <c r="C663" s="185"/>
      <c r="D663" s="190"/>
      <c r="E663" s="189"/>
      <c r="G663" s="189"/>
      <c r="H663" s="190"/>
      <c r="I663" s="185"/>
    </row>
    <row r="664" spans="1:9" s="188" customFormat="1" ht="11.25" x14ac:dyDescent="0.2">
      <c r="A664" s="184"/>
      <c r="B664" s="191"/>
      <c r="C664" s="185"/>
      <c r="D664" s="190"/>
      <c r="E664" s="189"/>
      <c r="G664" s="189"/>
      <c r="H664" s="190"/>
      <c r="I664" s="185"/>
    </row>
    <row r="665" spans="1:9" s="188" customFormat="1" ht="11.25" x14ac:dyDescent="0.2">
      <c r="A665" s="184"/>
      <c r="B665" s="191"/>
      <c r="C665" s="185"/>
      <c r="D665" s="190"/>
      <c r="E665" s="189"/>
      <c r="G665" s="189"/>
      <c r="H665" s="190"/>
      <c r="I665" s="185"/>
    </row>
    <row r="666" spans="1:9" s="188" customFormat="1" ht="11.25" x14ac:dyDescent="0.2">
      <c r="A666" s="184"/>
      <c r="B666" s="191"/>
      <c r="C666" s="185"/>
      <c r="D666" s="190"/>
      <c r="E666" s="189"/>
      <c r="G666" s="189"/>
      <c r="H666" s="190"/>
      <c r="I666" s="185"/>
    </row>
    <row r="667" spans="1:9" s="188" customFormat="1" ht="11.25" x14ac:dyDescent="0.2">
      <c r="A667" s="184"/>
      <c r="B667" s="191"/>
      <c r="C667" s="185"/>
      <c r="D667" s="190"/>
      <c r="E667" s="189"/>
      <c r="G667" s="189"/>
      <c r="H667" s="190"/>
      <c r="I667" s="185"/>
    </row>
    <row r="668" spans="1:9" s="188" customFormat="1" ht="11.25" x14ac:dyDescent="0.2">
      <c r="A668" s="184"/>
      <c r="B668" s="191"/>
      <c r="C668" s="185"/>
      <c r="D668" s="190"/>
      <c r="E668" s="189"/>
      <c r="G668" s="189"/>
      <c r="H668" s="190"/>
      <c r="I668" s="185"/>
    </row>
    <row r="669" spans="1:9" s="188" customFormat="1" ht="11.25" x14ac:dyDescent="0.2">
      <c r="A669" s="184"/>
      <c r="B669" s="191"/>
      <c r="C669" s="185"/>
      <c r="D669" s="190"/>
      <c r="E669" s="189"/>
      <c r="G669" s="189"/>
      <c r="H669" s="190"/>
      <c r="I669" s="185"/>
    </row>
    <row r="670" spans="1:9" s="188" customFormat="1" ht="11.25" x14ac:dyDescent="0.2">
      <c r="A670" s="184"/>
      <c r="B670" s="191"/>
      <c r="C670" s="185"/>
      <c r="D670" s="190"/>
      <c r="E670" s="189"/>
      <c r="G670" s="189"/>
      <c r="H670" s="190"/>
      <c r="I670" s="185"/>
    </row>
    <row r="671" spans="1:9" s="188" customFormat="1" ht="11.25" x14ac:dyDescent="0.2">
      <c r="A671" s="184"/>
      <c r="B671" s="191"/>
      <c r="C671" s="185"/>
      <c r="D671" s="190"/>
      <c r="E671" s="189"/>
      <c r="G671" s="189"/>
      <c r="H671" s="190"/>
      <c r="I671" s="185"/>
    </row>
    <row r="672" spans="1:9" s="188" customFormat="1" ht="11.25" x14ac:dyDescent="0.2">
      <c r="A672" s="184"/>
      <c r="B672" s="191"/>
      <c r="C672" s="185"/>
      <c r="D672" s="190"/>
      <c r="E672" s="189"/>
      <c r="G672" s="189"/>
      <c r="H672" s="190"/>
      <c r="I672" s="185"/>
    </row>
    <row r="673" spans="1:9" s="188" customFormat="1" ht="11.25" x14ac:dyDescent="0.2">
      <c r="A673" s="184"/>
      <c r="B673" s="191"/>
      <c r="C673" s="185"/>
      <c r="D673" s="190"/>
      <c r="E673" s="189"/>
      <c r="G673" s="189"/>
      <c r="H673" s="190"/>
      <c r="I673" s="185"/>
    </row>
    <row r="674" spans="1:9" s="188" customFormat="1" ht="11.25" x14ac:dyDescent="0.2">
      <c r="A674" s="184"/>
      <c r="B674" s="191"/>
      <c r="C674" s="185"/>
      <c r="D674" s="190"/>
      <c r="E674" s="189"/>
      <c r="G674" s="189"/>
      <c r="H674" s="190"/>
      <c r="I674" s="185"/>
    </row>
    <row r="675" spans="1:9" s="188" customFormat="1" ht="11.25" x14ac:dyDescent="0.2">
      <c r="A675" s="184"/>
      <c r="B675" s="191"/>
      <c r="C675" s="185"/>
      <c r="D675" s="190"/>
      <c r="E675" s="189"/>
      <c r="G675" s="189"/>
      <c r="H675" s="190"/>
      <c r="I675" s="185"/>
    </row>
    <row r="676" spans="1:9" s="188" customFormat="1" ht="11.25" x14ac:dyDescent="0.2">
      <c r="A676" s="184"/>
      <c r="B676" s="191"/>
      <c r="C676" s="185"/>
      <c r="D676" s="190"/>
      <c r="E676" s="189"/>
      <c r="G676" s="189"/>
      <c r="H676" s="190"/>
      <c r="I676" s="185"/>
    </row>
    <row r="677" spans="1:9" s="188" customFormat="1" ht="11.25" x14ac:dyDescent="0.2">
      <c r="A677" s="184"/>
      <c r="B677" s="191"/>
      <c r="C677" s="185"/>
      <c r="D677" s="190"/>
      <c r="E677" s="189"/>
      <c r="G677" s="189"/>
      <c r="H677" s="190"/>
      <c r="I677" s="185"/>
    </row>
    <row r="678" spans="1:9" s="188" customFormat="1" ht="11.25" x14ac:dyDescent="0.2">
      <c r="A678" s="184"/>
      <c r="B678" s="191"/>
      <c r="C678" s="185"/>
      <c r="D678" s="190"/>
      <c r="E678" s="189"/>
      <c r="G678" s="189"/>
      <c r="H678" s="190"/>
      <c r="I678" s="185"/>
    </row>
    <row r="679" spans="1:9" s="188" customFormat="1" ht="11.25" x14ac:dyDescent="0.2">
      <c r="A679" s="184"/>
      <c r="B679" s="191"/>
      <c r="C679" s="185"/>
      <c r="D679" s="190"/>
      <c r="E679" s="189"/>
      <c r="G679" s="189"/>
      <c r="H679" s="190"/>
      <c r="I679" s="185"/>
    </row>
    <row r="680" spans="1:9" s="188" customFormat="1" ht="11.25" x14ac:dyDescent="0.2">
      <c r="A680" s="184"/>
      <c r="B680" s="191"/>
      <c r="C680" s="185"/>
      <c r="D680" s="190"/>
      <c r="E680" s="189"/>
      <c r="G680" s="189"/>
      <c r="H680" s="190"/>
      <c r="I680" s="185"/>
    </row>
    <row r="681" spans="1:9" s="188" customFormat="1" ht="11.25" x14ac:dyDescent="0.2">
      <c r="A681" s="184"/>
      <c r="B681" s="191"/>
      <c r="C681" s="185"/>
      <c r="D681" s="190"/>
      <c r="E681" s="189"/>
      <c r="G681" s="189"/>
      <c r="H681" s="190"/>
      <c r="I681" s="185"/>
    </row>
    <row r="682" spans="1:9" s="188" customFormat="1" ht="11.25" x14ac:dyDescent="0.2">
      <c r="A682" s="184"/>
      <c r="B682" s="191"/>
      <c r="C682" s="185"/>
      <c r="D682" s="190"/>
      <c r="E682" s="189"/>
      <c r="G682" s="189"/>
      <c r="H682" s="190"/>
      <c r="I682" s="185"/>
    </row>
    <row r="683" spans="1:9" s="188" customFormat="1" ht="11.25" x14ac:dyDescent="0.2">
      <c r="A683" s="184"/>
      <c r="B683" s="191"/>
      <c r="C683" s="185"/>
      <c r="D683" s="190"/>
      <c r="E683" s="189"/>
      <c r="G683" s="189"/>
      <c r="H683" s="190"/>
      <c r="I683" s="185"/>
    </row>
    <row r="684" spans="1:9" s="188" customFormat="1" ht="11.25" x14ac:dyDescent="0.2">
      <c r="A684" s="184"/>
      <c r="B684" s="191"/>
      <c r="C684" s="185"/>
      <c r="D684" s="190"/>
      <c r="E684" s="189"/>
      <c r="G684" s="189"/>
      <c r="H684" s="190"/>
      <c r="I684" s="185"/>
    </row>
    <row r="685" spans="1:9" s="188" customFormat="1" ht="11.25" x14ac:dyDescent="0.2">
      <c r="A685" s="184"/>
      <c r="B685" s="191"/>
      <c r="C685" s="185"/>
      <c r="D685" s="190"/>
      <c r="E685" s="189"/>
      <c r="G685" s="189"/>
      <c r="H685" s="190"/>
      <c r="I685" s="185"/>
    </row>
    <row r="686" spans="1:9" s="188" customFormat="1" ht="11.25" x14ac:dyDescent="0.2">
      <c r="A686" s="184"/>
      <c r="B686" s="191"/>
      <c r="C686" s="185"/>
      <c r="D686" s="190"/>
      <c r="E686" s="189"/>
      <c r="G686" s="189"/>
      <c r="H686" s="190"/>
      <c r="I686" s="185"/>
    </row>
    <row r="687" spans="1:9" s="188" customFormat="1" ht="11.25" x14ac:dyDescent="0.2">
      <c r="A687" s="184"/>
      <c r="B687" s="191"/>
      <c r="C687" s="185"/>
      <c r="D687" s="190"/>
      <c r="E687" s="189"/>
      <c r="G687" s="189"/>
      <c r="H687" s="190"/>
      <c r="I687" s="185"/>
    </row>
    <row r="688" spans="1:9" s="188" customFormat="1" ht="11.25" x14ac:dyDescent="0.2">
      <c r="A688" s="184"/>
      <c r="B688" s="191"/>
      <c r="C688" s="185"/>
      <c r="D688" s="190"/>
      <c r="E688" s="189"/>
      <c r="G688" s="189"/>
      <c r="H688" s="190"/>
      <c r="I688" s="185"/>
    </row>
    <row r="689" spans="1:9" s="188" customFormat="1" ht="11.25" x14ac:dyDescent="0.2">
      <c r="A689" s="184"/>
      <c r="B689" s="191"/>
      <c r="C689" s="185"/>
      <c r="D689" s="190"/>
      <c r="E689" s="189"/>
      <c r="G689" s="189"/>
      <c r="H689" s="190"/>
      <c r="I689" s="185"/>
    </row>
    <row r="690" spans="1:9" s="188" customFormat="1" ht="11.25" x14ac:dyDescent="0.2">
      <c r="A690" s="184"/>
      <c r="B690" s="191"/>
      <c r="C690" s="185"/>
      <c r="D690" s="190"/>
      <c r="E690" s="189"/>
      <c r="G690" s="189"/>
      <c r="H690" s="190"/>
      <c r="I690" s="185"/>
    </row>
    <row r="691" spans="1:9" s="188" customFormat="1" ht="11.25" x14ac:dyDescent="0.2">
      <c r="A691" s="184"/>
      <c r="B691" s="191"/>
      <c r="C691" s="185"/>
      <c r="D691" s="190"/>
      <c r="E691" s="189"/>
      <c r="G691" s="189"/>
      <c r="H691" s="190"/>
      <c r="I691" s="185"/>
    </row>
    <row r="692" spans="1:9" s="188" customFormat="1" ht="11.25" x14ac:dyDescent="0.2">
      <c r="A692" s="184"/>
      <c r="B692" s="191"/>
      <c r="C692" s="185"/>
      <c r="D692" s="190"/>
      <c r="E692" s="189"/>
      <c r="G692" s="189"/>
      <c r="H692" s="190"/>
      <c r="I692" s="185"/>
    </row>
    <row r="693" spans="1:9" s="188" customFormat="1" ht="11.25" x14ac:dyDescent="0.2">
      <c r="A693" s="184"/>
      <c r="B693" s="191"/>
      <c r="C693" s="185"/>
      <c r="D693" s="190"/>
      <c r="E693" s="189"/>
      <c r="G693" s="189"/>
      <c r="H693" s="190"/>
      <c r="I693" s="185"/>
    </row>
    <row r="694" spans="1:9" s="188" customFormat="1" ht="11.25" x14ac:dyDescent="0.2">
      <c r="A694" s="184"/>
      <c r="B694" s="191"/>
      <c r="C694" s="185"/>
      <c r="D694" s="190"/>
      <c r="E694" s="189"/>
      <c r="G694" s="189"/>
      <c r="H694" s="190"/>
      <c r="I694" s="185"/>
    </row>
    <row r="695" spans="1:9" s="188" customFormat="1" ht="11.25" x14ac:dyDescent="0.2">
      <c r="A695" s="184"/>
      <c r="B695" s="191"/>
      <c r="C695" s="185"/>
      <c r="D695" s="190"/>
      <c r="E695" s="189"/>
      <c r="G695" s="189"/>
      <c r="H695" s="190"/>
      <c r="I695" s="185"/>
    </row>
    <row r="696" spans="1:9" s="188" customFormat="1" ht="11.25" x14ac:dyDescent="0.2">
      <c r="A696" s="184"/>
      <c r="B696" s="191"/>
      <c r="C696" s="185"/>
      <c r="D696" s="190"/>
      <c r="E696" s="189"/>
      <c r="G696" s="189"/>
      <c r="H696" s="190"/>
      <c r="I696" s="185"/>
    </row>
    <row r="697" spans="1:9" s="188" customFormat="1" ht="11.25" x14ac:dyDescent="0.2">
      <c r="A697" s="184"/>
      <c r="B697" s="191"/>
      <c r="C697" s="185"/>
      <c r="D697" s="190"/>
      <c r="E697" s="189"/>
      <c r="G697" s="189"/>
      <c r="H697" s="190"/>
      <c r="I697" s="185"/>
    </row>
    <row r="698" spans="1:9" s="188" customFormat="1" ht="11.25" x14ac:dyDescent="0.2">
      <c r="A698" s="184"/>
      <c r="B698" s="191"/>
      <c r="C698" s="185"/>
      <c r="D698" s="190"/>
      <c r="E698" s="189"/>
      <c r="G698" s="189"/>
      <c r="H698" s="190"/>
      <c r="I698" s="185"/>
    </row>
    <row r="699" spans="1:9" s="188" customFormat="1" ht="11.25" x14ac:dyDescent="0.2">
      <c r="A699" s="184"/>
      <c r="B699" s="191"/>
      <c r="C699" s="185"/>
      <c r="D699" s="190"/>
      <c r="E699" s="189"/>
      <c r="G699" s="189"/>
      <c r="H699" s="190"/>
      <c r="I699" s="185"/>
    </row>
    <row r="700" spans="1:9" s="188" customFormat="1" ht="11.25" x14ac:dyDescent="0.2">
      <c r="A700" s="184"/>
      <c r="B700" s="191"/>
      <c r="C700" s="185"/>
      <c r="D700" s="190"/>
      <c r="E700" s="189"/>
      <c r="G700" s="189"/>
      <c r="H700" s="190"/>
      <c r="I700" s="185"/>
    </row>
    <row r="701" spans="1:9" s="188" customFormat="1" ht="11.25" x14ac:dyDescent="0.2">
      <c r="A701" s="184"/>
      <c r="B701" s="191"/>
      <c r="C701" s="185"/>
      <c r="D701" s="190"/>
      <c r="E701" s="189"/>
      <c r="G701" s="189"/>
      <c r="H701" s="190"/>
      <c r="I701" s="185"/>
    </row>
    <row r="702" spans="1:9" s="188" customFormat="1" ht="11.25" x14ac:dyDescent="0.2">
      <c r="A702" s="184"/>
      <c r="B702" s="191"/>
      <c r="C702" s="185"/>
      <c r="D702" s="190"/>
      <c r="E702" s="189"/>
      <c r="G702" s="189"/>
      <c r="H702" s="190"/>
      <c r="I702" s="185"/>
    </row>
    <row r="703" spans="1:9" s="188" customFormat="1" ht="11.25" x14ac:dyDescent="0.2">
      <c r="A703" s="184"/>
      <c r="B703" s="191"/>
      <c r="C703" s="185"/>
      <c r="D703" s="190"/>
      <c r="E703" s="189"/>
      <c r="G703" s="189"/>
      <c r="H703" s="190"/>
      <c r="I703" s="185"/>
    </row>
    <row r="704" spans="1:9" s="188" customFormat="1" ht="11.25" x14ac:dyDescent="0.2">
      <c r="A704" s="184"/>
      <c r="B704" s="191"/>
      <c r="C704" s="185"/>
      <c r="D704" s="190"/>
      <c r="E704" s="189"/>
      <c r="G704" s="189"/>
      <c r="H704" s="190"/>
      <c r="I704" s="185"/>
    </row>
    <row r="705" spans="1:9" s="188" customFormat="1" ht="11.25" x14ac:dyDescent="0.2">
      <c r="A705" s="184"/>
      <c r="B705" s="191"/>
      <c r="C705" s="185"/>
      <c r="D705" s="190"/>
      <c r="E705" s="189"/>
      <c r="G705" s="189"/>
      <c r="H705" s="190"/>
      <c r="I705" s="185"/>
    </row>
    <row r="706" spans="1:9" s="188" customFormat="1" ht="11.25" x14ac:dyDescent="0.2">
      <c r="A706" s="184"/>
      <c r="B706" s="191"/>
      <c r="C706" s="185"/>
      <c r="D706" s="190"/>
      <c r="E706" s="189"/>
      <c r="G706" s="189"/>
      <c r="H706" s="190"/>
      <c r="I706" s="185"/>
    </row>
    <row r="707" spans="1:9" s="188" customFormat="1" ht="11.25" x14ac:dyDescent="0.2">
      <c r="A707" s="184"/>
      <c r="B707" s="191"/>
      <c r="C707" s="185"/>
      <c r="D707" s="190"/>
      <c r="E707" s="189"/>
      <c r="G707" s="189"/>
      <c r="H707" s="190"/>
      <c r="I707" s="185"/>
    </row>
    <row r="708" spans="1:9" s="188" customFormat="1" ht="11.25" x14ac:dyDescent="0.2">
      <c r="A708" s="184"/>
      <c r="B708" s="191"/>
      <c r="C708" s="185"/>
      <c r="D708" s="190"/>
      <c r="E708" s="189"/>
      <c r="G708" s="189"/>
      <c r="H708" s="190"/>
      <c r="I708" s="185"/>
    </row>
    <row r="709" spans="1:9" s="188" customFormat="1" ht="11.25" x14ac:dyDescent="0.2">
      <c r="A709" s="184"/>
      <c r="B709" s="191"/>
      <c r="C709" s="185"/>
      <c r="D709" s="190"/>
      <c r="E709" s="189"/>
      <c r="G709" s="189"/>
      <c r="H709" s="190"/>
      <c r="I709" s="185"/>
    </row>
    <row r="710" spans="1:9" s="188" customFormat="1" ht="11.25" x14ac:dyDescent="0.2">
      <c r="A710" s="184"/>
      <c r="B710" s="191"/>
      <c r="C710" s="185"/>
      <c r="D710" s="190"/>
      <c r="E710" s="189"/>
      <c r="G710" s="189"/>
      <c r="H710" s="190"/>
      <c r="I710" s="185"/>
    </row>
    <row r="711" spans="1:9" s="188" customFormat="1" ht="11.25" x14ac:dyDescent="0.2">
      <c r="A711" s="184"/>
      <c r="B711" s="191"/>
      <c r="C711" s="185"/>
      <c r="D711" s="190"/>
      <c r="E711" s="189"/>
      <c r="G711" s="189"/>
      <c r="H711" s="190"/>
      <c r="I711" s="185"/>
    </row>
    <row r="712" spans="1:9" s="188" customFormat="1" ht="11.25" x14ac:dyDescent="0.2">
      <c r="A712" s="184"/>
      <c r="B712" s="191"/>
      <c r="C712" s="185"/>
      <c r="D712" s="190"/>
      <c r="E712" s="189"/>
      <c r="G712" s="189"/>
      <c r="H712" s="190"/>
      <c r="I712" s="185"/>
    </row>
    <row r="713" spans="1:9" s="188" customFormat="1" ht="11.25" x14ac:dyDescent="0.2">
      <c r="A713" s="184"/>
      <c r="B713" s="191"/>
      <c r="C713" s="185"/>
      <c r="D713" s="190"/>
      <c r="E713" s="189"/>
      <c r="G713" s="189"/>
      <c r="H713" s="190"/>
      <c r="I713" s="185"/>
    </row>
    <row r="714" spans="1:9" s="188" customFormat="1" ht="11.25" x14ac:dyDescent="0.2">
      <c r="A714" s="184"/>
      <c r="B714" s="191"/>
      <c r="C714" s="185"/>
      <c r="D714" s="190"/>
      <c r="E714" s="189"/>
      <c r="G714" s="189"/>
      <c r="H714" s="190"/>
      <c r="I714" s="185"/>
    </row>
    <row r="715" spans="1:9" s="188" customFormat="1" ht="11.25" x14ac:dyDescent="0.2">
      <c r="A715" s="184"/>
      <c r="B715" s="191"/>
      <c r="C715" s="185"/>
      <c r="D715" s="190"/>
      <c r="E715" s="189"/>
      <c r="G715" s="189"/>
      <c r="H715" s="190"/>
      <c r="I715" s="185"/>
    </row>
    <row r="716" spans="1:9" s="188" customFormat="1" ht="11.25" x14ac:dyDescent="0.2">
      <c r="A716" s="184"/>
      <c r="B716" s="191"/>
      <c r="C716" s="185"/>
      <c r="D716" s="190"/>
      <c r="E716" s="189"/>
      <c r="G716" s="189"/>
      <c r="H716" s="190"/>
      <c r="I716" s="185"/>
    </row>
    <row r="717" spans="1:9" s="188" customFormat="1" ht="11.25" x14ac:dyDescent="0.2">
      <c r="A717" s="184"/>
      <c r="B717" s="191"/>
      <c r="C717" s="185"/>
      <c r="D717" s="190"/>
      <c r="E717" s="189"/>
      <c r="G717" s="189"/>
      <c r="H717" s="190"/>
      <c r="I717" s="185"/>
    </row>
    <row r="718" spans="1:9" s="188" customFormat="1" ht="11.25" x14ac:dyDescent="0.2">
      <c r="A718" s="184"/>
      <c r="B718" s="191"/>
      <c r="C718" s="185"/>
      <c r="D718" s="190"/>
      <c r="E718" s="189"/>
      <c r="G718" s="189"/>
      <c r="H718" s="190"/>
      <c r="I718" s="185"/>
    </row>
    <row r="719" spans="1:9" s="188" customFormat="1" ht="11.25" x14ac:dyDescent="0.2">
      <c r="A719" s="184"/>
      <c r="B719" s="191"/>
      <c r="C719" s="185"/>
      <c r="D719" s="190"/>
      <c r="E719" s="189"/>
      <c r="G719" s="189"/>
      <c r="H719" s="190"/>
      <c r="I719" s="185"/>
    </row>
    <row r="720" spans="1:9" s="188" customFormat="1" ht="11.25" x14ac:dyDescent="0.2">
      <c r="A720" s="184"/>
      <c r="B720" s="191"/>
      <c r="C720" s="185"/>
      <c r="D720" s="190"/>
      <c r="E720" s="189"/>
      <c r="G720" s="189"/>
      <c r="H720" s="190"/>
      <c r="I720" s="185"/>
    </row>
    <row r="721" spans="1:9" s="188" customFormat="1" ht="11.25" x14ac:dyDescent="0.2">
      <c r="A721" s="184"/>
      <c r="B721" s="191"/>
      <c r="C721" s="185"/>
      <c r="D721" s="190"/>
      <c r="E721" s="189"/>
      <c r="G721" s="189"/>
      <c r="H721" s="190"/>
      <c r="I721" s="185"/>
    </row>
    <row r="722" spans="1:9" s="188" customFormat="1" ht="11.25" x14ac:dyDescent="0.2">
      <c r="A722" s="184"/>
      <c r="B722" s="191"/>
      <c r="C722" s="185"/>
      <c r="D722" s="190"/>
      <c r="E722" s="189"/>
      <c r="G722" s="189"/>
      <c r="H722" s="190"/>
      <c r="I722" s="185"/>
    </row>
    <row r="723" spans="1:9" s="188" customFormat="1" ht="11.25" x14ac:dyDescent="0.2">
      <c r="A723" s="184"/>
      <c r="B723" s="191"/>
      <c r="C723" s="185"/>
      <c r="D723" s="190"/>
      <c r="E723" s="189"/>
      <c r="G723" s="189"/>
      <c r="H723" s="190"/>
      <c r="I723" s="185"/>
    </row>
    <row r="724" spans="1:9" s="188" customFormat="1" ht="11.25" x14ac:dyDescent="0.2">
      <c r="A724" s="184"/>
      <c r="B724" s="191"/>
      <c r="C724" s="185"/>
      <c r="D724" s="190"/>
      <c r="E724" s="189"/>
      <c r="G724" s="189"/>
      <c r="H724" s="190"/>
      <c r="I724" s="185"/>
    </row>
    <row r="725" spans="1:9" s="188" customFormat="1" ht="11.25" x14ac:dyDescent="0.2">
      <c r="A725" s="184"/>
      <c r="B725" s="191"/>
      <c r="C725" s="185"/>
      <c r="D725" s="190"/>
      <c r="E725" s="189"/>
      <c r="G725" s="189"/>
      <c r="H725" s="190"/>
      <c r="I725" s="185"/>
    </row>
    <row r="726" spans="1:9" s="188" customFormat="1" ht="11.25" x14ac:dyDescent="0.2">
      <c r="A726" s="184"/>
      <c r="B726" s="191"/>
      <c r="C726" s="185"/>
      <c r="D726" s="190"/>
      <c r="E726" s="189"/>
      <c r="G726" s="189"/>
      <c r="H726" s="190"/>
      <c r="I726" s="185"/>
    </row>
    <row r="727" spans="1:9" s="188" customFormat="1" ht="11.25" x14ac:dyDescent="0.2">
      <c r="A727" s="184"/>
      <c r="B727" s="191"/>
      <c r="C727" s="185"/>
      <c r="D727" s="190"/>
      <c r="E727" s="189"/>
      <c r="G727" s="189"/>
      <c r="H727" s="190"/>
      <c r="I727" s="185"/>
    </row>
    <row r="728" spans="1:9" s="188" customFormat="1" ht="11.25" x14ac:dyDescent="0.2">
      <c r="A728" s="184"/>
      <c r="B728" s="191"/>
      <c r="C728" s="185"/>
      <c r="D728" s="190"/>
      <c r="E728" s="189"/>
      <c r="G728" s="189"/>
      <c r="H728" s="190"/>
      <c r="I728" s="185"/>
    </row>
    <row r="729" spans="1:9" s="188" customFormat="1" ht="11.25" x14ac:dyDescent="0.2">
      <c r="A729" s="184"/>
      <c r="B729" s="191"/>
      <c r="C729" s="185"/>
      <c r="D729" s="190"/>
      <c r="E729" s="189"/>
      <c r="G729" s="189"/>
      <c r="H729" s="190"/>
      <c r="I729" s="185"/>
    </row>
    <row r="730" spans="1:9" s="188" customFormat="1" ht="11.25" x14ac:dyDescent="0.2">
      <c r="A730" s="184"/>
      <c r="B730" s="191"/>
      <c r="C730" s="185"/>
      <c r="D730" s="190"/>
      <c r="E730" s="189"/>
      <c r="G730" s="189"/>
      <c r="H730" s="190"/>
      <c r="I730" s="185"/>
    </row>
    <row r="731" spans="1:9" s="188" customFormat="1" ht="11.25" x14ac:dyDescent="0.2">
      <c r="A731" s="184"/>
      <c r="B731" s="191"/>
      <c r="C731" s="185"/>
      <c r="D731" s="190"/>
      <c r="E731" s="189"/>
      <c r="G731" s="189"/>
      <c r="H731" s="190"/>
      <c r="I731" s="185"/>
    </row>
    <row r="732" spans="1:9" s="188" customFormat="1" ht="11.25" x14ac:dyDescent="0.2">
      <c r="A732" s="184"/>
      <c r="B732" s="191"/>
      <c r="C732" s="185"/>
      <c r="D732" s="190"/>
      <c r="E732" s="189"/>
      <c r="G732" s="189"/>
      <c r="H732" s="190"/>
      <c r="I732" s="185"/>
    </row>
    <row r="733" spans="1:9" s="188" customFormat="1" ht="11.25" x14ac:dyDescent="0.2">
      <c r="A733" s="184"/>
      <c r="B733" s="191"/>
      <c r="C733" s="185"/>
      <c r="D733" s="190"/>
      <c r="E733" s="189"/>
      <c r="G733" s="189"/>
      <c r="H733" s="190"/>
      <c r="I733" s="185"/>
    </row>
    <row r="734" spans="1:9" s="188" customFormat="1" ht="11.25" x14ac:dyDescent="0.2">
      <c r="A734" s="184"/>
      <c r="B734" s="191"/>
      <c r="C734" s="185"/>
      <c r="D734" s="190"/>
      <c r="E734" s="189"/>
      <c r="G734" s="189"/>
      <c r="H734" s="190"/>
      <c r="I734" s="185"/>
    </row>
    <row r="735" spans="1:9" s="188" customFormat="1" ht="11.25" x14ac:dyDescent="0.2">
      <c r="A735" s="184"/>
      <c r="B735" s="191"/>
      <c r="C735" s="185"/>
      <c r="D735" s="190"/>
      <c r="E735" s="189"/>
      <c r="G735" s="189"/>
      <c r="H735" s="190"/>
      <c r="I735" s="185"/>
    </row>
    <row r="736" spans="1:9" s="188" customFormat="1" ht="11.25" x14ac:dyDescent="0.2">
      <c r="A736" s="184"/>
      <c r="B736" s="191"/>
      <c r="C736" s="185"/>
      <c r="D736" s="190"/>
      <c r="E736" s="189"/>
      <c r="G736" s="189"/>
      <c r="H736" s="190"/>
      <c r="I736" s="185"/>
    </row>
    <row r="737" spans="1:9" s="188" customFormat="1" ht="11.25" x14ac:dyDescent="0.2">
      <c r="A737" s="184"/>
      <c r="B737" s="191"/>
      <c r="C737" s="185"/>
      <c r="D737" s="190"/>
      <c r="E737" s="189"/>
      <c r="G737" s="189"/>
      <c r="H737" s="190"/>
      <c r="I737" s="185"/>
    </row>
    <row r="738" spans="1:9" s="188" customFormat="1" ht="11.25" x14ac:dyDescent="0.2">
      <c r="A738" s="184"/>
      <c r="B738" s="191"/>
      <c r="C738" s="185"/>
      <c r="D738" s="190"/>
      <c r="E738" s="189"/>
      <c r="G738" s="189"/>
      <c r="H738" s="190"/>
      <c r="I738" s="185"/>
    </row>
    <row r="739" spans="1:9" s="188" customFormat="1" ht="11.25" x14ac:dyDescent="0.2">
      <c r="A739" s="184"/>
      <c r="B739" s="191"/>
      <c r="C739" s="185"/>
      <c r="D739" s="190"/>
      <c r="E739" s="189"/>
      <c r="G739" s="189"/>
      <c r="H739" s="190"/>
      <c r="I739" s="185"/>
    </row>
    <row r="740" spans="1:9" s="188" customFormat="1" ht="11.25" x14ac:dyDescent="0.2">
      <c r="A740" s="184"/>
      <c r="B740" s="191"/>
      <c r="C740" s="185"/>
      <c r="D740" s="190"/>
      <c r="E740" s="189"/>
      <c r="G740" s="189"/>
      <c r="H740" s="190"/>
      <c r="I740" s="185"/>
    </row>
    <row r="741" spans="1:9" s="188" customFormat="1" ht="11.25" x14ac:dyDescent="0.2">
      <c r="A741" s="184"/>
      <c r="B741" s="191"/>
      <c r="C741" s="185"/>
      <c r="D741" s="190"/>
      <c r="E741" s="189"/>
      <c r="G741" s="189"/>
      <c r="H741" s="190"/>
      <c r="I741" s="185"/>
    </row>
    <row r="742" spans="1:9" s="188" customFormat="1" ht="11.25" x14ac:dyDescent="0.2">
      <c r="A742" s="184"/>
      <c r="B742" s="191"/>
      <c r="C742" s="185"/>
      <c r="D742" s="190"/>
      <c r="E742" s="189"/>
      <c r="G742" s="189"/>
      <c r="H742" s="190"/>
      <c r="I742" s="185"/>
    </row>
    <row r="743" spans="1:9" s="188" customFormat="1" ht="11.25" x14ac:dyDescent="0.2">
      <c r="A743" s="184"/>
      <c r="B743" s="191"/>
      <c r="C743" s="185"/>
      <c r="D743" s="190"/>
      <c r="E743" s="189"/>
      <c r="G743" s="189"/>
      <c r="H743" s="190"/>
      <c r="I743" s="185"/>
    </row>
    <row r="744" spans="1:9" s="188" customFormat="1" ht="11.25" x14ac:dyDescent="0.2">
      <c r="A744" s="184"/>
      <c r="B744" s="191"/>
      <c r="C744" s="185"/>
      <c r="D744" s="190"/>
      <c r="E744" s="189"/>
      <c r="G744" s="189"/>
      <c r="H744" s="190"/>
      <c r="I744" s="185"/>
    </row>
    <row r="745" spans="1:9" s="188" customFormat="1" ht="11.25" x14ac:dyDescent="0.2">
      <c r="A745" s="184"/>
      <c r="B745" s="191"/>
      <c r="C745" s="185"/>
      <c r="D745" s="190"/>
      <c r="E745" s="189"/>
      <c r="G745" s="189"/>
      <c r="H745" s="190"/>
      <c r="I745" s="185"/>
    </row>
    <row r="746" spans="1:9" s="188" customFormat="1" ht="11.25" x14ac:dyDescent="0.2">
      <c r="A746" s="184"/>
      <c r="B746" s="191"/>
      <c r="C746" s="185"/>
      <c r="D746" s="190"/>
      <c r="E746" s="189"/>
      <c r="G746" s="189"/>
      <c r="H746" s="190"/>
      <c r="I746" s="185"/>
    </row>
    <row r="747" spans="1:9" s="188" customFormat="1" ht="11.25" x14ac:dyDescent="0.2">
      <c r="A747" s="184"/>
      <c r="B747" s="191"/>
      <c r="C747" s="185"/>
      <c r="D747" s="190"/>
      <c r="E747" s="189"/>
      <c r="G747" s="189"/>
      <c r="H747" s="190"/>
      <c r="I747" s="185"/>
    </row>
    <row r="748" spans="1:9" s="188" customFormat="1" ht="11.25" x14ac:dyDescent="0.2">
      <c r="A748" s="184"/>
      <c r="B748" s="191"/>
      <c r="C748" s="185"/>
      <c r="D748" s="190"/>
      <c r="E748" s="189"/>
      <c r="G748" s="189"/>
      <c r="H748" s="190"/>
      <c r="I748" s="185"/>
    </row>
    <row r="749" spans="1:9" s="188" customFormat="1" ht="11.25" x14ac:dyDescent="0.2">
      <c r="A749" s="184"/>
      <c r="B749" s="191"/>
      <c r="C749" s="185"/>
      <c r="D749" s="190"/>
      <c r="E749" s="189"/>
      <c r="G749" s="189"/>
      <c r="H749" s="190"/>
      <c r="I749" s="185"/>
    </row>
    <row r="750" spans="1:9" s="188" customFormat="1" ht="11.25" x14ac:dyDescent="0.2">
      <c r="A750" s="184"/>
      <c r="B750" s="191"/>
      <c r="C750" s="185"/>
      <c r="D750" s="190"/>
      <c r="E750" s="189"/>
      <c r="G750" s="189"/>
      <c r="H750" s="190"/>
      <c r="I750" s="185"/>
    </row>
    <row r="751" spans="1:9" s="188" customFormat="1" ht="11.25" x14ac:dyDescent="0.2">
      <c r="A751" s="184"/>
      <c r="B751" s="191"/>
      <c r="C751" s="185"/>
      <c r="D751" s="190"/>
      <c r="E751" s="189"/>
      <c r="G751" s="189"/>
      <c r="H751" s="190"/>
      <c r="I751" s="185"/>
    </row>
    <row r="752" spans="1:9" s="188" customFormat="1" ht="11.25" x14ac:dyDescent="0.2">
      <c r="A752" s="184"/>
      <c r="B752" s="191"/>
      <c r="C752" s="185"/>
      <c r="D752" s="190"/>
      <c r="E752" s="189"/>
      <c r="G752" s="189"/>
      <c r="H752" s="190"/>
      <c r="I752" s="185"/>
    </row>
    <row r="753" spans="1:9" s="188" customFormat="1" ht="11.25" x14ac:dyDescent="0.2">
      <c r="A753" s="184"/>
      <c r="B753" s="191"/>
      <c r="C753" s="185"/>
      <c r="D753" s="190"/>
      <c r="E753" s="189"/>
      <c r="G753" s="189"/>
      <c r="H753" s="190"/>
      <c r="I753" s="185"/>
    </row>
    <row r="754" spans="1:9" s="188" customFormat="1" ht="11.25" x14ac:dyDescent="0.2">
      <c r="A754" s="184"/>
      <c r="B754" s="191"/>
      <c r="C754" s="185"/>
      <c r="D754" s="190"/>
      <c r="E754" s="189"/>
      <c r="G754" s="189"/>
      <c r="H754" s="190"/>
      <c r="I754" s="185"/>
    </row>
    <row r="755" spans="1:9" s="188" customFormat="1" ht="11.25" x14ac:dyDescent="0.2">
      <c r="A755" s="184"/>
      <c r="B755" s="191"/>
      <c r="C755" s="185"/>
      <c r="D755" s="190"/>
      <c r="E755" s="189"/>
      <c r="G755" s="189"/>
      <c r="H755" s="190"/>
      <c r="I755" s="185"/>
    </row>
    <row r="756" spans="1:9" s="188" customFormat="1" ht="11.25" x14ac:dyDescent="0.2">
      <c r="A756" s="184"/>
      <c r="B756" s="191"/>
      <c r="C756" s="185"/>
      <c r="D756" s="190"/>
      <c r="E756" s="189"/>
      <c r="G756" s="189"/>
      <c r="H756" s="190"/>
      <c r="I756" s="185"/>
    </row>
    <row r="757" spans="1:9" s="188" customFormat="1" ht="11.25" x14ac:dyDescent="0.2">
      <c r="A757" s="184"/>
      <c r="B757" s="191"/>
      <c r="C757" s="185"/>
      <c r="D757" s="190"/>
      <c r="E757" s="189"/>
      <c r="G757" s="189"/>
      <c r="H757" s="190"/>
      <c r="I757" s="185"/>
    </row>
    <row r="758" spans="1:9" s="188" customFormat="1" ht="11.25" x14ac:dyDescent="0.2">
      <c r="A758" s="184"/>
      <c r="B758" s="191"/>
      <c r="C758" s="185"/>
      <c r="D758" s="190"/>
      <c r="E758" s="189"/>
      <c r="G758" s="189"/>
      <c r="H758" s="190"/>
      <c r="I758" s="185"/>
    </row>
    <row r="759" spans="1:9" s="188" customFormat="1" ht="11.25" x14ac:dyDescent="0.2">
      <c r="A759" s="184"/>
      <c r="B759" s="191"/>
      <c r="C759" s="185"/>
      <c r="D759" s="190"/>
      <c r="E759" s="189"/>
      <c r="G759" s="189"/>
      <c r="H759" s="190"/>
      <c r="I759" s="185"/>
    </row>
    <row r="760" spans="1:9" s="188" customFormat="1" ht="11.25" x14ac:dyDescent="0.2">
      <c r="A760" s="184"/>
      <c r="B760" s="191"/>
      <c r="C760" s="185"/>
      <c r="D760" s="190"/>
      <c r="E760" s="189"/>
      <c r="G760" s="189"/>
      <c r="H760" s="190"/>
      <c r="I760" s="185"/>
    </row>
    <row r="761" spans="1:9" s="188" customFormat="1" ht="11.25" x14ac:dyDescent="0.2">
      <c r="A761" s="184"/>
      <c r="B761" s="191"/>
      <c r="C761" s="185"/>
      <c r="D761" s="190"/>
      <c r="E761" s="189"/>
      <c r="G761" s="189"/>
      <c r="H761" s="190"/>
      <c r="I761" s="185"/>
    </row>
    <row r="762" spans="1:9" s="188" customFormat="1" ht="11.25" x14ac:dyDescent="0.2">
      <c r="A762" s="184"/>
      <c r="B762" s="191"/>
      <c r="C762" s="185"/>
      <c r="D762" s="190"/>
      <c r="E762" s="189"/>
      <c r="G762" s="189"/>
      <c r="H762" s="190"/>
      <c r="I762" s="185"/>
    </row>
    <row r="763" spans="1:9" s="188" customFormat="1" ht="11.25" x14ac:dyDescent="0.2">
      <c r="A763" s="184"/>
      <c r="B763" s="191"/>
      <c r="C763" s="185"/>
      <c r="D763" s="190"/>
      <c r="E763" s="189"/>
      <c r="G763" s="189"/>
      <c r="H763" s="190"/>
      <c r="I763" s="185"/>
    </row>
    <row r="764" spans="1:9" s="188" customFormat="1" ht="11.25" x14ac:dyDescent="0.2">
      <c r="A764" s="184"/>
      <c r="B764" s="191"/>
      <c r="C764" s="185"/>
      <c r="D764" s="190"/>
      <c r="E764" s="189"/>
      <c r="G764" s="189"/>
      <c r="H764" s="190"/>
      <c r="I764" s="185"/>
    </row>
    <row r="765" spans="1:9" s="188" customFormat="1" ht="11.25" x14ac:dyDescent="0.2">
      <c r="A765" s="184"/>
      <c r="B765" s="191"/>
      <c r="C765" s="185"/>
      <c r="D765" s="190"/>
      <c r="E765" s="189"/>
      <c r="G765" s="189"/>
      <c r="H765" s="190"/>
      <c r="I765" s="185"/>
    </row>
    <row r="766" spans="1:9" s="188" customFormat="1" ht="11.25" x14ac:dyDescent="0.2">
      <c r="A766" s="184"/>
      <c r="B766" s="191"/>
      <c r="C766" s="185"/>
      <c r="D766" s="190"/>
      <c r="E766" s="189"/>
      <c r="G766" s="189"/>
      <c r="H766" s="190"/>
      <c r="I766" s="185"/>
    </row>
    <row r="767" spans="1:9" s="188" customFormat="1" ht="11.25" x14ac:dyDescent="0.2">
      <c r="A767" s="184"/>
      <c r="B767" s="191"/>
      <c r="C767" s="185"/>
      <c r="D767" s="190"/>
      <c r="E767" s="189"/>
      <c r="G767" s="189"/>
      <c r="H767" s="190"/>
      <c r="I767" s="185"/>
    </row>
    <row r="768" spans="1:9" s="188" customFormat="1" ht="11.25" x14ac:dyDescent="0.2">
      <c r="A768" s="184"/>
      <c r="B768" s="191"/>
      <c r="C768" s="185"/>
      <c r="D768" s="190"/>
      <c r="E768" s="189"/>
      <c r="G768" s="189"/>
      <c r="H768" s="190"/>
      <c r="I768" s="185"/>
    </row>
    <row r="769" spans="1:9" s="188" customFormat="1" ht="11.25" x14ac:dyDescent="0.2">
      <c r="A769" s="184"/>
      <c r="B769" s="191"/>
      <c r="C769" s="185"/>
      <c r="D769" s="190"/>
      <c r="E769" s="189"/>
      <c r="G769" s="189"/>
      <c r="H769" s="190"/>
      <c r="I769" s="185"/>
    </row>
    <row r="770" spans="1:9" s="188" customFormat="1" ht="11.25" x14ac:dyDescent="0.2">
      <c r="A770" s="184"/>
      <c r="B770" s="191"/>
      <c r="C770" s="185"/>
      <c r="D770" s="190"/>
      <c r="E770" s="189"/>
      <c r="G770" s="189"/>
      <c r="H770" s="190"/>
      <c r="I770" s="185"/>
    </row>
    <row r="771" spans="1:9" s="188" customFormat="1" ht="11.25" x14ac:dyDescent="0.2">
      <c r="A771" s="184"/>
      <c r="B771" s="191"/>
      <c r="C771" s="185"/>
      <c r="D771" s="190"/>
      <c r="E771" s="189"/>
      <c r="G771" s="189"/>
      <c r="H771" s="190"/>
      <c r="I771" s="185"/>
    </row>
    <row r="772" spans="1:9" s="188" customFormat="1" ht="11.25" x14ac:dyDescent="0.2">
      <c r="A772" s="184"/>
      <c r="B772" s="191"/>
      <c r="C772" s="185"/>
      <c r="D772" s="190"/>
      <c r="E772" s="189"/>
      <c r="G772" s="189"/>
      <c r="H772" s="190"/>
      <c r="I772" s="185"/>
    </row>
    <row r="773" spans="1:9" s="188" customFormat="1" ht="11.25" x14ac:dyDescent="0.2">
      <c r="A773" s="184"/>
      <c r="B773" s="191"/>
      <c r="C773" s="185"/>
      <c r="D773" s="190"/>
      <c r="E773" s="189"/>
      <c r="G773" s="189"/>
      <c r="H773" s="190"/>
      <c r="I773" s="185"/>
    </row>
    <row r="774" spans="1:9" s="188" customFormat="1" ht="11.25" x14ac:dyDescent="0.2">
      <c r="A774" s="184"/>
      <c r="B774" s="191"/>
      <c r="C774" s="185"/>
      <c r="D774" s="190"/>
      <c r="E774" s="189"/>
      <c r="G774" s="189"/>
      <c r="H774" s="190"/>
      <c r="I774" s="185"/>
    </row>
    <row r="775" spans="1:9" s="188" customFormat="1" ht="11.25" x14ac:dyDescent="0.2">
      <c r="A775" s="184"/>
      <c r="B775" s="191"/>
      <c r="C775" s="185"/>
      <c r="D775" s="190"/>
      <c r="E775" s="189"/>
      <c r="G775" s="189"/>
      <c r="H775" s="190"/>
      <c r="I775" s="185"/>
    </row>
    <row r="776" spans="1:9" s="188" customFormat="1" ht="11.25" x14ac:dyDescent="0.2">
      <c r="A776" s="184"/>
      <c r="B776" s="191"/>
      <c r="C776" s="185"/>
      <c r="D776" s="190"/>
      <c r="E776" s="189"/>
      <c r="G776" s="189"/>
      <c r="H776" s="190"/>
      <c r="I776" s="185"/>
    </row>
    <row r="777" spans="1:9" s="188" customFormat="1" ht="11.25" x14ac:dyDescent="0.2">
      <c r="A777" s="184"/>
      <c r="B777" s="191"/>
      <c r="C777" s="185"/>
      <c r="D777" s="190"/>
      <c r="E777" s="189"/>
      <c r="G777" s="189"/>
      <c r="H777" s="190"/>
      <c r="I777" s="185"/>
    </row>
    <row r="778" spans="1:9" s="188" customFormat="1" ht="11.25" x14ac:dyDescent="0.2">
      <c r="A778" s="184"/>
      <c r="B778" s="191"/>
      <c r="C778" s="185"/>
      <c r="D778" s="190"/>
      <c r="E778" s="189"/>
      <c r="G778" s="189"/>
      <c r="H778" s="190"/>
      <c r="I778" s="185"/>
    </row>
    <row r="779" spans="1:9" s="188" customFormat="1" ht="11.25" x14ac:dyDescent="0.2">
      <c r="A779" s="184"/>
      <c r="B779" s="191"/>
      <c r="C779" s="185"/>
      <c r="D779" s="190"/>
      <c r="E779" s="189"/>
      <c r="G779" s="189"/>
      <c r="H779" s="190"/>
      <c r="I779" s="185"/>
    </row>
    <row r="780" spans="1:9" s="188" customFormat="1" ht="11.25" x14ac:dyDescent="0.2">
      <c r="A780" s="184"/>
      <c r="B780" s="191"/>
      <c r="C780" s="185"/>
      <c r="D780" s="190"/>
      <c r="E780" s="189"/>
      <c r="G780" s="189"/>
      <c r="H780" s="190"/>
      <c r="I780" s="185"/>
    </row>
    <row r="781" spans="1:9" s="188" customFormat="1" ht="11.25" x14ac:dyDescent="0.2">
      <c r="A781" s="184"/>
      <c r="B781" s="191"/>
      <c r="C781" s="185"/>
      <c r="D781" s="190"/>
      <c r="E781" s="189"/>
      <c r="G781" s="189"/>
      <c r="H781" s="190"/>
      <c r="I781" s="185"/>
    </row>
    <row r="782" spans="1:9" s="188" customFormat="1" ht="11.25" x14ac:dyDescent="0.2">
      <c r="A782" s="184"/>
      <c r="B782" s="191"/>
      <c r="C782" s="185"/>
      <c r="D782" s="190"/>
      <c r="E782" s="189"/>
      <c r="G782" s="189"/>
      <c r="H782" s="190"/>
      <c r="I782" s="185"/>
    </row>
    <row r="783" spans="1:9" s="188" customFormat="1" ht="11.25" x14ac:dyDescent="0.2">
      <c r="A783" s="184"/>
      <c r="B783" s="191"/>
      <c r="C783" s="185"/>
      <c r="D783" s="190"/>
      <c r="E783" s="189"/>
      <c r="G783" s="189"/>
      <c r="H783" s="190"/>
      <c r="I783" s="185"/>
    </row>
    <row r="784" spans="1:9" s="188" customFormat="1" ht="11.25" x14ac:dyDescent="0.2">
      <c r="A784" s="184"/>
      <c r="B784" s="191"/>
      <c r="C784" s="185"/>
      <c r="D784" s="190"/>
      <c r="E784" s="189"/>
      <c r="G784" s="189"/>
      <c r="H784" s="190"/>
      <c r="I784" s="185"/>
    </row>
    <row r="785" spans="1:9" s="188" customFormat="1" ht="11.25" x14ac:dyDescent="0.2">
      <c r="A785" s="184"/>
      <c r="B785" s="191"/>
      <c r="C785" s="185"/>
      <c r="D785" s="190"/>
      <c r="E785" s="189"/>
      <c r="G785" s="189"/>
      <c r="H785" s="190"/>
      <c r="I785" s="185"/>
    </row>
    <row r="786" spans="1:9" s="188" customFormat="1" ht="11.25" x14ac:dyDescent="0.2">
      <c r="A786" s="184"/>
      <c r="B786" s="191"/>
      <c r="C786" s="185"/>
      <c r="D786" s="190"/>
      <c r="E786" s="189"/>
      <c r="G786" s="189"/>
      <c r="H786" s="190"/>
      <c r="I786" s="185"/>
    </row>
    <row r="787" spans="1:9" s="188" customFormat="1" ht="11.25" x14ac:dyDescent="0.2">
      <c r="A787" s="184"/>
      <c r="B787" s="191"/>
      <c r="C787" s="185"/>
      <c r="D787" s="190"/>
      <c r="E787" s="189"/>
      <c r="G787" s="189"/>
      <c r="H787" s="190"/>
      <c r="I787" s="185"/>
    </row>
    <row r="788" spans="1:9" s="188" customFormat="1" ht="11.25" x14ac:dyDescent="0.2">
      <c r="A788" s="184"/>
      <c r="B788" s="191"/>
      <c r="C788" s="185"/>
      <c r="D788" s="190"/>
      <c r="E788" s="189"/>
      <c r="G788" s="189"/>
      <c r="H788" s="190"/>
      <c r="I788" s="185"/>
    </row>
    <row r="789" spans="1:9" s="188" customFormat="1" ht="11.25" x14ac:dyDescent="0.2">
      <c r="A789" s="184"/>
      <c r="B789" s="191"/>
      <c r="C789" s="185"/>
      <c r="D789" s="190"/>
      <c r="E789" s="189"/>
      <c r="G789" s="189"/>
      <c r="H789" s="190"/>
      <c r="I789" s="185"/>
    </row>
    <row r="790" spans="1:9" s="188" customFormat="1" ht="11.25" x14ac:dyDescent="0.2">
      <c r="A790" s="184"/>
      <c r="B790" s="191"/>
      <c r="C790" s="185"/>
      <c r="D790" s="190"/>
      <c r="E790" s="189"/>
      <c r="G790" s="189"/>
      <c r="H790" s="190"/>
      <c r="I790" s="185"/>
    </row>
    <row r="791" spans="1:9" s="188" customFormat="1" ht="11.25" x14ac:dyDescent="0.2">
      <c r="A791" s="184"/>
      <c r="B791" s="191"/>
      <c r="C791" s="185"/>
      <c r="D791" s="190"/>
      <c r="E791" s="189"/>
      <c r="G791" s="189"/>
      <c r="H791" s="190"/>
      <c r="I791" s="185"/>
    </row>
    <row r="792" spans="1:9" s="188" customFormat="1" ht="11.25" x14ac:dyDescent="0.2">
      <c r="A792" s="184"/>
      <c r="B792" s="191"/>
      <c r="C792" s="185"/>
      <c r="D792" s="190"/>
      <c r="E792" s="189"/>
      <c r="G792" s="189"/>
      <c r="H792" s="190"/>
      <c r="I792" s="185"/>
    </row>
    <row r="793" spans="1:9" s="188" customFormat="1" ht="11.25" x14ac:dyDescent="0.2">
      <c r="A793" s="184"/>
      <c r="B793" s="191"/>
      <c r="C793" s="185"/>
      <c r="D793" s="190"/>
      <c r="E793" s="189"/>
      <c r="G793" s="189"/>
      <c r="H793" s="190"/>
      <c r="I793" s="185"/>
    </row>
    <row r="794" spans="1:9" s="188" customFormat="1" ht="11.25" x14ac:dyDescent="0.2">
      <c r="A794" s="184"/>
      <c r="B794" s="191"/>
      <c r="C794" s="185"/>
      <c r="D794" s="190"/>
      <c r="E794" s="189"/>
      <c r="G794" s="189"/>
      <c r="H794" s="190"/>
      <c r="I794" s="185"/>
    </row>
    <row r="795" spans="1:9" s="188" customFormat="1" ht="11.25" x14ac:dyDescent="0.2">
      <c r="A795" s="184"/>
      <c r="B795" s="191"/>
      <c r="C795" s="185"/>
      <c r="D795" s="190"/>
      <c r="E795" s="189"/>
      <c r="G795" s="189"/>
      <c r="H795" s="190"/>
      <c r="I795" s="185"/>
    </row>
    <row r="796" spans="1:9" s="188" customFormat="1" ht="11.25" x14ac:dyDescent="0.2">
      <c r="A796" s="184"/>
      <c r="B796" s="191"/>
      <c r="C796" s="185"/>
      <c r="D796" s="190"/>
      <c r="E796" s="189"/>
      <c r="G796" s="189"/>
      <c r="H796" s="190"/>
      <c r="I796" s="185"/>
    </row>
    <row r="797" spans="1:9" s="188" customFormat="1" ht="11.25" x14ac:dyDescent="0.2">
      <c r="A797" s="184"/>
      <c r="B797" s="191"/>
      <c r="C797" s="185"/>
      <c r="D797" s="190"/>
      <c r="E797" s="189"/>
      <c r="G797" s="189"/>
      <c r="H797" s="190"/>
      <c r="I797" s="185"/>
    </row>
    <row r="798" spans="1:9" s="188" customFormat="1" ht="11.25" x14ac:dyDescent="0.2">
      <c r="A798" s="184"/>
      <c r="B798" s="191"/>
      <c r="C798" s="185"/>
      <c r="D798" s="190"/>
      <c r="E798" s="189"/>
      <c r="G798" s="189"/>
      <c r="H798" s="190"/>
      <c r="I798" s="185"/>
    </row>
    <row r="799" spans="1:9" s="188" customFormat="1" ht="11.25" x14ac:dyDescent="0.2">
      <c r="A799" s="184"/>
      <c r="B799" s="191"/>
      <c r="C799" s="185"/>
      <c r="D799" s="190"/>
      <c r="E799" s="189"/>
      <c r="G799" s="189"/>
      <c r="H799" s="190"/>
      <c r="I799" s="185"/>
    </row>
    <row r="800" spans="1:9" s="188" customFormat="1" ht="11.25" x14ac:dyDescent="0.2">
      <c r="A800" s="184"/>
      <c r="B800" s="191"/>
      <c r="C800" s="185"/>
      <c r="D800" s="190"/>
      <c r="E800" s="189"/>
      <c r="G800" s="189"/>
      <c r="H800" s="190"/>
      <c r="I800" s="185"/>
    </row>
    <row r="801" spans="1:9" s="188" customFormat="1" ht="11.25" x14ac:dyDescent="0.2">
      <c r="A801" s="184"/>
      <c r="B801" s="191"/>
      <c r="C801" s="185"/>
      <c r="D801" s="190"/>
      <c r="E801" s="189"/>
      <c r="G801" s="189"/>
      <c r="H801" s="190"/>
      <c r="I801" s="185"/>
    </row>
    <row r="802" spans="1:9" s="188" customFormat="1" ht="11.25" x14ac:dyDescent="0.2">
      <c r="A802" s="184"/>
      <c r="B802" s="191"/>
      <c r="C802" s="185"/>
      <c r="D802" s="190"/>
      <c r="E802" s="189"/>
      <c r="G802" s="189"/>
      <c r="H802" s="190"/>
      <c r="I802" s="185"/>
    </row>
    <row r="803" spans="1:9" s="188" customFormat="1" ht="11.25" x14ac:dyDescent="0.2">
      <c r="A803" s="184"/>
      <c r="B803" s="191"/>
      <c r="C803" s="185"/>
      <c r="D803" s="190"/>
      <c r="E803" s="189"/>
      <c r="G803" s="189"/>
      <c r="H803" s="190"/>
      <c r="I803" s="185"/>
    </row>
    <row r="804" spans="1:9" s="188" customFormat="1" ht="11.25" x14ac:dyDescent="0.2">
      <c r="A804" s="184"/>
      <c r="B804" s="191"/>
      <c r="C804" s="185"/>
      <c r="D804" s="190"/>
      <c r="E804" s="189"/>
      <c r="G804" s="189"/>
      <c r="H804" s="190"/>
      <c r="I804" s="185"/>
    </row>
    <row r="805" spans="1:9" s="188" customFormat="1" ht="11.25" x14ac:dyDescent="0.2">
      <c r="A805" s="184"/>
      <c r="B805" s="191"/>
      <c r="C805" s="185"/>
      <c r="D805" s="190"/>
      <c r="E805" s="189"/>
      <c r="G805" s="189"/>
      <c r="H805" s="190"/>
      <c r="I805" s="185"/>
    </row>
    <row r="806" spans="1:9" s="188" customFormat="1" ht="11.25" x14ac:dyDescent="0.2">
      <c r="A806" s="184"/>
      <c r="B806" s="191"/>
      <c r="C806" s="185"/>
      <c r="D806" s="190"/>
      <c r="E806" s="189"/>
      <c r="G806" s="189"/>
      <c r="H806" s="190"/>
      <c r="I806" s="185"/>
    </row>
    <row r="807" spans="1:9" s="188" customFormat="1" ht="11.25" x14ac:dyDescent="0.2">
      <c r="A807" s="184"/>
      <c r="B807" s="191"/>
      <c r="C807" s="185"/>
      <c r="D807" s="190"/>
      <c r="E807" s="189"/>
      <c r="G807" s="189"/>
      <c r="H807" s="190"/>
      <c r="I807" s="185"/>
    </row>
    <row r="808" spans="1:9" s="188" customFormat="1" ht="11.25" x14ac:dyDescent="0.2">
      <c r="A808" s="184"/>
      <c r="B808" s="191"/>
      <c r="C808" s="185"/>
      <c r="D808" s="190"/>
      <c r="E808" s="189"/>
      <c r="G808" s="189"/>
      <c r="H808" s="190"/>
      <c r="I808" s="185"/>
    </row>
    <row r="809" spans="1:9" s="188" customFormat="1" ht="11.25" x14ac:dyDescent="0.2">
      <c r="A809" s="184"/>
      <c r="B809" s="191"/>
      <c r="C809" s="185"/>
      <c r="D809" s="190"/>
      <c r="E809" s="189"/>
      <c r="G809" s="189"/>
      <c r="H809" s="190"/>
      <c r="I809" s="185"/>
    </row>
    <row r="810" spans="1:9" s="188" customFormat="1" ht="11.25" x14ac:dyDescent="0.2">
      <c r="A810" s="184"/>
      <c r="B810" s="191"/>
      <c r="C810" s="185"/>
      <c r="D810" s="190"/>
      <c r="E810" s="189"/>
      <c r="G810" s="189"/>
      <c r="H810" s="190"/>
      <c r="I810" s="185"/>
    </row>
    <row r="811" spans="1:9" s="188" customFormat="1" ht="11.25" x14ac:dyDescent="0.2">
      <c r="A811" s="184"/>
      <c r="B811" s="191"/>
      <c r="C811" s="185"/>
      <c r="D811" s="190"/>
      <c r="E811" s="189"/>
      <c r="G811" s="189"/>
      <c r="H811" s="190"/>
      <c r="I811" s="185"/>
    </row>
    <row r="812" spans="1:9" s="188" customFormat="1" ht="11.25" x14ac:dyDescent="0.2">
      <c r="A812" s="184"/>
      <c r="B812" s="191"/>
      <c r="C812" s="185"/>
      <c r="D812" s="190"/>
      <c r="E812" s="189"/>
      <c r="G812" s="189"/>
      <c r="H812" s="190"/>
      <c r="I812" s="185"/>
    </row>
    <row r="813" spans="1:9" s="188" customFormat="1" ht="11.25" x14ac:dyDescent="0.2">
      <c r="A813" s="184"/>
      <c r="B813" s="191"/>
      <c r="C813" s="185"/>
      <c r="D813" s="190"/>
      <c r="E813" s="189"/>
      <c r="G813" s="189"/>
      <c r="H813" s="190"/>
      <c r="I813" s="185"/>
    </row>
    <row r="814" spans="1:9" s="188" customFormat="1" ht="11.25" x14ac:dyDescent="0.2">
      <c r="A814" s="184"/>
      <c r="B814" s="191"/>
      <c r="C814" s="185"/>
      <c r="D814" s="190"/>
      <c r="E814" s="189"/>
      <c r="G814" s="189"/>
      <c r="H814" s="190"/>
      <c r="I814" s="185"/>
    </row>
    <row r="815" spans="1:9" s="188" customFormat="1" ht="11.25" x14ac:dyDescent="0.2">
      <c r="A815" s="184"/>
      <c r="B815" s="191"/>
      <c r="C815" s="185"/>
      <c r="D815" s="190"/>
      <c r="E815" s="189"/>
      <c r="G815" s="189"/>
      <c r="H815" s="190"/>
      <c r="I815" s="185"/>
    </row>
    <row r="816" spans="1:9" s="188" customFormat="1" ht="11.25" x14ac:dyDescent="0.2">
      <c r="A816" s="184"/>
      <c r="B816" s="191"/>
      <c r="C816" s="185"/>
      <c r="D816" s="190"/>
      <c r="E816" s="189"/>
      <c r="G816" s="189"/>
      <c r="H816" s="190"/>
      <c r="I816" s="185"/>
    </row>
    <row r="817" spans="1:9" s="188" customFormat="1" ht="11.25" x14ac:dyDescent="0.2">
      <c r="A817" s="184"/>
      <c r="B817" s="191"/>
      <c r="C817" s="185"/>
      <c r="D817" s="190"/>
      <c r="E817" s="189"/>
      <c r="G817" s="189"/>
      <c r="H817" s="190"/>
      <c r="I817" s="185"/>
    </row>
    <row r="818" spans="1:9" s="188" customFormat="1" ht="11.25" x14ac:dyDescent="0.2">
      <c r="A818" s="184"/>
      <c r="B818" s="191"/>
      <c r="C818" s="185"/>
      <c r="D818" s="190"/>
      <c r="E818" s="189"/>
      <c r="G818" s="189"/>
      <c r="H818" s="190"/>
      <c r="I818" s="185"/>
    </row>
    <row r="819" spans="1:9" s="188" customFormat="1" ht="11.25" x14ac:dyDescent="0.2">
      <c r="A819" s="184"/>
      <c r="B819" s="191"/>
      <c r="C819" s="185"/>
      <c r="D819" s="190"/>
      <c r="E819" s="189"/>
      <c r="G819" s="189"/>
      <c r="H819" s="190"/>
      <c r="I819" s="185"/>
    </row>
    <row r="820" spans="1:9" s="188" customFormat="1" ht="11.25" x14ac:dyDescent="0.2">
      <c r="A820" s="184"/>
      <c r="B820" s="191"/>
      <c r="C820" s="185"/>
      <c r="D820" s="190"/>
      <c r="E820" s="189"/>
      <c r="G820" s="189"/>
      <c r="H820" s="190"/>
      <c r="I820" s="185"/>
    </row>
    <row r="821" spans="1:9" s="188" customFormat="1" ht="11.25" x14ac:dyDescent="0.2">
      <c r="A821" s="184"/>
      <c r="B821" s="191"/>
      <c r="C821" s="185"/>
      <c r="D821" s="190"/>
      <c r="E821" s="189"/>
      <c r="G821" s="189"/>
      <c r="H821" s="190"/>
      <c r="I821" s="185"/>
    </row>
    <row r="822" spans="1:9" s="188" customFormat="1" ht="11.25" x14ac:dyDescent="0.2">
      <c r="A822" s="184"/>
      <c r="B822" s="191"/>
      <c r="C822" s="185"/>
      <c r="D822" s="190"/>
      <c r="E822" s="189"/>
      <c r="G822" s="189"/>
      <c r="H822" s="190"/>
      <c r="I822" s="185"/>
    </row>
    <row r="823" spans="1:9" s="188" customFormat="1" ht="11.25" x14ac:dyDescent="0.2">
      <c r="A823" s="184"/>
      <c r="B823" s="191"/>
      <c r="C823" s="185"/>
      <c r="D823" s="190"/>
      <c r="E823" s="189"/>
      <c r="G823" s="189"/>
      <c r="H823" s="190"/>
      <c r="I823" s="185"/>
    </row>
    <row r="824" spans="1:9" s="188" customFormat="1" ht="11.25" x14ac:dyDescent="0.2">
      <c r="A824" s="184"/>
      <c r="B824" s="191"/>
      <c r="C824" s="185"/>
      <c r="D824" s="190"/>
      <c r="E824" s="189"/>
      <c r="G824" s="189"/>
      <c r="H824" s="190"/>
      <c r="I824" s="185"/>
    </row>
    <row r="825" spans="1:9" s="188" customFormat="1" ht="11.25" x14ac:dyDescent="0.2">
      <c r="A825" s="184"/>
      <c r="B825" s="191"/>
      <c r="C825" s="185"/>
      <c r="D825" s="190"/>
      <c r="E825" s="189"/>
      <c r="G825" s="189"/>
      <c r="H825" s="190"/>
      <c r="I825" s="185"/>
    </row>
    <row r="826" spans="1:9" s="188" customFormat="1" ht="11.25" x14ac:dyDescent="0.2">
      <c r="A826" s="184"/>
      <c r="B826" s="191"/>
      <c r="C826" s="185"/>
      <c r="D826" s="190"/>
      <c r="E826" s="189"/>
      <c r="G826" s="189"/>
      <c r="H826" s="190"/>
      <c r="I826" s="185"/>
    </row>
    <row r="827" spans="1:9" s="188" customFormat="1" ht="11.25" x14ac:dyDescent="0.2">
      <c r="A827" s="184"/>
      <c r="B827" s="191"/>
      <c r="C827" s="185"/>
      <c r="D827" s="190"/>
      <c r="E827" s="189"/>
      <c r="G827" s="189"/>
      <c r="H827" s="190"/>
      <c r="I827" s="185"/>
    </row>
    <row r="828" spans="1:9" s="188" customFormat="1" ht="11.25" x14ac:dyDescent="0.2">
      <c r="A828" s="184"/>
      <c r="B828" s="191"/>
      <c r="C828" s="185"/>
      <c r="D828" s="190"/>
      <c r="E828" s="189"/>
      <c r="G828" s="189"/>
      <c r="H828" s="190"/>
      <c r="I828" s="185"/>
    </row>
    <row r="829" spans="1:9" s="188" customFormat="1" ht="11.25" x14ac:dyDescent="0.2">
      <c r="A829" s="184"/>
      <c r="B829" s="191"/>
      <c r="C829" s="185"/>
      <c r="D829" s="190"/>
      <c r="E829" s="189"/>
      <c r="G829" s="189"/>
      <c r="H829" s="190"/>
      <c r="I829" s="185"/>
    </row>
    <row r="830" spans="1:9" s="188" customFormat="1" ht="11.25" x14ac:dyDescent="0.2">
      <c r="A830" s="184"/>
      <c r="B830" s="191"/>
      <c r="C830" s="185"/>
      <c r="D830" s="190"/>
      <c r="E830" s="189"/>
      <c r="G830" s="189"/>
      <c r="H830" s="190"/>
      <c r="I830" s="185"/>
    </row>
    <row r="831" spans="1:9" s="188" customFormat="1" ht="11.25" x14ac:dyDescent="0.2">
      <c r="A831" s="184"/>
      <c r="B831" s="191"/>
      <c r="C831" s="185"/>
      <c r="D831" s="190"/>
      <c r="E831" s="189"/>
      <c r="G831" s="189"/>
      <c r="H831" s="190"/>
      <c r="I831" s="185"/>
    </row>
    <row r="832" spans="1:9" s="188" customFormat="1" ht="11.25" x14ac:dyDescent="0.2">
      <c r="A832" s="184"/>
      <c r="B832" s="191"/>
      <c r="C832" s="185"/>
      <c r="D832" s="190"/>
      <c r="E832" s="189"/>
      <c r="G832" s="189"/>
      <c r="H832" s="190"/>
      <c r="I832" s="185"/>
    </row>
    <row r="833" spans="1:9" s="188" customFormat="1" ht="11.25" x14ac:dyDescent="0.2">
      <c r="A833" s="184"/>
      <c r="B833" s="191"/>
      <c r="C833" s="185"/>
      <c r="D833" s="190"/>
      <c r="E833" s="189"/>
      <c r="G833" s="189"/>
      <c r="H833" s="190"/>
      <c r="I833" s="185"/>
    </row>
    <row r="834" spans="1:9" s="188" customFormat="1" ht="11.25" x14ac:dyDescent="0.2">
      <c r="A834" s="184"/>
      <c r="B834" s="191"/>
      <c r="C834" s="185"/>
      <c r="D834" s="190"/>
      <c r="E834" s="189"/>
      <c r="G834" s="189"/>
      <c r="H834" s="190"/>
      <c r="I834" s="185"/>
    </row>
    <row r="835" spans="1:9" s="188" customFormat="1" ht="11.25" x14ac:dyDescent="0.2">
      <c r="A835" s="184"/>
      <c r="B835" s="191"/>
      <c r="C835" s="185"/>
      <c r="D835" s="190"/>
      <c r="E835" s="189"/>
      <c r="G835" s="189"/>
      <c r="H835" s="190"/>
      <c r="I835" s="185"/>
    </row>
    <row r="836" spans="1:9" s="188" customFormat="1" ht="11.25" x14ac:dyDescent="0.2">
      <c r="A836" s="184"/>
      <c r="B836" s="191"/>
      <c r="C836" s="185"/>
      <c r="D836" s="190"/>
      <c r="E836" s="189"/>
      <c r="G836" s="189"/>
      <c r="H836" s="190"/>
      <c r="I836" s="185"/>
    </row>
    <row r="837" spans="1:9" s="188" customFormat="1" ht="11.25" x14ac:dyDescent="0.2">
      <c r="A837" s="184"/>
      <c r="B837" s="191"/>
      <c r="C837" s="185"/>
      <c r="D837" s="190"/>
      <c r="E837" s="189"/>
      <c r="G837" s="189"/>
      <c r="H837" s="190"/>
      <c r="I837" s="185"/>
    </row>
    <row r="838" spans="1:9" s="188" customFormat="1" ht="11.25" x14ac:dyDescent="0.2">
      <c r="A838" s="184"/>
      <c r="B838" s="191"/>
      <c r="C838" s="185"/>
      <c r="D838" s="190"/>
      <c r="E838" s="189"/>
      <c r="G838" s="189"/>
      <c r="H838" s="190"/>
      <c r="I838" s="185"/>
    </row>
    <row r="839" spans="1:9" s="188" customFormat="1" ht="11.25" x14ac:dyDescent="0.2">
      <c r="A839" s="184"/>
      <c r="B839" s="191"/>
      <c r="C839" s="185"/>
      <c r="D839" s="190"/>
      <c r="E839" s="189"/>
      <c r="G839" s="189"/>
      <c r="H839" s="190"/>
      <c r="I839" s="185"/>
    </row>
    <row r="840" spans="1:9" s="188" customFormat="1" ht="11.25" x14ac:dyDescent="0.2">
      <c r="A840" s="184"/>
      <c r="B840" s="191"/>
      <c r="C840" s="185"/>
      <c r="D840" s="190"/>
      <c r="E840" s="189"/>
      <c r="G840" s="189"/>
      <c r="H840" s="190"/>
      <c r="I840" s="185"/>
    </row>
    <row r="841" spans="1:9" s="188" customFormat="1" ht="11.25" x14ac:dyDescent="0.2">
      <c r="A841" s="184"/>
      <c r="B841" s="191"/>
      <c r="C841" s="185"/>
      <c r="D841" s="190"/>
      <c r="E841" s="189"/>
      <c r="G841" s="189"/>
      <c r="H841" s="190"/>
      <c r="I841" s="185"/>
    </row>
    <row r="842" spans="1:9" s="188" customFormat="1" ht="11.25" x14ac:dyDescent="0.2">
      <c r="A842" s="184"/>
      <c r="B842" s="191"/>
      <c r="C842" s="185"/>
      <c r="D842" s="190"/>
      <c r="E842" s="189"/>
      <c r="G842" s="189"/>
      <c r="H842" s="190"/>
      <c r="I842" s="185"/>
    </row>
    <row r="843" spans="1:9" s="188" customFormat="1" ht="11.25" x14ac:dyDescent="0.2">
      <c r="A843" s="184"/>
      <c r="B843" s="191"/>
      <c r="C843" s="185"/>
      <c r="D843" s="190"/>
      <c r="E843" s="189"/>
      <c r="G843" s="189"/>
      <c r="H843" s="190"/>
      <c r="I843" s="185"/>
    </row>
    <row r="844" spans="1:9" s="188" customFormat="1" ht="11.25" x14ac:dyDescent="0.2">
      <c r="A844" s="184"/>
      <c r="B844" s="191"/>
      <c r="C844" s="185"/>
      <c r="D844" s="190"/>
      <c r="E844" s="189"/>
      <c r="G844" s="189"/>
      <c r="H844" s="190"/>
      <c r="I844" s="185"/>
    </row>
    <row r="845" spans="1:9" s="188" customFormat="1" ht="11.25" x14ac:dyDescent="0.2">
      <c r="A845" s="184"/>
      <c r="B845" s="191"/>
      <c r="C845" s="185"/>
      <c r="D845" s="190"/>
      <c r="E845" s="189"/>
      <c r="G845" s="189"/>
      <c r="H845" s="190"/>
      <c r="I845" s="185"/>
    </row>
    <row r="846" spans="1:9" s="188" customFormat="1" ht="11.25" x14ac:dyDescent="0.2">
      <c r="A846" s="184"/>
      <c r="B846" s="191"/>
      <c r="C846" s="185"/>
      <c r="D846" s="190"/>
      <c r="E846" s="189"/>
      <c r="G846" s="189"/>
      <c r="H846" s="190"/>
      <c r="I846" s="185"/>
    </row>
    <row r="847" spans="1:9" s="188" customFormat="1" ht="11.25" x14ac:dyDescent="0.2">
      <c r="A847" s="184"/>
      <c r="B847" s="191"/>
      <c r="C847" s="185"/>
      <c r="D847" s="190"/>
      <c r="E847" s="189"/>
      <c r="G847" s="189"/>
      <c r="H847" s="190"/>
      <c r="I847" s="185"/>
    </row>
    <row r="848" spans="1:9" s="188" customFormat="1" ht="11.25" x14ac:dyDescent="0.2">
      <c r="A848" s="184"/>
      <c r="B848" s="191"/>
      <c r="C848" s="185"/>
      <c r="D848" s="190"/>
      <c r="E848" s="189"/>
      <c r="G848" s="189"/>
      <c r="H848" s="190"/>
      <c r="I848" s="185"/>
    </row>
    <row r="849" spans="1:9" s="188" customFormat="1" ht="11.25" x14ac:dyDescent="0.2">
      <c r="A849" s="184"/>
      <c r="B849" s="191"/>
      <c r="C849" s="185"/>
      <c r="D849" s="190"/>
      <c r="E849" s="189"/>
      <c r="G849" s="189"/>
      <c r="H849" s="190"/>
      <c r="I849" s="185"/>
    </row>
    <row r="850" spans="1:9" s="188" customFormat="1" ht="11.25" x14ac:dyDescent="0.2">
      <c r="A850" s="184"/>
      <c r="B850" s="191"/>
      <c r="C850" s="185"/>
      <c r="D850" s="190"/>
      <c r="E850" s="189"/>
      <c r="G850" s="189"/>
      <c r="H850" s="190"/>
      <c r="I850" s="185"/>
    </row>
    <row r="851" spans="1:9" s="188" customFormat="1" ht="11.25" x14ac:dyDescent="0.2">
      <c r="A851" s="184"/>
      <c r="B851" s="191"/>
      <c r="C851" s="185"/>
      <c r="D851" s="190"/>
      <c r="E851" s="189"/>
      <c r="G851" s="189"/>
      <c r="H851" s="190"/>
      <c r="I851" s="185"/>
    </row>
    <row r="852" spans="1:9" s="188" customFormat="1" ht="11.25" x14ac:dyDescent="0.2">
      <c r="A852" s="184"/>
      <c r="B852" s="191"/>
      <c r="C852" s="185"/>
      <c r="D852" s="190"/>
      <c r="E852" s="189"/>
      <c r="G852" s="189"/>
      <c r="H852" s="190"/>
      <c r="I852" s="185"/>
    </row>
    <row r="853" spans="1:9" s="188" customFormat="1" ht="11.25" x14ac:dyDescent="0.2">
      <c r="A853" s="184"/>
      <c r="B853" s="191"/>
      <c r="C853" s="185"/>
      <c r="D853" s="190"/>
      <c r="E853" s="189"/>
      <c r="G853" s="189"/>
      <c r="H853" s="190"/>
      <c r="I853" s="185"/>
    </row>
    <row r="854" spans="1:9" s="188" customFormat="1" ht="11.25" x14ac:dyDescent="0.2">
      <c r="A854" s="184"/>
      <c r="B854" s="191"/>
      <c r="C854" s="185"/>
      <c r="D854" s="190"/>
      <c r="E854" s="189"/>
      <c r="G854" s="189"/>
      <c r="H854" s="190"/>
      <c r="I854" s="185"/>
    </row>
    <row r="855" spans="1:9" s="188" customFormat="1" ht="11.25" x14ac:dyDescent="0.2">
      <c r="A855" s="184"/>
      <c r="B855" s="191"/>
      <c r="C855" s="185"/>
      <c r="D855" s="190"/>
      <c r="E855" s="189"/>
      <c r="G855" s="189"/>
      <c r="H855" s="190"/>
      <c r="I855" s="185"/>
    </row>
    <row r="856" spans="1:9" s="188" customFormat="1" ht="11.25" x14ac:dyDescent="0.2">
      <c r="A856" s="184"/>
      <c r="B856" s="191"/>
      <c r="C856" s="185"/>
      <c r="D856" s="190"/>
      <c r="E856" s="189"/>
      <c r="G856" s="189"/>
      <c r="H856" s="190"/>
      <c r="I856" s="185"/>
    </row>
    <row r="857" spans="1:9" s="188" customFormat="1" ht="11.25" x14ac:dyDescent="0.2">
      <c r="A857" s="184"/>
      <c r="B857" s="191"/>
      <c r="C857" s="185"/>
      <c r="D857" s="190"/>
      <c r="E857" s="189"/>
      <c r="G857" s="189"/>
      <c r="H857" s="190"/>
      <c r="I857" s="185"/>
    </row>
    <row r="858" spans="1:9" s="188" customFormat="1" ht="11.25" x14ac:dyDescent="0.2">
      <c r="A858" s="184"/>
      <c r="B858" s="191"/>
      <c r="C858" s="185"/>
      <c r="D858" s="190"/>
      <c r="E858" s="189"/>
      <c r="G858" s="189"/>
      <c r="H858" s="190"/>
      <c r="I858" s="185"/>
    </row>
    <row r="859" spans="1:9" s="188" customFormat="1" ht="11.25" x14ac:dyDescent="0.2">
      <c r="A859" s="184"/>
      <c r="B859" s="191"/>
      <c r="C859" s="185"/>
      <c r="D859" s="190"/>
      <c r="E859" s="189"/>
      <c r="G859" s="189"/>
      <c r="H859" s="190"/>
      <c r="I859" s="185"/>
    </row>
    <row r="860" spans="1:9" s="188" customFormat="1" ht="11.25" x14ac:dyDescent="0.2">
      <c r="A860" s="184"/>
      <c r="B860" s="191"/>
      <c r="C860" s="185"/>
      <c r="D860" s="190"/>
      <c r="E860" s="189"/>
      <c r="G860" s="189"/>
      <c r="H860" s="190"/>
      <c r="I860" s="185"/>
    </row>
    <row r="861" spans="1:9" s="188" customFormat="1" ht="11.25" x14ac:dyDescent="0.2">
      <c r="A861" s="184"/>
      <c r="B861" s="191"/>
      <c r="C861" s="185"/>
      <c r="D861" s="190"/>
      <c r="E861" s="189"/>
      <c r="G861" s="189"/>
      <c r="H861" s="190"/>
      <c r="I861" s="185"/>
    </row>
    <row r="862" spans="1:9" s="188" customFormat="1" ht="11.25" x14ac:dyDescent="0.2">
      <c r="A862" s="184"/>
      <c r="B862" s="191"/>
      <c r="C862" s="185"/>
      <c r="D862" s="190"/>
      <c r="E862" s="189"/>
      <c r="G862" s="189"/>
      <c r="H862" s="190"/>
      <c r="I862" s="185"/>
    </row>
    <row r="863" spans="1:9" s="188" customFormat="1" ht="11.25" x14ac:dyDescent="0.2">
      <c r="A863" s="184"/>
      <c r="B863" s="191"/>
      <c r="C863" s="185"/>
      <c r="D863" s="190"/>
      <c r="E863" s="189"/>
      <c r="G863" s="189"/>
      <c r="H863" s="190"/>
      <c r="I863" s="185"/>
    </row>
    <row r="864" spans="1:9" s="188" customFormat="1" ht="11.25" x14ac:dyDescent="0.2">
      <c r="A864" s="184"/>
      <c r="B864" s="191"/>
      <c r="C864" s="185"/>
      <c r="D864" s="190"/>
      <c r="E864" s="189"/>
      <c r="G864" s="189"/>
      <c r="H864" s="190"/>
      <c r="I864" s="185"/>
    </row>
    <row r="865" spans="1:9" s="188" customFormat="1" ht="11.25" x14ac:dyDescent="0.2">
      <c r="A865" s="184"/>
      <c r="B865" s="191"/>
      <c r="C865" s="185"/>
      <c r="D865" s="190"/>
      <c r="E865" s="189"/>
      <c r="G865" s="189"/>
      <c r="H865" s="190"/>
      <c r="I865" s="185"/>
    </row>
    <row r="866" spans="1:9" s="188" customFormat="1" ht="11.25" x14ac:dyDescent="0.2">
      <c r="A866" s="184"/>
      <c r="B866" s="191"/>
      <c r="C866" s="185"/>
      <c r="D866" s="190"/>
      <c r="E866" s="189"/>
      <c r="G866" s="189"/>
      <c r="H866" s="190"/>
      <c r="I866" s="185"/>
    </row>
    <row r="867" spans="1:9" s="188" customFormat="1" ht="11.25" x14ac:dyDescent="0.2">
      <c r="A867" s="184"/>
      <c r="B867" s="191"/>
      <c r="C867" s="185"/>
      <c r="D867" s="190"/>
      <c r="E867" s="189"/>
      <c r="G867" s="189"/>
      <c r="H867" s="190"/>
      <c r="I867" s="185"/>
    </row>
    <row r="868" spans="1:9" s="188" customFormat="1" ht="11.25" x14ac:dyDescent="0.2">
      <c r="A868" s="184"/>
      <c r="B868" s="191"/>
      <c r="C868" s="185"/>
      <c r="D868" s="190"/>
      <c r="E868" s="189"/>
      <c r="G868" s="189"/>
      <c r="H868" s="190"/>
      <c r="I868" s="185"/>
    </row>
    <row r="869" spans="1:9" s="188" customFormat="1" ht="11.25" x14ac:dyDescent="0.2">
      <c r="A869" s="184"/>
      <c r="B869" s="191"/>
      <c r="C869" s="185"/>
      <c r="D869" s="190"/>
      <c r="E869" s="189"/>
      <c r="G869" s="189"/>
      <c r="H869" s="190"/>
      <c r="I869" s="185"/>
    </row>
    <row r="870" spans="1:9" s="188" customFormat="1" ht="11.25" x14ac:dyDescent="0.2">
      <c r="A870" s="184"/>
      <c r="B870" s="191"/>
      <c r="C870" s="185"/>
      <c r="D870" s="190"/>
      <c r="E870" s="189"/>
      <c r="G870" s="189"/>
      <c r="H870" s="190"/>
      <c r="I870" s="185"/>
    </row>
    <row r="871" spans="1:9" s="188" customFormat="1" ht="11.25" x14ac:dyDescent="0.2">
      <c r="A871" s="184"/>
      <c r="B871" s="191"/>
      <c r="C871" s="185"/>
      <c r="D871" s="190"/>
      <c r="E871" s="189"/>
      <c r="G871" s="189"/>
      <c r="H871" s="190"/>
      <c r="I871" s="185"/>
    </row>
    <row r="872" spans="1:9" s="188" customFormat="1" ht="11.25" x14ac:dyDescent="0.2">
      <c r="A872" s="184"/>
      <c r="B872" s="191"/>
      <c r="C872" s="185"/>
      <c r="D872" s="190"/>
      <c r="E872" s="189"/>
      <c r="G872" s="189"/>
      <c r="H872" s="190"/>
      <c r="I872" s="185"/>
    </row>
    <row r="873" spans="1:9" s="188" customFormat="1" ht="11.25" x14ac:dyDescent="0.2">
      <c r="A873" s="184"/>
      <c r="B873" s="191"/>
      <c r="C873" s="185"/>
      <c r="D873" s="190"/>
      <c r="E873" s="189"/>
      <c r="G873" s="189"/>
      <c r="H873" s="190"/>
      <c r="I873" s="185"/>
    </row>
    <row r="874" spans="1:9" s="188" customFormat="1" ht="11.25" x14ac:dyDescent="0.2">
      <c r="A874" s="184"/>
      <c r="B874" s="191"/>
      <c r="C874" s="185"/>
      <c r="D874" s="190"/>
      <c r="E874" s="189"/>
      <c r="G874" s="189"/>
      <c r="H874" s="190"/>
      <c r="I874" s="185"/>
    </row>
    <row r="875" spans="1:9" s="188" customFormat="1" ht="11.25" x14ac:dyDescent="0.2">
      <c r="A875" s="184"/>
      <c r="B875" s="191"/>
      <c r="C875" s="185"/>
      <c r="D875" s="190"/>
      <c r="E875" s="189"/>
      <c r="G875" s="189"/>
      <c r="H875" s="190"/>
      <c r="I875" s="185"/>
    </row>
    <row r="876" spans="1:9" s="188" customFormat="1" ht="11.25" x14ac:dyDescent="0.2">
      <c r="A876" s="184"/>
      <c r="B876" s="191"/>
      <c r="C876" s="185"/>
      <c r="D876" s="190"/>
      <c r="E876" s="189"/>
      <c r="G876" s="189"/>
      <c r="H876" s="190"/>
      <c r="I876" s="185"/>
    </row>
    <row r="877" spans="1:9" s="188" customFormat="1" ht="11.25" x14ac:dyDescent="0.2">
      <c r="A877" s="184"/>
      <c r="B877" s="191"/>
      <c r="C877" s="185"/>
      <c r="D877" s="190"/>
      <c r="E877" s="189"/>
      <c r="G877" s="189"/>
      <c r="H877" s="190"/>
      <c r="I877" s="185"/>
    </row>
    <row r="878" spans="1:9" s="188" customFormat="1" ht="11.25" x14ac:dyDescent="0.2">
      <c r="A878" s="184"/>
      <c r="B878" s="191"/>
      <c r="C878" s="185"/>
      <c r="D878" s="190"/>
      <c r="E878" s="189"/>
      <c r="G878" s="189"/>
      <c r="H878" s="190"/>
      <c r="I878" s="185"/>
    </row>
    <row r="879" spans="1:9" s="188" customFormat="1" ht="11.25" x14ac:dyDescent="0.2">
      <c r="A879" s="184"/>
      <c r="B879" s="191"/>
      <c r="C879" s="185"/>
      <c r="D879" s="190"/>
      <c r="E879" s="189"/>
      <c r="G879" s="189"/>
      <c r="H879" s="190"/>
      <c r="I879" s="185"/>
    </row>
    <row r="880" spans="1:9" s="188" customFormat="1" ht="11.25" x14ac:dyDescent="0.2">
      <c r="A880" s="184"/>
      <c r="B880" s="191"/>
      <c r="C880" s="185"/>
      <c r="D880" s="190"/>
      <c r="E880" s="189"/>
      <c r="G880" s="189"/>
      <c r="H880" s="190"/>
      <c r="I880" s="185"/>
    </row>
    <row r="881" spans="1:9" s="188" customFormat="1" ht="11.25" x14ac:dyDescent="0.2">
      <c r="A881" s="184"/>
      <c r="B881" s="191"/>
      <c r="C881" s="185"/>
      <c r="D881" s="190"/>
      <c r="E881" s="189"/>
      <c r="G881" s="189"/>
      <c r="H881" s="190"/>
      <c r="I881" s="185"/>
    </row>
    <row r="882" spans="1:9" s="188" customFormat="1" ht="11.25" x14ac:dyDescent="0.2">
      <c r="A882" s="184"/>
      <c r="B882" s="191"/>
      <c r="C882" s="185"/>
      <c r="D882" s="190"/>
      <c r="E882" s="189"/>
      <c r="G882" s="189"/>
      <c r="H882" s="190"/>
      <c r="I882" s="185"/>
    </row>
    <row r="883" spans="1:9" s="188" customFormat="1" ht="11.25" x14ac:dyDescent="0.2">
      <c r="A883" s="184"/>
      <c r="B883" s="191"/>
      <c r="C883" s="185"/>
      <c r="D883" s="190"/>
      <c r="E883" s="189"/>
      <c r="G883" s="189"/>
      <c r="H883" s="190"/>
      <c r="I883" s="185"/>
    </row>
    <row r="884" spans="1:9" s="188" customFormat="1" ht="11.25" x14ac:dyDescent="0.2">
      <c r="A884" s="184"/>
      <c r="B884" s="191"/>
      <c r="C884" s="185"/>
      <c r="D884" s="190"/>
      <c r="E884" s="189"/>
      <c r="G884" s="189"/>
      <c r="H884" s="190"/>
      <c r="I884" s="185"/>
    </row>
    <row r="885" spans="1:9" s="188" customFormat="1" ht="11.25" x14ac:dyDescent="0.2">
      <c r="A885" s="184"/>
      <c r="B885" s="191"/>
      <c r="C885" s="185"/>
      <c r="D885" s="190"/>
      <c r="E885" s="189"/>
      <c r="G885" s="189"/>
      <c r="H885" s="190"/>
      <c r="I885" s="185"/>
    </row>
    <row r="886" spans="1:9" s="188" customFormat="1" ht="11.25" x14ac:dyDescent="0.2">
      <c r="A886" s="184"/>
      <c r="B886" s="191"/>
      <c r="C886" s="185"/>
      <c r="D886" s="190"/>
      <c r="E886" s="189"/>
      <c r="G886" s="189"/>
      <c r="H886" s="190"/>
      <c r="I886" s="185"/>
    </row>
    <row r="887" spans="1:9" s="188" customFormat="1" ht="11.25" x14ac:dyDescent="0.2">
      <c r="A887" s="184"/>
      <c r="B887" s="191"/>
      <c r="C887" s="185"/>
      <c r="D887" s="190"/>
      <c r="E887" s="189"/>
      <c r="G887" s="189"/>
      <c r="H887" s="190"/>
      <c r="I887" s="185"/>
    </row>
    <row r="888" spans="1:9" s="188" customFormat="1" ht="11.25" x14ac:dyDescent="0.2">
      <c r="A888" s="184"/>
      <c r="B888" s="191"/>
      <c r="C888" s="185"/>
      <c r="D888" s="190"/>
      <c r="E888" s="189"/>
      <c r="G888" s="189"/>
      <c r="H888" s="190"/>
      <c r="I888" s="185"/>
    </row>
    <row r="889" spans="1:9" s="188" customFormat="1" ht="11.25" x14ac:dyDescent="0.2">
      <c r="A889" s="184"/>
      <c r="B889" s="191"/>
      <c r="C889" s="185"/>
      <c r="D889" s="190"/>
      <c r="E889" s="189"/>
      <c r="G889" s="189"/>
      <c r="H889" s="190"/>
      <c r="I889" s="185"/>
    </row>
    <row r="890" spans="1:9" s="188" customFormat="1" ht="11.25" x14ac:dyDescent="0.2">
      <c r="A890" s="184"/>
      <c r="B890" s="191"/>
      <c r="C890" s="185"/>
      <c r="D890" s="190"/>
      <c r="E890" s="189"/>
      <c r="G890" s="189"/>
      <c r="H890" s="190"/>
      <c r="I890" s="185"/>
    </row>
    <row r="891" spans="1:9" s="188" customFormat="1" ht="11.25" x14ac:dyDescent="0.2">
      <c r="A891" s="184"/>
      <c r="B891" s="191"/>
      <c r="C891" s="185"/>
      <c r="D891" s="190"/>
      <c r="E891" s="189"/>
      <c r="G891" s="189"/>
      <c r="H891" s="190"/>
      <c r="I891" s="185"/>
    </row>
    <row r="892" spans="1:9" s="188" customFormat="1" ht="11.25" x14ac:dyDescent="0.2">
      <c r="A892" s="184"/>
      <c r="B892" s="191"/>
      <c r="C892" s="185"/>
      <c r="D892" s="190"/>
      <c r="E892" s="189"/>
      <c r="G892" s="189"/>
      <c r="H892" s="190"/>
      <c r="I892" s="185"/>
    </row>
    <row r="893" spans="1:9" s="188" customFormat="1" ht="11.25" x14ac:dyDescent="0.2">
      <c r="A893" s="184"/>
      <c r="B893" s="191"/>
      <c r="C893" s="185"/>
      <c r="D893" s="190"/>
      <c r="E893" s="189"/>
      <c r="G893" s="189"/>
      <c r="H893" s="190"/>
      <c r="I893" s="185"/>
    </row>
    <row r="894" spans="1:9" s="188" customFormat="1" ht="11.25" x14ac:dyDescent="0.2">
      <c r="A894" s="184"/>
      <c r="B894" s="191"/>
      <c r="C894" s="185"/>
      <c r="D894" s="190"/>
      <c r="E894" s="189"/>
      <c r="G894" s="189"/>
      <c r="H894" s="190"/>
      <c r="I894" s="185"/>
    </row>
    <row r="895" spans="1:9" s="188" customFormat="1" ht="11.25" x14ac:dyDescent="0.2">
      <c r="A895" s="184"/>
      <c r="B895" s="191"/>
      <c r="C895" s="185"/>
      <c r="D895" s="190"/>
      <c r="E895" s="189"/>
      <c r="G895" s="189"/>
      <c r="H895" s="190"/>
      <c r="I895" s="185"/>
    </row>
    <row r="896" spans="1:9" s="188" customFormat="1" ht="11.25" x14ac:dyDescent="0.2">
      <c r="A896" s="184"/>
      <c r="B896" s="191"/>
      <c r="C896" s="185"/>
      <c r="D896" s="190"/>
      <c r="E896" s="189"/>
      <c r="G896" s="189"/>
      <c r="H896" s="190"/>
      <c r="I896" s="185"/>
    </row>
    <row r="897" spans="1:9" s="188" customFormat="1" ht="11.25" x14ac:dyDescent="0.2">
      <c r="A897" s="184"/>
      <c r="B897" s="191"/>
      <c r="C897" s="185"/>
      <c r="D897" s="190"/>
      <c r="E897" s="189"/>
      <c r="G897" s="189"/>
      <c r="H897" s="190"/>
      <c r="I897" s="185"/>
    </row>
    <row r="898" spans="1:9" s="188" customFormat="1" ht="11.25" x14ac:dyDescent="0.2">
      <c r="A898" s="184"/>
      <c r="B898" s="191"/>
      <c r="C898" s="185"/>
      <c r="D898" s="190"/>
      <c r="E898" s="189"/>
      <c r="G898" s="189"/>
      <c r="H898" s="190"/>
      <c r="I898" s="185"/>
    </row>
    <row r="899" spans="1:9" s="188" customFormat="1" ht="11.25" x14ac:dyDescent="0.2">
      <c r="A899" s="184"/>
      <c r="B899" s="191"/>
      <c r="C899" s="185"/>
      <c r="D899" s="190"/>
      <c r="E899" s="189"/>
      <c r="G899" s="189"/>
      <c r="H899" s="190"/>
      <c r="I899" s="185"/>
    </row>
    <row r="900" spans="1:9" s="188" customFormat="1" ht="11.25" x14ac:dyDescent="0.2">
      <c r="A900" s="184"/>
      <c r="B900" s="191"/>
      <c r="C900" s="185"/>
      <c r="D900" s="190"/>
      <c r="E900" s="189"/>
      <c r="G900" s="189"/>
      <c r="H900" s="190"/>
      <c r="I900" s="185"/>
    </row>
    <row r="901" spans="1:9" s="188" customFormat="1" ht="11.25" x14ac:dyDescent="0.2">
      <c r="A901" s="184"/>
      <c r="B901" s="191"/>
      <c r="C901" s="185"/>
      <c r="D901" s="190"/>
      <c r="E901" s="189"/>
      <c r="G901" s="189"/>
      <c r="H901" s="190"/>
      <c r="I901" s="185"/>
    </row>
    <row r="902" spans="1:9" s="188" customFormat="1" ht="11.25" x14ac:dyDescent="0.2">
      <c r="A902" s="184"/>
      <c r="B902" s="191"/>
      <c r="C902" s="185"/>
      <c r="D902" s="190"/>
      <c r="E902" s="189"/>
      <c r="G902" s="189"/>
      <c r="H902" s="190"/>
      <c r="I902" s="185"/>
    </row>
    <row r="903" spans="1:9" s="188" customFormat="1" ht="11.25" x14ac:dyDescent="0.2">
      <c r="A903" s="184"/>
      <c r="B903" s="191"/>
      <c r="C903" s="185"/>
      <c r="D903" s="190"/>
      <c r="E903" s="189"/>
      <c r="G903" s="189"/>
      <c r="H903" s="190"/>
      <c r="I903" s="185"/>
    </row>
    <row r="904" spans="1:9" s="188" customFormat="1" ht="11.25" x14ac:dyDescent="0.2">
      <c r="A904" s="184"/>
      <c r="B904" s="191"/>
      <c r="C904" s="185"/>
      <c r="D904" s="190"/>
      <c r="E904" s="189"/>
      <c r="G904" s="189"/>
      <c r="H904" s="190"/>
      <c r="I904" s="185"/>
    </row>
    <row r="905" spans="1:9" s="188" customFormat="1" ht="11.25" x14ac:dyDescent="0.2">
      <c r="A905" s="184"/>
      <c r="B905" s="191"/>
      <c r="C905" s="185"/>
      <c r="D905" s="190"/>
      <c r="E905" s="189"/>
      <c r="G905" s="189"/>
      <c r="H905" s="190"/>
      <c r="I905" s="185"/>
    </row>
    <row r="906" spans="1:9" s="188" customFormat="1" ht="11.25" x14ac:dyDescent="0.2">
      <c r="A906" s="184"/>
      <c r="B906" s="191"/>
      <c r="C906" s="185"/>
      <c r="D906" s="190"/>
      <c r="E906" s="189"/>
      <c r="G906" s="189"/>
      <c r="H906" s="190"/>
      <c r="I906" s="185"/>
    </row>
    <row r="907" spans="1:9" s="188" customFormat="1" ht="11.25" x14ac:dyDescent="0.2">
      <c r="A907" s="184"/>
      <c r="B907" s="191"/>
      <c r="C907" s="185"/>
      <c r="D907" s="190"/>
      <c r="E907" s="189"/>
      <c r="G907" s="189"/>
      <c r="H907" s="190"/>
      <c r="I907" s="185"/>
    </row>
    <row r="908" spans="1:9" s="188" customFormat="1" ht="11.25" x14ac:dyDescent="0.2">
      <c r="A908" s="184"/>
      <c r="B908" s="191"/>
      <c r="C908" s="185"/>
      <c r="D908" s="190"/>
      <c r="E908" s="189"/>
      <c r="G908" s="189"/>
      <c r="H908" s="190"/>
      <c r="I908" s="185"/>
    </row>
    <row r="909" spans="1:9" s="188" customFormat="1" ht="11.25" x14ac:dyDescent="0.2">
      <c r="A909" s="184"/>
      <c r="B909" s="191"/>
      <c r="C909" s="185"/>
      <c r="D909" s="190"/>
      <c r="E909" s="189"/>
      <c r="G909" s="189"/>
      <c r="H909" s="190"/>
      <c r="I909" s="185"/>
    </row>
    <row r="910" spans="1:9" s="188" customFormat="1" ht="11.25" x14ac:dyDescent="0.2">
      <c r="A910" s="184"/>
      <c r="B910" s="191"/>
      <c r="C910" s="185"/>
      <c r="D910" s="190"/>
      <c r="E910" s="189"/>
      <c r="G910" s="189"/>
      <c r="H910" s="190"/>
      <c r="I910" s="185"/>
    </row>
    <row r="911" spans="1:9" s="188" customFormat="1" ht="11.25" x14ac:dyDescent="0.2">
      <c r="A911" s="184"/>
      <c r="B911" s="191"/>
      <c r="C911" s="185"/>
      <c r="D911" s="190"/>
      <c r="E911" s="189"/>
      <c r="G911" s="189"/>
      <c r="H911" s="190"/>
      <c r="I911" s="185"/>
    </row>
    <row r="912" spans="1:9" s="188" customFormat="1" ht="11.25" x14ac:dyDescent="0.2">
      <c r="A912" s="184"/>
      <c r="B912" s="191"/>
      <c r="C912" s="185"/>
      <c r="D912" s="190"/>
      <c r="E912" s="189"/>
      <c r="G912" s="189"/>
      <c r="H912" s="190"/>
      <c r="I912" s="185"/>
    </row>
    <row r="913" spans="1:9" s="188" customFormat="1" ht="11.25" x14ac:dyDescent="0.2">
      <c r="A913" s="184"/>
      <c r="B913" s="191"/>
      <c r="C913" s="185"/>
      <c r="D913" s="190"/>
      <c r="E913" s="189"/>
      <c r="G913" s="189"/>
      <c r="H913" s="190"/>
      <c r="I913" s="185"/>
    </row>
    <row r="914" spans="1:9" s="188" customFormat="1" ht="11.25" x14ac:dyDescent="0.2">
      <c r="A914" s="184"/>
      <c r="B914" s="191"/>
      <c r="C914" s="185"/>
      <c r="D914" s="190"/>
      <c r="E914" s="189"/>
      <c r="G914" s="189"/>
      <c r="H914" s="190"/>
      <c r="I914" s="185"/>
    </row>
    <row r="915" spans="1:9" s="188" customFormat="1" ht="11.25" x14ac:dyDescent="0.2">
      <c r="A915" s="184"/>
      <c r="B915" s="191"/>
      <c r="C915" s="185"/>
      <c r="D915" s="190"/>
      <c r="E915" s="189"/>
      <c r="G915" s="189"/>
      <c r="H915" s="190"/>
      <c r="I915" s="185"/>
    </row>
    <row r="916" spans="1:9" s="188" customFormat="1" ht="11.25" x14ac:dyDescent="0.2">
      <c r="A916" s="184"/>
      <c r="B916" s="191"/>
      <c r="C916" s="185"/>
      <c r="D916" s="190"/>
      <c r="E916" s="189"/>
      <c r="G916" s="189"/>
      <c r="H916" s="190"/>
      <c r="I916" s="185"/>
    </row>
    <row r="917" spans="1:9" s="188" customFormat="1" ht="11.25" x14ac:dyDescent="0.2">
      <c r="A917" s="184"/>
      <c r="B917" s="191"/>
      <c r="C917" s="185"/>
      <c r="D917" s="190"/>
      <c r="E917" s="189"/>
      <c r="G917" s="189"/>
      <c r="H917" s="190"/>
      <c r="I917" s="185"/>
    </row>
    <row r="918" spans="1:9" s="188" customFormat="1" ht="11.25" x14ac:dyDescent="0.2">
      <c r="A918" s="184"/>
      <c r="B918" s="191"/>
      <c r="C918" s="185"/>
      <c r="D918" s="190"/>
      <c r="E918" s="189"/>
      <c r="G918" s="189"/>
      <c r="H918" s="190"/>
      <c r="I918" s="185"/>
    </row>
    <row r="919" spans="1:9" s="188" customFormat="1" ht="11.25" x14ac:dyDescent="0.2">
      <c r="A919" s="184"/>
      <c r="B919" s="191"/>
      <c r="C919" s="185"/>
      <c r="D919" s="190"/>
      <c r="E919" s="189"/>
      <c r="G919" s="189"/>
      <c r="H919" s="190"/>
      <c r="I919" s="185"/>
    </row>
    <row r="920" spans="1:9" s="188" customFormat="1" ht="11.25" x14ac:dyDescent="0.2">
      <c r="A920" s="184"/>
      <c r="B920" s="191"/>
      <c r="C920" s="185"/>
      <c r="D920" s="190"/>
      <c r="E920" s="189"/>
      <c r="G920" s="189"/>
      <c r="H920" s="190"/>
      <c r="I920" s="185"/>
    </row>
    <row r="921" spans="1:9" s="188" customFormat="1" ht="11.25" x14ac:dyDescent="0.2">
      <c r="A921" s="184"/>
      <c r="B921" s="191"/>
      <c r="C921" s="185"/>
      <c r="D921" s="190"/>
      <c r="E921" s="189"/>
      <c r="G921" s="189"/>
      <c r="H921" s="190"/>
      <c r="I921" s="185"/>
    </row>
    <row r="922" spans="1:9" s="188" customFormat="1" ht="11.25" x14ac:dyDescent="0.2">
      <c r="A922" s="184"/>
      <c r="B922" s="191"/>
      <c r="C922" s="185"/>
      <c r="D922" s="190"/>
      <c r="E922" s="189"/>
      <c r="G922" s="189"/>
      <c r="H922" s="190"/>
      <c r="I922" s="185"/>
    </row>
    <row r="923" spans="1:9" s="188" customFormat="1" ht="11.25" x14ac:dyDescent="0.2">
      <c r="A923" s="184"/>
      <c r="B923" s="191"/>
      <c r="C923" s="185"/>
      <c r="D923" s="190"/>
      <c r="E923" s="189"/>
      <c r="G923" s="189"/>
      <c r="H923" s="190"/>
      <c r="I923" s="185"/>
    </row>
    <row r="924" spans="1:9" s="188" customFormat="1" ht="11.25" x14ac:dyDescent="0.2">
      <c r="A924" s="184"/>
      <c r="B924" s="191"/>
      <c r="C924" s="185"/>
      <c r="D924" s="190"/>
      <c r="E924" s="189"/>
      <c r="G924" s="189"/>
      <c r="H924" s="190"/>
      <c r="I924" s="185"/>
    </row>
    <row r="925" spans="1:9" s="188" customFormat="1" ht="11.25" x14ac:dyDescent="0.2">
      <c r="A925" s="184"/>
      <c r="B925" s="191"/>
      <c r="C925" s="185"/>
      <c r="D925" s="190"/>
      <c r="E925" s="189"/>
      <c r="G925" s="189"/>
      <c r="H925" s="190"/>
      <c r="I925" s="185"/>
    </row>
    <row r="926" spans="1:9" s="188" customFormat="1" ht="11.25" x14ac:dyDescent="0.2">
      <c r="A926" s="184"/>
      <c r="B926" s="191"/>
      <c r="C926" s="185"/>
      <c r="D926" s="190"/>
      <c r="E926" s="189"/>
      <c r="G926" s="189"/>
      <c r="H926" s="190"/>
      <c r="I926" s="185"/>
    </row>
    <row r="927" spans="1:9" s="188" customFormat="1" ht="11.25" x14ac:dyDescent="0.2">
      <c r="A927" s="184"/>
      <c r="B927" s="191"/>
      <c r="C927" s="185"/>
      <c r="D927" s="190"/>
      <c r="E927" s="189"/>
      <c r="G927" s="189"/>
      <c r="H927" s="190"/>
      <c r="I927" s="185"/>
    </row>
    <row r="928" spans="1:9" s="188" customFormat="1" ht="11.25" x14ac:dyDescent="0.2">
      <c r="A928" s="184"/>
      <c r="B928" s="191"/>
      <c r="C928" s="185"/>
      <c r="D928" s="190"/>
      <c r="E928" s="189"/>
      <c r="G928" s="189"/>
      <c r="H928" s="190"/>
      <c r="I928" s="185"/>
    </row>
    <row r="929" spans="1:9" s="188" customFormat="1" ht="11.25" x14ac:dyDescent="0.2">
      <c r="A929" s="184"/>
      <c r="B929" s="191"/>
      <c r="C929" s="185"/>
      <c r="D929" s="190"/>
      <c r="E929" s="189"/>
      <c r="G929" s="189"/>
      <c r="H929" s="190"/>
      <c r="I929" s="185"/>
    </row>
    <row r="930" spans="1:9" s="188" customFormat="1" ht="11.25" x14ac:dyDescent="0.2">
      <c r="A930" s="184"/>
      <c r="B930" s="191"/>
      <c r="C930" s="185"/>
      <c r="D930" s="190"/>
      <c r="E930" s="189"/>
      <c r="G930" s="189"/>
      <c r="H930" s="190"/>
      <c r="I930" s="185"/>
    </row>
    <row r="931" spans="1:9" s="188" customFormat="1" ht="11.25" x14ac:dyDescent="0.2">
      <c r="A931" s="184"/>
      <c r="B931" s="191"/>
      <c r="C931" s="185"/>
      <c r="D931" s="190"/>
      <c r="E931" s="189"/>
      <c r="G931" s="189"/>
      <c r="H931" s="190"/>
      <c r="I931" s="185"/>
    </row>
    <row r="932" spans="1:9" s="188" customFormat="1" ht="11.25" x14ac:dyDescent="0.2">
      <c r="A932" s="184"/>
      <c r="B932" s="191"/>
      <c r="C932" s="185"/>
      <c r="D932" s="190"/>
      <c r="E932" s="189"/>
      <c r="G932" s="189"/>
      <c r="H932" s="190"/>
      <c r="I932" s="185"/>
    </row>
    <row r="933" spans="1:9" s="188" customFormat="1" ht="11.25" x14ac:dyDescent="0.2">
      <c r="A933" s="184"/>
      <c r="B933" s="191"/>
      <c r="C933" s="185"/>
      <c r="D933" s="190"/>
      <c r="E933" s="189"/>
      <c r="G933" s="189"/>
      <c r="H933" s="190"/>
      <c r="I933" s="185"/>
    </row>
    <row r="934" spans="1:9" s="188" customFormat="1" ht="11.25" x14ac:dyDescent="0.2">
      <c r="A934" s="184"/>
      <c r="B934" s="191"/>
      <c r="C934" s="185"/>
      <c r="D934" s="190"/>
      <c r="E934" s="189"/>
      <c r="G934" s="189"/>
      <c r="H934" s="190"/>
      <c r="I934" s="185"/>
    </row>
    <row r="935" spans="1:9" s="188" customFormat="1" ht="11.25" x14ac:dyDescent="0.2">
      <c r="A935" s="184"/>
      <c r="B935" s="191"/>
      <c r="C935" s="185"/>
      <c r="D935" s="190"/>
      <c r="E935" s="189"/>
      <c r="G935" s="189"/>
      <c r="H935" s="190"/>
      <c r="I935" s="185"/>
    </row>
    <row r="936" spans="1:9" s="188" customFormat="1" ht="11.25" x14ac:dyDescent="0.2">
      <c r="A936" s="184"/>
      <c r="B936" s="191"/>
      <c r="C936" s="185"/>
      <c r="D936" s="190"/>
      <c r="E936" s="189"/>
      <c r="G936" s="189"/>
      <c r="H936" s="190"/>
      <c r="I936" s="185"/>
    </row>
    <row r="937" spans="1:9" s="188" customFormat="1" ht="11.25" x14ac:dyDescent="0.2">
      <c r="A937" s="184"/>
      <c r="B937" s="191"/>
      <c r="C937" s="185"/>
      <c r="D937" s="190"/>
      <c r="E937" s="189"/>
      <c r="G937" s="189"/>
      <c r="H937" s="190"/>
      <c r="I937" s="185"/>
    </row>
    <row r="938" spans="1:9" s="188" customFormat="1" ht="11.25" x14ac:dyDescent="0.2">
      <c r="A938" s="184"/>
      <c r="B938" s="191"/>
      <c r="C938" s="185"/>
      <c r="D938" s="190"/>
      <c r="E938" s="189"/>
      <c r="G938" s="189"/>
      <c r="H938" s="190"/>
      <c r="I938" s="185"/>
    </row>
    <row r="939" spans="1:9" s="188" customFormat="1" ht="11.25" x14ac:dyDescent="0.2">
      <c r="A939" s="184"/>
      <c r="B939" s="191"/>
      <c r="C939" s="185"/>
      <c r="D939" s="190"/>
      <c r="E939" s="189"/>
      <c r="G939" s="189"/>
      <c r="H939" s="190"/>
      <c r="I939" s="185"/>
    </row>
    <row r="940" spans="1:9" s="188" customFormat="1" ht="11.25" x14ac:dyDescent="0.2">
      <c r="A940" s="184"/>
      <c r="B940" s="191"/>
      <c r="C940" s="185"/>
      <c r="D940" s="190"/>
      <c r="E940" s="189"/>
      <c r="G940" s="189"/>
      <c r="H940" s="190"/>
      <c r="I940" s="185"/>
    </row>
    <row r="941" spans="1:9" s="188" customFormat="1" ht="11.25" x14ac:dyDescent="0.2">
      <c r="A941" s="184"/>
      <c r="B941" s="191"/>
      <c r="C941" s="185"/>
      <c r="D941" s="190"/>
      <c r="E941" s="189"/>
      <c r="G941" s="189"/>
      <c r="H941" s="190"/>
      <c r="I941" s="185"/>
    </row>
    <row r="942" spans="1:9" s="188" customFormat="1" ht="11.25" x14ac:dyDescent="0.2">
      <c r="A942" s="184"/>
      <c r="B942" s="191"/>
      <c r="C942" s="185"/>
      <c r="D942" s="190"/>
      <c r="E942" s="189"/>
      <c r="G942" s="189"/>
      <c r="H942" s="190"/>
      <c r="I942" s="185"/>
    </row>
    <row r="943" spans="1:9" s="188" customFormat="1" ht="11.25" x14ac:dyDescent="0.2">
      <c r="A943" s="184"/>
      <c r="B943" s="191"/>
      <c r="C943" s="185"/>
      <c r="D943" s="190"/>
      <c r="E943" s="189"/>
      <c r="G943" s="189"/>
      <c r="H943" s="190"/>
      <c r="I943" s="185"/>
    </row>
    <row r="944" spans="1:9" s="188" customFormat="1" ht="11.25" x14ac:dyDescent="0.2">
      <c r="A944" s="184"/>
      <c r="B944" s="191"/>
      <c r="C944" s="185"/>
      <c r="D944" s="190"/>
      <c r="E944" s="189"/>
      <c r="G944" s="189"/>
      <c r="H944" s="190"/>
      <c r="I944" s="185"/>
    </row>
    <row r="945" spans="1:9" s="188" customFormat="1" ht="11.25" x14ac:dyDescent="0.2">
      <c r="A945" s="184"/>
      <c r="B945" s="191"/>
      <c r="C945" s="185"/>
      <c r="D945" s="190"/>
      <c r="E945" s="189"/>
      <c r="G945" s="189"/>
      <c r="H945" s="190"/>
      <c r="I945" s="185"/>
    </row>
    <row r="946" spans="1:9" s="188" customFormat="1" ht="11.25" x14ac:dyDescent="0.2">
      <c r="A946" s="184"/>
      <c r="B946" s="191"/>
      <c r="C946" s="185"/>
      <c r="D946" s="190"/>
      <c r="E946" s="189"/>
      <c r="G946" s="189"/>
      <c r="H946" s="190"/>
      <c r="I946" s="185"/>
    </row>
    <row r="947" spans="1:9" s="188" customFormat="1" ht="11.25" x14ac:dyDescent="0.2">
      <c r="A947" s="184"/>
      <c r="B947" s="191"/>
      <c r="C947" s="185"/>
      <c r="D947" s="190"/>
      <c r="E947" s="189"/>
      <c r="G947" s="189"/>
      <c r="H947" s="190"/>
      <c r="I947" s="185"/>
    </row>
    <row r="948" spans="1:9" s="188" customFormat="1" ht="11.25" x14ac:dyDescent="0.2">
      <c r="A948" s="184"/>
      <c r="B948" s="191"/>
      <c r="C948" s="185"/>
      <c r="D948" s="190"/>
      <c r="E948" s="189"/>
      <c r="G948" s="189"/>
      <c r="H948" s="190"/>
      <c r="I948" s="185"/>
    </row>
    <row r="949" spans="1:9" s="188" customFormat="1" ht="11.25" x14ac:dyDescent="0.2">
      <c r="A949" s="184"/>
      <c r="B949" s="191"/>
      <c r="C949" s="185"/>
      <c r="D949" s="190"/>
      <c r="E949" s="189"/>
      <c r="G949" s="189"/>
      <c r="H949" s="190"/>
      <c r="I949" s="185"/>
    </row>
    <row r="950" spans="1:9" s="188" customFormat="1" ht="11.25" x14ac:dyDescent="0.2">
      <c r="A950" s="184"/>
      <c r="B950" s="191"/>
      <c r="C950" s="185"/>
      <c r="D950" s="190"/>
      <c r="E950" s="189"/>
      <c r="G950" s="189"/>
      <c r="H950" s="190"/>
      <c r="I950" s="185"/>
    </row>
    <row r="951" spans="1:9" s="188" customFormat="1" ht="11.25" x14ac:dyDescent="0.2">
      <c r="A951" s="184"/>
      <c r="B951" s="191"/>
      <c r="C951" s="185"/>
      <c r="D951" s="190"/>
      <c r="E951" s="189"/>
      <c r="G951" s="189"/>
      <c r="H951" s="190"/>
      <c r="I951" s="185"/>
    </row>
    <row r="952" spans="1:9" s="188" customFormat="1" ht="11.25" x14ac:dyDescent="0.2">
      <c r="A952" s="184"/>
      <c r="B952" s="191"/>
      <c r="C952" s="185"/>
      <c r="D952" s="190"/>
      <c r="E952" s="189"/>
      <c r="G952" s="189"/>
      <c r="H952" s="190"/>
      <c r="I952" s="185"/>
    </row>
    <row r="953" spans="1:9" s="188" customFormat="1" ht="11.25" x14ac:dyDescent="0.2">
      <c r="A953" s="184"/>
      <c r="B953" s="191"/>
      <c r="C953" s="185"/>
      <c r="D953" s="190"/>
      <c r="E953" s="189"/>
      <c r="G953" s="189"/>
      <c r="H953" s="190"/>
      <c r="I953" s="185"/>
    </row>
    <row r="954" spans="1:9" s="188" customFormat="1" ht="11.25" x14ac:dyDescent="0.2">
      <c r="A954" s="184"/>
      <c r="B954" s="191"/>
      <c r="C954" s="185"/>
      <c r="D954" s="190"/>
      <c r="E954" s="189"/>
      <c r="G954" s="189"/>
      <c r="H954" s="190"/>
      <c r="I954" s="185"/>
    </row>
    <row r="955" spans="1:9" s="188" customFormat="1" ht="11.25" x14ac:dyDescent="0.2">
      <c r="A955" s="184"/>
      <c r="B955" s="191"/>
      <c r="C955" s="185"/>
      <c r="D955" s="190"/>
      <c r="E955" s="189"/>
      <c r="G955" s="189"/>
      <c r="H955" s="190"/>
      <c r="I955" s="185"/>
    </row>
    <row r="956" spans="1:9" s="188" customFormat="1" ht="11.25" x14ac:dyDescent="0.2">
      <c r="A956" s="184"/>
      <c r="B956" s="191"/>
      <c r="C956" s="185"/>
      <c r="D956" s="190"/>
      <c r="E956" s="189"/>
      <c r="G956" s="189"/>
      <c r="H956" s="190"/>
      <c r="I956" s="185"/>
    </row>
    <row r="957" spans="1:9" s="188" customFormat="1" ht="11.25" x14ac:dyDescent="0.2">
      <c r="A957" s="184"/>
      <c r="B957" s="191"/>
      <c r="C957" s="185"/>
      <c r="D957" s="190"/>
      <c r="E957" s="189"/>
      <c r="G957" s="189"/>
      <c r="H957" s="190"/>
      <c r="I957" s="185"/>
    </row>
    <row r="958" spans="1:9" s="188" customFormat="1" ht="11.25" x14ac:dyDescent="0.2">
      <c r="A958" s="184"/>
      <c r="B958" s="191"/>
      <c r="C958" s="185"/>
      <c r="D958" s="190"/>
      <c r="E958" s="189"/>
      <c r="G958" s="189"/>
      <c r="H958" s="190"/>
      <c r="I958" s="185"/>
    </row>
    <row r="959" spans="1:9" s="188" customFormat="1" ht="11.25" x14ac:dyDescent="0.2">
      <c r="A959" s="184"/>
      <c r="B959" s="191"/>
      <c r="C959" s="185"/>
      <c r="D959" s="190"/>
      <c r="E959" s="189"/>
      <c r="G959" s="189"/>
      <c r="H959" s="190"/>
      <c r="I959" s="185"/>
    </row>
    <row r="960" spans="1:9" s="188" customFormat="1" ht="11.25" x14ac:dyDescent="0.2">
      <c r="A960" s="184"/>
      <c r="B960" s="191"/>
      <c r="C960" s="185"/>
      <c r="D960" s="190"/>
      <c r="E960" s="189"/>
      <c r="G960" s="189"/>
      <c r="H960" s="190"/>
      <c r="I960" s="185"/>
    </row>
    <row r="961" spans="1:9" s="188" customFormat="1" ht="11.25" x14ac:dyDescent="0.2">
      <c r="A961" s="184"/>
      <c r="B961" s="191"/>
      <c r="C961" s="185"/>
      <c r="D961" s="190"/>
      <c r="E961" s="189"/>
      <c r="G961" s="189"/>
      <c r="H961" s="190"/>
      <c r="I961" s="185"/>
    </row>
    <row r="962" spans="1:9" s="188" customFormat="1" ht="11.25" x14ac:dyDescent="0.2">
      <c r="A962" s="184"/>
      <c r="B962" s="191"/>
      <c r="C962" s="185"/>
      <c r="D962" s="190"/>
      <c r="E962" s="189"/>
      <c r="G962" s="189"/>
      <c r="H962" s="190"/>
      <c r="I962" s="185"/>
    </row>
    <row r="963" spans="1:9" s="188" customFormat="1" ht="11.25" x14ac:dyDescent="0.2">
      <c r="A963" s="184"/>
      <c r="B963" s="191"/>
      <c r="C963" s="185"/>
      <c r="D963" s="190"/>
      <c r="E963" s="189"/>
      <c r="G963" s="189"/>
      <c r="H963" s="190"/>
      <c r="I963" s="185"/>
    </row>
    <row r="964" spans="1:9" s="188" customFormat="1" ht="11.25" x14ac:dyDescent="0.2">
      <c r="A964" s="184"/>
      <c r="B964" s="191"/>
      <c r="C964" s="185"/>
      <c r="D964" s="190"/>
      <c r="E964" s="189"/>
      <c r="G964" s="189"/>
      <c r="H964" s="190"/>
      <c r="I964" s="185"/>
    </row>
    <row r="965" spans="1:9" s="188" customFormat="1" ht="11.25" x14ac:dyDescent="0.2">
      <c r="A965" s="184"/>
      <c r="B965" s="191"/>
      <c r="C965" s="185"/>
      <c r="D965" s="190"/>
      <c r="E965" s="189"/>
      <c r="G965" s="189"/>
      <c r="H965" s="190"/>
      <c r="I965" s="185"/>
    </row>
    <row r="966" spans="1:9" s="188" customFormat="1" ht="11.25" x14ac:dyDescent="0.2">
      <c r="A966" s="184"/>
      <c r="B966" s="191"/>
      <c r="C966" s="185"/>
      <c r="D966" s="190"/>
      <c r="E966" s="189"/>
      <c r="G966" s="189"/>
      <c r="H966" s="190"/>
      <c r="I966" s="185"/>
    </row>
    <row r="967" spans="1:9" s="188" customFormat="1" ht="11.25" x14ac:dyDescent="0.2">
      <c r="A967" s="184"/>
      <c r="B967" s="191"/>
      <c r="C967" s="185"/>
      <c r="D967" s="190"/>
      <c r="E967" s="189"/>
      <c r="G967" s="189"/>
      <c r="H967" s="190"/>
      <c r="I967" s="185"/>
    </row>
    <row r="968" spans="1:9" s="188" customFormat="1" ht="11.25" x14ac:dyDescent="0.2">
      <c r="A968" s="184"/>
      <c r="B968" s="191"/>
      <c r="C968" s="185"/>
      <c r="D968" s="190"/>
      <c r="E968" s="189"/>
      <c r="G968" s="189"/>
      <c r="H968" s="190"/>
      <c r="I968" s="185"/>
    </row>
    <row r="969" spans="1:9" s="188" customFormat="1" ht="11.25" x14ac:dyDescent="0.2">
      <c r="A969" s="184"/>
      <c r="B969" s="191"/>
      <c r="C969" s="185"/>
      <c r="D969" s="190"/>
      <c r="E969" s="189"/>
      <c r="G969" s="189"/>
      <c r="H969" s="190"/>
      <c r="I969" s="185"/>
    </row>
    <row r="970" spans="1:9" s="188" customFormat="1" ht="11.25" x14ac:dyDescent="0.2">
      <c r="A970" s="184"/>
      <c r="B970" s="191"/>
      <c r="C970" s="185"/>
      <c r="D970" s="190"/>
      <c r="E970" s="189"/>
      <c r="G970" s="189"/>
      <c r="H970" s="190"/>
      <c r="I970" s="185"/>
    </row>
    <row r="971" spans="1:9" s="188" customFormat="1" ht="11.25" x14ac:dyDescent="0.2">
      <c r="A971" s="184"/>
      <c r="B971" s="191"/>
      <c r="C971" s="185"/>
      <c r="D971" s="190"/>
      <c r="E971" s="189"/>
      <c r="G971" s="189"/>
      <c r="H971" s="190"/>
      <c r="I971" s="185"/>
    </row>
    <row r="972" spans="1:9" s="188" customFormat="1" ht="11.25" x14ac:dyDescent="0.2">
      <c r="A972" s="184"/>
      <c r="B972" s="191"/>
      <c r="C972" s="185"/>
      <c r="D972" s="190"/>
      <c r="E972" s="189"/>
      <c r="G972" s="189"/>
      <c r="H972" s="190"/>
      <c r="I972" s="185"/>
    </row>
    <row r="973" spans="1:9" s="188" customFormat="1" ht="11.25" x14ac:dyDescent="0.2">
      <c r="A973" s="184"/>
      <c r="B973" s="191"/>
      <c r="C973" s="185"/>
      <c r="D973" s="190"/>
      <c r="E973" s="189"/>
      <c r="G973" s="189"/>
      <c r="H973" s="190"/>
      <c r="I973" s="185"/>
    </row>
    <row r="974" spans="1:9" s="188" customFormat="1" ht="11.25" x14ac:dyDescent="0.2">
      <c r="A974" s="184"/>
      <c r="B974" s="191"/>
      <c r="C974" s="185"/>
      <c r="D974" s="190"/>
      <c r="E974" s="189"/>
      <c r="G974" s="189"/>
      <c r="H974" s="190"/>
      <c r="I974" s="185"/>
    </row>
    <row r="975" spans="1:9" s="188" customFormat="1" ht="11.25" x14ac:dyDescent="0.2">
      <c r="A975" s="184"/>
      <c r="B975" s="191"/>
      <c r="C975" s="185"/>
      <c r="D975" s="190"/>
      <c r="E975" s="189"/>
      <c r="G975" s="189"/>
      <c r="H975" s="190"/>
      <c r="I975" s="185"/>
    </row>
    <row r="976" spans="1:9" s="188" customFormat="1" ht="11.25" x14ac:dyDescent="0.2">
      <c r="A976" s="184"/>
      <c r="B976" s="191"/>
      <c r="C976" s="185"/>
      <c r="D976" s="190"/>
      <c r="E976" s="189"/>
      <c r="G976" s="189"/>
      <c r="H976" s="190"/>
      <c r="I976" s="185"/>
    </row>
    <row r="977" spans="1:9" s="188" customFormat="1" ht="11.25" x14ac:dyDescent="0.2">
      <c r="A977" s="184"/>
      <c r="B977" s="191"/>
      <c r="C977" s="185"/>
      <c r="D977" s="190"/>
      <c r="E977" s="189"/>
      <c r="G977" s="189"/>
      <c r="H977" s="190"/>
      <c r="I977" s="185"/>
    </row>
    <row r="978" spans="1:9" s="188" customFormat="1" ht="11.25" x14ac:dyDescent="0.2">
      <c r="A978" s="184"/>
      <c r="B978" s="191"/>
      <c r="C978" s="185"/>
      <c r="D978" s="190"/>
      <c r="E978" s="189"/>
      <c r="G978" s="189"/>
      <c r="H978" s="190"/>
      <c r="I978" s="185"/>
    </row>
    <row r="979" spans="1:9" s="188" customFormat="1" ht="11.25" x14ac:dyDescent="0.2">
      <c r="A979" s="184"/>
      <c r="B979" s="191"/>
      <c r="C979" s="185"/>
      <c r="D979" s="190"/>
      <c r="E979" s="189"/>
      <c r="G979" s="189"/>
      <c r="H979" s="190"/>
      <c r="I979" s="185"/>
    </row>
    <row r="980" spans="1:9" s="188" customFormat="1" ht="11.25" x14ac:dyDescent="0.2">
      <c r="A980" s="184"/>
      <c r="B980" s="191"/>
      <c r="C980" s="185"/>
      <c r="D980" s="190"/>
      <c r="E980" s="189"/>
      <c r="G980" s="189"/>
      <c r="H980" s="190"/>
      <c r="I980" s="185"/>
    </row>
    <row r="981" spans="1:9" s="188" customFormat="1" ht="11.25" x14ac:dyDescent="0.2">
      <c r="A981" s="184"/>
      <c r="B981" s="191"/>
      <c r="C981" s="185"/>
      <c r="D981" s="190"/>
      <c r="E981" s="189"/>
      <c r="G981" s="189"/>
      <c r="H981" s="190"/>
      <c r="I981" s="185"/>
    </row>
    <row r="982" spans="1:9" s="188" customFormat="1" ht="11.25" x14ac:dyDescent="0.2">
      <c r="A982" s="184"/>
      <c r="B982" s="191"/>
      <c r="C982" s="185"/>
      <c r="D982" s="190"/>
      <c r="E982" s="189"/>
      <c r="G982" s="189"/>
      <c r="H982" s="190"/>
      <c r="I982" s="185"/>
    </row>
    <row r="983" spans="1:9" s="188" customFormat="1" ht="11.25" x14ac:dyDescent="0.2">
      <c r="A983" s="184"/>
      <c r="B983" s="191"/>
      <c r="C983" s="185"/>
      <c r="D983" s="190"/>
      <c r="E983" s="189"/>
      <c r="G983" s="189"/>
      <c r="H983" s="190"/>
      <c r="I983" s="185"/>
    </row>
    <row r="984" spans="1:9" s="188" customFormat="1" ht="11.25" x14ac:dyDescent="0.2">
      <c r="A984" s="184"/>
      <c r="B984" s="191"/>
      <c r="C984" s="185"/>
      <c r="D984" s="190"/>
      <c r="E984" s="189"/>
      <c r="G984" s="189"/>
      <c r="H984" s="190"/>
      <c r="I984" s="185"/>
    </row>
    <row r="985" spans="1:9" s="188" customFormat="1" ht="11.25" x14ac:dyDescent="0.2">
      <c r="A985" s="184"/>
      <c r="B985" s="191"/>
      <c r="C985" s="185"/>
      <c r="D985" s="190"/>
      <c r="E985" s="189"/>
      <c r="G985" s="189"/>
      <c r="H985" s="190"/>
      <c r="I985" s="185"/>
    </row>
    <row r="986" spans="1:9" s="188" customFormat="1" ht="11.25" x14ac:dyDescent="0.2">
      <c r="A986" s="184"/>
      <c r="B986" s="191"/>
      <c r="C986" s="185"/>
      <c r="D986" s="190"/>
      <c r="E986" s="189"/>
      <c r="G986" s="189"/>
      <c r="H986" s="190"/>
      <c r="I986" s="185"/>
    </row>
    <row r="987" spans="1:9" s="188" customFormat="1" ht="11.25" x14ac:dyDescent="0.2">
      <c r="A987" s="184"/>
      <c r="B987" s="191"/>
      <c r="C987" s="185"/>
      <c r="D987" s="190"/>
      <c r="E987" s="189"/>
      <c r="G987" s="189"/>
      <c r="H987" s="190"/>
      <c r="I987" s="185"/>
    </row>
    <row r="988" spans="1:9" s="188" customFormat="1" ht="11.25" x14ac:dyDescent="0.2">
      <c r="A988" s="184"/>
      <c r="B988" s="191"/>
      <c r="C988" s="185"/>
      <c r="D988" s="190"/>
      <c r="E988" s="189"/>
      <c r="G988" s="189"/>
      <c r="H988" s="190"/>
      <c r="I988" s="185"/>
    </row>
    <row r="989" spans="1:9" s="188" customFormat="1" ht="11.25" x14ac:dyDescent="0.2">
      <c r="A989" s="184"/>
      <c r="B989" s="191"/>
      <c r="C989" s="185"/>
      <c r="D989" s="190"/>
      <c r="E989" s="189"/>
      <c r="G989" s="189"/>
      <c r="H989" s="190"/>
      <c r="I989" s="185"/>
    </row>
    <row r="990" spans="1:9" s="188" customFormat="1" ht="11.25" x14ac:dyDescent="0.2">
      <c r="A990" s="184"/>
      <c r="B990" s="191"/>
      <c r="C990" s="185"/>
      <c r="D990" s="190"/>
      <c r="E990" s="189"/>
      <c r="G990" s="189"/>
      <c r="H990" s="190"/>
      <c r="I990" s="185"/>
    </row>
    <row r="991" spans="1:9" s="188" customFormat="1" ht="11.25" x14ac:dyDescent="0.2">
      <c r="A991" s="184"/>
      <c r="B991" s="191"/>
      <c r="C991" s="185"/>
      <c r="D991" s="190"/>
      <c r="E991" s="189"/>
      <c r="G991" s="189"/>
      <c r="H991" s="190"/>
      <c r="I991" s="185"/>
    </row>
    <row r="992" spans="1:9" s="188" customFormat="1" ht="11.25" x14ac:dyDescent="0.2">
      <c r="A992" s="184"/>
      <c r="B992" s="191"/>
      <c r="C992" s="185"/>
      <c r="D992" s="190"/>
      <c r="E992" s="189"/>
      <c r="G992" s="189"/>
      <c r="H992" s="190"/>
      <c r="I992" s="185"/>
    </row>
    <row r="993" spans="1:9" s="188" customFormat="1" ht="11.25" x14ac:dyDescent="0.2">
      <c r="A993" s="184"/>
      <c r="B993" s="191"/>
      <c r="C993" s="185"/>
      <c r="D993" s="190"/>
      <c r="E993" s="189"/>
      <c r="G993" s="189"/>
      <c r="H993" s="190"/>
      <c r="I993" s="185"/>
    </row>
    <row r="994" spans="1:9" s="188" customFormat="1" ht="11.25" x14ac:dyDescent="0.2">
      <c r="A994" s="184"/>
      <c r="B994" s="191"/>
      <c r="C994" s="185"/>
      <c r="D994" s="190"/>
      <c r="E994" s="189"/>
      <c r="G994" s="189"/>
      <c r="H994" s="190"/>
      <c r="I994" s="185"/>
    </row>
    <row r="995" spans="1:9" s="188" customFormat="1" ht="11.25" x14ac:dyDescent="0.2">
      <c r="A995" s="184"/>
      <c r="B995" s="191"/>
      <c r="C995" s="185"/>
      <c r="D995" s="190"/>
      <c r="E995" s="189"/>
      <c r="G995" s="189"/>
      <c r="H995" s="190"/>
      <c r="I995" s="185"/>
    </row>
    <row r="996" spans="1:9" s="188" customFormat="1" ht="11.25" x14ac:dyDescent="0.2">
      <c r="A996" s="184"/>
      <c r="B996" s="191"/>
      <c r="C996" s="185"/>
      <c r="D996" s="190"/>
      <c r="E996" s="189"/>
      <c r="G996" s="189"/>
      <c r="H996" s="190"/>
      <c r="I996" s="185"/>
    </row>
    <row r="997" spans="1:9" s="188" customFormat="1" ht="11.25" x14ac:dyDescent="0.2">
      <c r="A997" s="184"/>
      <c r="B997" s="191"/>
      <c r="C997" s="185"/>
      <c r="D997" s="190"/>
      <c r="E997" s="189"/>
      <c r="G997" s="189"/>
      <c r="H997" s="190"/>
      <c r="I997" s="185"/>
    </row>
    <row r="998" spans="1:9" s="188" customFormat="1" ht="11.25" x14ac:dyDescent="0.2">
      <c r="A998" s="184"/>
      <c r="B998" s="191"/>
      <c r="C998" s="185"/>
      <c r="D998" s="190"/>
      <c r="E998" s="189"/>
      <c r="G998" s="189"/>
      <c r="H998" s="190"/>
      <c r="I998" s="185"/>
    </row>
    <row r="999" spans="1:9" s="188" customFormat="1" ht="11.25" x14ac:dyDescent="0.2">
      <c r="A999" s="184"/>
      <c r="B999" s="191"/>
      <c r="C999" s="185"/>
      <c r="D999" s="190"/>
      <c r="E999" s="189"/>
      <c r="G999" s="189"/>
      <c r="H999" s="190"/>
      <c r="I999" s="185"/>
    </row>
    <row r="1000" spans="1:9" s="188" customFormat="1" ht="11.25" x14ac:dyDescent="0.2">
      <c r="A1000" s="184"/>
      <c r="B1000" s="191"/>
      <c r="C1000" s="185"/>
      <c r="D1000" s="190"/>
      <c r="E1000" s="189"/>
      <c r="G1000" s="189"/>
      <c r="H1000" s="190"/>
      <c r="I1000" s="185"/>
    </row>
    <row r="1001" spans="1:9" s="188" customFormat="1" ht="11.25" x14ac:dyDescent="0.2">
      <c r="A1001" s="184"/>
      <c r="B1001" s="191"/>
      <c r="C1001" s="185"/>
      <c r="D1001" s="190"/>
      <c r="E1001" s="189"/>
      <c r="G1001" s="189"/>
      <c r="H1001" s="190"/>
      <c r="I1001" s="185"/>
    </row>
    <row r="1002" spans="1:9" s="188" customFormat="1" ht="11.25" x14ac:dyDescent="0.2">
      <c r="A1002" s="184"/>
      <c r="B1002" s="191"/>
      <c r="C1002" s="185"/>
      <c r="D1002" s="190"/>
      <c r="E1002" s="189"/>
      <c r="G1002" s="189"/>
      <c r="H1002" s="190"/>
      <c r="I1002" s="185"/>
    </row>
    <row r="1003" spans="1:9" s="188" customFormat="1" ht="11.25" x14ac:dyDescent="0.2">
      <c r="A1003" s="184"/>
      <c r="B1003" s="191"/>
      <c r="C1003" s="185"/>
      <c r="D1003" s="190"/>
      <c r="E1003" s="189"/>
      <c r="G1003" s="189"/>
      <c r="H1003" s="190"/>
      <c r="I1003" s="185"/>
    </row>
    <row r="1004" spans="1:9" s="188" customFormat="1" ht="11.25" x14ac:dyDescent="0.2">
      <c r="A1004" s="184"/>
      <c r="B1004" s="191"/>
      <c r="C1004" s="185"/>
      <c r="D1004" s="190"/>
      <c r="E1004" s="189"/>
      <c r="G1004" s="189"/>
      <c r="H1004" s="190"/>
      <c r="I1004" s="185"/>
    </row>
    <row r="1005" spans="1:9" s="188" customFormat="1" ht="11.25" x14ac:dyDescent="0.2">
      <c r="A1005" s="184"/>
      <c r="B1005" s="191"/>
      <c r="C1005" s="185"/>
      <c r="D1005" s="190"/>
      <c r="E1005" s="189"/>
      <c r="G1005" s="189"/>
      <c r="H1005" s="190"/>
      <c r="I1005" s="185"/>
    </row>
    <row r="1006" spans="1:9" s="188" customFormat="1" ht="11.25" x14ac:dyDescent="0.2">
      <c r="A1006" s="184"/>
      <c r="B1006" s="191"/>
      <c r="C1006" s="185"/>
      <c r="D1006" s="190"/>
      <c r="E1006" s="189"/>
      <c r="G1006" s="189"/>
      <c r="H1006" s="190"/>
      <c r="I1006" s="185"/>
    </row>
    <row r="1007" spans="1:9" s="188" customFormat="1" ht="11.25" x14ac:dyDescent="0.2">
      <c r="A1007" s="184"/>
      <c r="B1007" s="191"/>
      <c r="C1007" s="185"/>
      <c r="D1007" s="190"/>
      <c r="E1007" s="189"/>
      <c r="G1007" s="189"/>
      <c r="H1007" s="190"/>
      <c r="I1007" s="185"/>
    </row>
    <row r="1008" spans="1:9" s="188" customFormat="1" ht="11.25" x14ac:dyDescent="0.2">
      <c r="A1008" s="184"/>
      <c r="B1008" s="191"/>
      <c r="C1008" s="185"/>
      <c r="D1008" s="190"/>
      <c r="E1008" s="189"/>
      <c r="G1008" s="189"/>
      <c r="H1008" s="190"/>
      <c r="I1008" s="185"/>
    </row>
    <row r="1009" spans="1:9" s="188" customFormat="1" ht="11.25" x14ac:dyDescent="0.2">
      <c r="A1009" s="184"/>
      <c r="B1009" s="191"/>
      <c r="C1009" s="185"/>
      <c r="D1009" s="190"/>
      <c r="E1009" s="189"/>
      <c r="G1009" s="189"/>
      <c r="H1009" s="190"/>
      <c r="I1009" s="185"/>
    </row>
    <row r="1010" spans="1:9" s="188" customFormat="1" ht="11.25" x14ac:dyDescent="0.2">
      <c r="A1010" s="184"/>
      <c r="B1010" s="191"/>
      <c r="C1010" s="185"/>
      <c r="D1010" s="190"/>
      <c r="E1010" s="189"/>
      <c r="G1010" s="189"/>
      <c r="H1010" s="190"/>
      <c r="I1010" s="185"/>
    </row>
    <row r="1011" spans="1:9" s="188" customFormat="1" ht="11.25" x14ac:dyDescent="0.2">
      <c r="A1011" s="184"/>
      <c r="B1011" s="191"/>
      <c r="C1011" s="185"/>
      <c r="D1011" s="190"/>
      <c r="E1011" s="189"/>
      <c r="G1011" s="189"/>
      <c r="H1011" s="190"/>
      <c r="I1011" s="185"/>
    </row>
    <row r="1012" spans="1:9" s="188" customFormat="1" ht="11.25" x14ac:dyDescent="0.2">
      <c r="A1012" s="184"/>
      <c r="B1012" s="191"/>
      <c r="C1012" s="185"/>
      <c r="D1012" s="190"/>
      <c r="E1012" s="189"/>
      <c r="G1012" s="189"/>
      <c r="H1012" s="190"/>
      <c r="I1012" s="185"/>
    </row>
    <row r="1013" spans="1:9" s="188" customFormat="1" ht="11.25" x14ac:dyDescent="0.2">
      <c r="A1013" s="184"/>
      <c r="B1013" s="191"/>
      <c r="C1013" s="185"/>
      <c r="D1013" s="190"/>
      <c r="E1013" s="189"/>
      <c r="G1013" s="189"/>
      <c r="H1013" s="190"/>
      <c r="I1013" s="185"/>
    </row>
    <row r="1014" spans="1:9" s="188" customFormat="1" ht="11.25" x14ac:dyDescent="0.2">
      <c r="A1014" s="184"/>
      <c r="B1014" s="191"/>
      <c r="C1014" s="185"/>
      <c r="D1014" s="190"/>
      <c r="E1014" s="189"/>
      <c r="G1014" s="189"/>
      <c r="H1014" s="190"/>
      <c r="I1014" s="185"/>
    </row>
    <row r="1015" spans="1:9" s="188" customFormat="1" ht="11.25" x14ac:dyDescent="0.2">
      <c r="A1015" s="184"/>
      <c r="B1015" s="191"/>
      <c r="C1015" s="185"/>
      <c r="D1015" s="190"/>
      <c r="E1015" s="189"/>
      <c r="G1015" s="189"/>
      <c r="H1015" s="190"/>
      <c r="I1015" s="185"/>
    </row>
    <row r="1016" spans="1:9" s="188" customFormat="1" ht="11.25" x14ac:dyDescent="0.2">
      <c r="A1016" s="184"/>
      <c r="B1016" s="191"/>
      <c r="C1016" s="185"/>
      <c r="D1016" s="190"/>
      <c r="E1016" s="189"/>
      <c r="G1016" s="189"/>
      <c r="H1016" s="190"/>
      <c r="I1016" s="185"/>
    </row>
    <row r="1017" spans="1:9" s="188" customFormat="1" ht="11.25" x14ac:dyDescent="0.2">
      <c r="A1017" s="184"/>
      <c r="B1017" s="191"/>
      <c r="C1017" s="185"/>
      <c r="D1017" s="190"/>
      <c r="E1017" s="189"/>
      <c r="G1017" s="189"/>
      <c r="H1017" s="190"/>
      <c r="I1017" s="185"/>
    </row>
    <row r="1018" spans="1:9" s="188" customFormat="1" ht="11.25" x14ac:dyDescent="0.2">
      <c r="A1018" s="184"/>
      <c r="B1018" s="191"/>
      <c r="C1018" s="185"/>
      <c r="D1018" s="190"/>
      <c r="E1018" s="189"/>
      <c r="G1018" s="189"/>
      <c r="H1018" s="190"/>
      <c r="I1018" s="185"/>
    </row>
    <row r="1019" spans="1:9" s="188" customFormat="1" ht="11.25" x14ac:dyDescent="0.2">
      <c r="A1019" s="184"/>
      <c r="B1019" s="191"/>
      <c r="C1019" s="185"/>
      <c r="D1019" s="190"/>
      <c r="E1019" s="189"/>
      <c r="G1019" s="189"/>
      <c r="H1019" s="190"/>
      <c r="I1019" s="185"/>
    </row>
    <row r="1020" spans="1:9" s="188" customFormat="1" ht="11.25" x14ac:dyDescent="0.2">
      <c r="A1020" s="184"/>
      <c r="B1020" s="191"/>
      <c r="C1020" s="185"/>
      <c r="D1020" s="190"/>
      <c r="E1020" s="189"/>
      <c r="G1020" s="189"/>
      <c r="H1020" s="190"/>
      <c r="I1020" s="185"/>
    </row>
    <row r="1021" spans="1:9" s="188" customFormat="1" ht="11.25" x14ac:dyDescent="0.2">
      <c r="A1021" s="184"/>
      <c r="B1021" s="191"/>
      <c r="C1021" s="185"/>
      <c r="D1021" s="190"/>
      <c r="E1021" s="189"/>
      <c r="G1021" s="189"/>
      <c r="H1021" s="190"/>
      <c r="I1021" s="185"/>
    </row>
    <row r="1022" spans="1:9" s="188" customFormat="1" ht="11.25" x14ac:dyDescent="0.2">
      <c r="A1022" s="184"/>
      <c r="B1022" s="191"/>
      <c r="C1022" s="185"/>
      <c r="D1022" s="190"/>
      <c r="E1022" s="189"/>
      <c r="G1022" s="189"/>
      <c r="H1022" s="190"/>
      <c r="I1022" s="185"/>
    </row>
    <row r="1023" spans="1:9" s="188" customFormat="1" ht="11.25" x14ac:dyDescent="0.2">
      <c r="A1023" s="184"/>
      <c r="B1023" s="191"/>
      <c r="C1023" s="185"/>
      <c r="D1023" s="190"/>
      <c r="E1023" s="189"/>
      <c r="G1023" s="189"/>
      <c r="H1023" s="190"/>
      <c r="I1023" s="185"/>
    </row>
    <row r="1024" spans="1:9" s="188" customFormat="1" ht="11.25" x14ac:dyDescent="0.2">
      <c r="A1024" s="184"/>
      <c r="B1024" s="191"/>
      <c r="C1024" s="185"/>
      <c r="D1024" s="190"/>
      <c r="E1024" s="189"/>
      <c r="G1024" s="189"/>
      <c r="H1024" s="190"/>
      <c r="I1024" s="185"/>
    </row>
    <row r="1025" spans="1:9" s="188" customFormat="1" ht="11.25" x14ac:dyDescent="0.2">
      <c r="A1025" s="184"/>
      <c r="B1025" s="191"/>
      <c r="C1025" s="185"/>
      <c r="D1025" s="190"/>
      <c r="E1025" s="189"/>
      <c r="G1025" s="189"/>
      <c r="H1025" s="190"/>
      <c r="I1025" s="185"/>
    </row>
    <row r="1026" spans="1:9" s="188" customFormat="1" ht="11.25" x14ac:dyDescent="0.2">
      <c r="A1026" s="184"/>
      <c r="B1026" s="191"/>
      <c r="C1026" s="185"/>
      <c r="D1026" s="190"/>
      <c r="E1026" s="189"/>
      <c r="G1026" s="189"/>
      <c r="H1026" s="190"/>
      <c r="I1026" s="185"/>
    </row>
    <row r="1027" spans="1:9" s="188" customFormat="1" ht="11.25" x14ac:dyDescent="0.2">
      <c r="A1027" s="184"/>
      <c r="B1027" s="191"/>
      <c r="C1027" s="185"/>
      <c r="D1027" s="190"/>
      <c r="E1027" s="189"/>
      <c r="G1027" s="189"/>
      <c r="H1027" s="190"/>
      <c r="I1027" s="185"/>
    </row>
    <row r="1028" spans="1:9" s="188" customFormat="1" ht="11.25" x14ac:dyDescent="0.2">
      <c r="A1028" s="184"/>
      <c r="B1028" s="191"/>
      <c r="C1028" s="185"/>
      <c r="D1028" s="190"/>
      <c r="E1028" s="189"/>
      <c r="G1028" s="189"/>
      <c r="H1028" s="190"/>
      <c r="I1028" s="185"/>
    </row>
    <row r="1029" spans="1:9" s="188" customFormat="1" ht="11.25" x14ac:dyDescent="0.2">
      <c r="A1029" s="184"/>
      <c r="B1029" s="191"/>
      <c r="C1029" s="185"/>
      <c r="D1029" s="190"/>
      <c r="E1029" s="189"/>
      <c r="G1029" s="189"/>
      <c r="H1029" s="190"/>
      <c r="I1029" s="185"/>
    </row>
    <row r="1030" spans="1:9" s="188" customFormat="1" ht="11.25" x14ac:dyDescent="0.2">
      <c r="A1030" s="184"/>
      <c r="B1030" s="191"/>
      <c r="C1030" s="185"/>
      <c r="D1030" s="190"/>
      <c r="E1030" s="189"/>
      <c r="G1030" s="189"/>
      <c r="H1030" s="190"/>
      <c r="I1030" s="185"/>
    </row>
    <row r="1031" spans="1:9" s="188" customFormat="1" ht="11.25" x14ac:dyDescent="0.2">
      <c r="A1031" s="184"/>
      <c r="B1031" s="191"/>
      <c r="C1031" s="185"/>
      <c r="D1031" s="190"/>
      <c r="E1031" s="189"/>
      <c r="G1031" s="189"/>
      <c r="H1031" s="190"/>
      <c r="I1031" s="185"/>
    </row>
    <row r="1032" spans="1:9" s="188" customFormat="1" ht="11.25" x14ac:dyDescent="0.2">
      <c r="A1032" s="184"/>
      <c r="B1032" s="191"/>
      <c r="C1032" s="185"/>
      <c r="D1032" s="190"/>
      <c r="E1032" s="189"/>
      <c r="G1032" s="189"/>
      <c r="H1032" s="190"/>
      <c r="I1032" s="185"/>
    </row>
    <row r="1033" spans="1:9" s="188" customFormat="1" ht="11.25" x14ac:dyDescent="0.2">
      <c r="A1033" s="184"/>
      <c r="B1033" s="191"/>
      <c r="C1033" s="185"/>
      <c r="D1033" s="190"/>
      <c r="E1033" s="189"/>
      <c r="G1033" s="189"/>
      <c r="H1033" s="190"/>
      <c r="I1033" s="185"/>
    </row>
    <row r="1034" spans="1:9" s="188" customFormat="1" ht="11.25" x14ac:dyDescent="0.2">
      <c r="A1034" s="184"/>
      <c r="B1034" s="191"/>
      <c r="C1034" s="185"/>
      <c r="D1034" s="190"/>
      <c r="E1034" s="189"/>
      <c r="G1034" s="189"/>
      <c r="H1034" s="190"/>
      <c r="I1034" s="185"/>
    </row>
    <row r="1035" spans="1:9" s="188" customFormat="1" ht="11.25" x14ac:dyDescent="0.2">
      <c r="A1035" s="184"/>
      <c r="B1035" s="191"/>
      <c r="C1035" s="185"/>
      <c r="D1035" s="190"/>
      <c r="E1035" s="189"/>
      <c r="G1035" s="189"/>
      <c r="H1035" s="190"/>
      <c r="I1035" s="185"/>
    </row>
    <row r="1036" spans="1:9" s="188" customFormat="1" ht="11.25" x14ac:dyDescent="0.2">
      <c r="A1036" s="184"/>
      <c r="B1036" s="191"/>
      <c r="C1036" s="185"/>
      <c r="D1036" s="190"/>
      <c r="E1036" s="189"/>
      <c r="G1036" s="189"/>
      <c r="H1036" s="190"/>
      <c r="I1036" s="185"/>
    </row>
    <row r="1037" spans="1:9" s="188" customFormat="1" ht="11.25" x14ac:dyDescent="0.2">
      <c r="A1037" s="184"/>
      <c r="B1037" s="191"/>
      <c r="C1037" s="185"/>
      <c r="D1037" s="190"/>
      <c r="E1037" s="189"/>
      <c r="G1037" s="189"/>
      <c r="H1037" s="190"/>
      <c r="I1037" s="185"/>
    </row>
    <row r="1038" spans="1:9" s="188" customFormat="1" ht="11.25" x14ac:dyDescent="0.2">
      <c r="A1038" s="184"/>
      <c r="B1038" s="191"/>
      <c r="C1038" s="185"/>
      <c r="D1038" s="190"/>
      <c r="E1038" s="189"/>
      <c r="G1038" s="189"/>
      <c r="H1038" s="190"/>
      <c r="I1038" s="185"/>
    </row>
    <row r="1039" spans="1:9" s="188" customFormat="1" ht="11.25" x14ac:dyDescent="0.2">
      <c r="A1039" s="184"/>
      <c r="B1039" s="191"/>
      <c r="C1039" s="185"/>
      <c r="D1039" s="190"/>
      <c r="E1039" s="189"/>
      <c r="G1039" s="189"/>
      <c r="H1039" s="190"/>
      <c r="I1039" s="185"/>
    </row>
    <row r="1040" spans="1:9" s="188" customFormat="1" ht="11.25" x14ac:dyDescent="0.2">
      <c r="A1040" s="184"/>
      <c r="B1040" s="191"/>
      <c r="C1040" s="185"/>
      <c r="D1040" s="190"/>
      <c r="E1040" s="189"/>
      <c r="G1040" s="189"/>
      <c r="H1040" s="190"/>
      <c r="I1040" s="185"/>
    </row>
    <row r="1041" spans="1:9" s="188" customFormat="1" ht="11.25" x14ac:dyDescent="0.2">
      <c r="A1041" s="184"/>
      <c r="B1041" s="191"/>
      <c r="C1041" s="185"/>
      <c r="D1041" s="190"/>
      <c r="E1041" s="189"/>
      <c r="G1041" s="189"/>
      <c r="H1041" s="190"/>
      <c r="I1041" s="185"/>
    </row>
    <row r="1042" spans="1:9" s="188" customFormat="1" ht="11.25" x14ac:dyDescent="0.2">
      <c r="A1042" s="184"/>
      <c r="B1042" s="191"/>
      <c r="C1042" s="185"/>
      <c r="D1042" s="190"/>
      <c r="E1042" s="189"/>
      <c r="G1042" s="189"/>
      <c r="H1042" s="190"/>
      <c r="I1042" s="185"/>
    </row>
    <row r="1043" spans="1:9" s="188" customFormat="1" ht="11.25" x14ac:dyDescent="0.2">
      <c r="A1043" s="184"/>
      <c r="B1043" s="191"/>
      <c r="C1043" s="185"/>
      <c r="D1043" s="190"/>
      <c r="E1043" s="189"/>
      <c r="G1043" s="189"/>
      <c r="H1043" s="190"/>
      <c r="I1043" s="185"/>
    </row>
    <row r="1044" spans="1:9" s="188" customFormat="1" ht="11.25" x14ac:dyDescent="0.2">
      <c r="A1044" s="184"/>
      <c r="B1044" s="191"/>
      <c r="C1044" s="185"/>
      <c r="D1044" s="190"/>
      <c r="E1044" s="189"/>
      <c r="G1044" s="189"/>
      <c r="H1044" s="190"/>
      <c r="I1044" s="185"/>
    </row>
    <row r="1045" spans="1:9" s="188" customFormat="1" ht="11.25" x14ac:dyDescent="0.2">
      <c r="A1045" s="184"/>
      <c r="B1045" s="191"/>
      <c r="C1045" s="185"/>
      <c r="D1045" s="190"/>
      <c r="E1045" s="189"/>
      <c r="G1045" s="189"/>
      <c r="H1045" s="190"/>
      <c r="I1045" s="185"/>
    </row>
    <row r="1046" spans="1:9" s="188" customFormat="1" ht="11.25" x14ac:dyDescent="0.2">
      <c r="A1046" s="184"/>
      <c r="B1046" s="191"/>
      <c r="C1046" s="185"/>
      <c r="D1046" s="190"/>
      <c r="E1046" s="189"/>
      <c r="G1046" s="189"/>
      <c r="H1046" s="190"/>
      <c r="I1046" s="185"/>
    </row>
    <row r="1047" spans="1:9" s="188" customFormat="1" ht="11.25" x14ac:dyDescent="0.2">
      <c r="A1047" s="184"/>
      <c r="B1047" s="191"/>
      <c r="C1047" s="185"/>
      <c r="D1047" s="190"/>
      <c r="E1047" s="189"/>
      <c r="G1047" s="189"/>
      <c r="H1047" s="190"/>
      <c r="I1047" s="185"/>
    </row>
    <row r="1048" spans="1:9" s="188" customFormat="1" ht="11.25" x14ac:dyDescent="0.2">
      <c r="A1048" s="184"/>
      <c r="B1048" s="191"/>
      <c r="C1048" s="185"/>
      <c r="D1048" s="190"/>
      <c r="E1048" s="189"/>
      <c r="G1048" s="189"/>
      <c r="H1048" s="190"/>
      <c r="I1048" s="185"/>
    </row>
    <row r="1049" spans="1:9" s="188" customFormat="1" ht="11.25" x14ac:dyDescent="0.2">
      <c r="A1049" s="184"/>
      <c r="B1049" s="191"/>
      <c r="C1049" s="185"/>
      <c r="D1049" s="190"/>
      <c r="E1049" s="189"/>
      <c r="G1049" s="189"/>
      <c r="H1049" s="190"/>
      <c r="I1049" s="185"/>
    </row>
    <row r="1050" spans="1:9" s="188" customFormat="1" ht="11.25" x14ac:dyDescent="0.2">
      <c r="A1050" s="184"/>
      <c r="B1050" s="191"/>
      <c r="C1050" s="185"/>
      <c r="D1050" s="190"/>
      <c r="E1050" s="189"/>
      <c r="G1050" s="189"/>
      <c r="H1050" s="190"/>
      <c r="I1050" s="185"/>
    </row>
    <row r="1051" spans="1:9" s="188" customFormat="1" ht="11.25" x14ac:dyDescent="0.2">
      <c r="A1051" s="184"/>
      <c r="B1051" s="191"/>
      <c r="C1051" s="185"/>
      <c r="D1051" s="190"/>
      <c r="E1051" s="189"/>
      <c r="G1051" s="189"/>
      <c r="H1051" s="190"/>
      <c r="I1051" s="185"/>
    </row>
    <row r="1052" spans="1:9" s="188" customFormat="1" ht="11.25" x14ac:dyDescent="0.2">
      <c r="A1052" s="184"/>
      <c r="B1052" s="191"/>
      <c r="C1052" s="185"/>
      <c r="D1052" s="190"/>
      <c r="E1052" s="189"/>
      <c r="G1052" s="189"/>
      <c r="H1052" s="190"/>
      <c r="I1052" s="185"/>
    </row>
    <row r="1053" spans="1:9" s="188" customFormat="1" ht="11.25" x14ac:dyDescent="0.2">
      <c r="A1053" s="184"/>
      <c r="B1053" s="191"/>
      <c r="C1053" s="185"/>
      <c r="D1053" s="190"/>
      <c r="E1053" s="189"/>
      <c r="G1053" s="189"/>
      <c r="H1053" s="190"/>
      <c r="I1053" s="185"/>
    </row>
    <row r="1054" spans="1:9" s="188" customFormat="1" ht="11.25" x14ac:dyDescent="0.2">
      <c r="A1054" s="184"/>
      <c r="B1054" s="191"/>
      <c r="C1054" s="185"/>
      <c r="D1054" s="190"/>
      <c r="E1054" s="189"/>
      <c r="G1054" s="189"/>
      <c r="H1054" s="190"/>
      <c r="I1054" s="185"/>
    </row>
    <row r="1055" spans="1:9" s="188" customFormat="1" ht="11.25" x14ac:dyDescent="0.2">
      <c r="A1055" s="184"/>
      <c r="B1055" s="191"/>
      <c r="C1055" s="185"/>
      <c r="D1055" s="190"/>
      <c r="E1055" s="189"/>
      <c r="G1055" s="189"/>
      <c r="H1055" s="190"/>
      <c r="I1055" s="185"/>
    </row>
    <row r="1056" spans="1:9" s="188" customFormat="1" ht="11.25" x14ac:dyDescent="0.2">
      <c r="A1056" s="184"/>
      <c r="B1056" s="191"/>
      <c r="C1056" s="185"/>
      <c r="D1056" s="190"/>
      <c r="E1056" s="189"/>
      <c r="G1056" s="189"/>
      <c r="H1056" s="190"/>
      <c r="I1056" s="185"/>
    </row>
    <row r="1057" spans="1:9" s="188" customFormat="1" ht="11.25" x14ac:dyDescent="0.2">
      <c r="A1057" s="184"/>
      <c r="B1057" s="191"/>
      <c r="C1057" s="185"/>
      <c r="D1057" s="190"/>
      <c r="E1057" s="189"/>
      <c r="G1057" s="189"/>
      <c r="H1057" s="190"/>
      <c r="I1057" s="185"/>
    </row>
    <row r="1058" spans="1:9" s="188" customFormat="1" ht="11.25" x14ac:dyDescent="0.2">
      <c r="A1058" s="184"/>
      <c r="B1058" s="191"/>
      <c r="C1058" s="185"/>
      <c r="D1058" s="190"/>
      <c r="E1058" s="189"/>
      <c r="G1058" s="189"/>
      <c r="H1058" s="190"/>
      <c r="I1058" s="185"/>
    </row>
    <row r="1059" spans="1:9" s="188" customFormat="1" ht="11.25" x14ac:dyDescent="0.2">
      <c r="A1059" s="184"/>
      <c r="B1059" s="191"/>
      <c r="C1059" s="185"/>
      <c r="D1059" s="190"/>
      <c r="E1059" s="189"/>
      <c r="G1059" s="189"/>
      <c r="H1059" s="190"/>
      <c r="I1059" s="185"/>
    </row>
    <row r="1060" spans="1:9" s="188" customFormat="1" ht="11.25" x14ac:dyDescent="0.2">
      <c r="A1060" s="184"/>
      <c r="B1060" s="191"/>
      <c r="C1060" s="185"/>
      <c r="D1060" s="190"/>
      <c r="E1060" s="189"/>
      <c r="G1060" s="189"/>
      <c r="H1060" s="190"/>
      <c r="I1060" s="185"/>
    </row>
    <row r="1061" spans="1:9" s="188" customFormat="1" ht="11.25" x14ac:dyDescent="0.2">
      <c r="A1061" s="184"/>
      <c r="B1061" s="191"/>
      <c r="C1061" s="185"/>
      <c r="D1061" s="190"/>
      <c r="E1061" s="189"/>
      <c r="G1061" s="189"/>
      <c r="H1061" s="190"/>
      <c r="I1061" s="185"/>
    </row>
    <row r="1062" spans="1:9" s="188" customFormat="1" ht="11.25" x14ac:dyDescent="0.2">
      <c r="A1062" s="184"/>
      <c r="B1062" s="191"/>
      <c r="C1062" s="185"/>
      <c r="D1062" s="190"/>
      <c r="E1062" s="189"/>
      <c r="G1062" s="189"/>
      <c r="H1062" s="190"/>
      <c r="I1062" s="185"/>
    </row>
    <row r="1063" spans="1:9" s="188" customFormat="1" ht="11.25" x14ac:dyDescent="0.2">
      <c r="A1063" s="184"/>
      <c r="B1063" s="191"/>
      <c r="C1063" s="185"/>
      <c r="D1063" s="190"/>
      <c r="E1063" s="189"/>
      <c r="G1063" s="189"/>
      <c r="H1063" s="190"/>
      <c r="I1063" s="185"/>
    </row>
    <row r="1064" spans="1:9" s="188" customFormat="1" ht="11.25" x14ac:dyDescent="0.2">
      <c r="A1064" s="184"/>
      <c r="B1064" s="191"/>
      <c r="C1064" s="185"/>
      <c r="D1064" s="190"/>
      <c r="E1064" s="189"/>
      <c r="G1064" s="189"/>
      <c r="H1064" s="190"/>
      <c r="I1064" s="185"/>
    </row>
    <row r="1065" spans="1:9" s="188" customFormat="1" ht="11.25" x14ac:dyDescent="0.2">
      <c r="A1065" s="184"/>
      <c r="B1065" s="191"/>
      <c r="C1065" s="185"/>
      <c r="D1065" s="190"/>
      <c r="E1065" s="189"/>
      <c r="G1065" s="189"/>
      <c r="H1065" s="190"/>
      <c r="I1065" s="185"/>
    </row>
    <row r="1066" spans="1:9" s="188" customFormat="1" ht="11.25" x14ac:dyDescent="0.2">
      <c r="A1066" s="184"/>
      <c r="B1066" s="191"/>
      <c r="C1066" s="185"/>
      <c r="D1066" s="190"/>
      <c r="E1066" s="189"/>
      <c r="G1066" s="189"/>
      <c r="H1066" s="190"/>
      <c r="I1066" s="185"/>
    </row>
    <row r="1067" spans="1:9" s="188" customFormat="1" ht="11.25" x14ac:dyDescent="0.2">
      <c r="A1067" s="184"/>
      <c r="B1067" s="191"/>
      <c r="C1067" s="185"/>
      <c r="D1067" s="190"/>
      <c r="E1067" s="189"/>
      <c r="G1067" s="189"/>
      <c r="H1067" s="190"/>
      <c r="I1067" s="185"/>
    </row>
    <row r="1068" spans="1:9" s="188" customFormat="1" ht="11.25" x14ac:dyDescent="0.2">
      <c r="A1068" s="184"/>
      <c r="B1068" s="191"/>
      <c r="C1068" s="185"/>
      <c r="D1068" s="190"/>
      <c r="E1068" s="189"/>
      <c r="G1068" s="189"/>
      <c r="H1068" s="190"/>
      <c r="I1068" s="185"/>
    </row>
    <row r="1069" spans="1:9" s="188" customFormat="1" ht="11.25" x14ac:dyDescent="0.2">
      <c r="A1069" s="184"/>
      <c r="B1069" s="191"/>
      <c r="C1069" s="185"/>
      <c r="D1069" s="190"/>
      <c r="E1069" s="189"/>
      <c r="G1069" s="189"/>
      <c r="H1069" s="190"/>
      <c r="I1069" s="185"/>
    </row>
    <row r="1070" spans="1:9" s="188" customFormat="1" ht="11.25" x14ac:dyDescent="0.2">
      <c r="A1070" s="184"/>
      <c r="B1070" s="191"/>
      <c r="C1070" s="185"/>
      <c r="D1070" s="190"/>
      <c r="E1070" s="189"/>
      <c r="G1070" s="189"/>
      <c r="H1070" s="190"/>
      <c r="I1070" s="185"/>
    </row>
    <row r="1071" spans="1:9" s="188" customFormat="1" ht="11.25" x14ac:dyDescent="0.2">
      <c r="A1071" s="184"/>
      <c r="B1071" s="191"/>
      <c r="C1071" s="185"/>
      <c r="D1071" s="190"/>
      <c r="E1071" s="189"/>
      <c r="G1071" s="189"/>
      <c r="H1071" s="190"/>
      <c r="I1071" s="185"/>
    </row>
    <row r="1072" spans="1:9" s="188" customFormat="1" ht="11.25" x14ac:dyDescent="0.2">
      <c r="A1072" s="184"/>
      <c r="B1072" s="191"/>
      <c r="C1072" s="185"/>
      <c r="D1072" s="190"/>
      <c r="E1072" s="189"/>
      <c r="G1072" s="189"/>
      <c r="H1072" s="190"/>
      <c r="I1072" s="185"/>
    </row>
    <row r="1073" spans="1:9" s="188" customFormat="1" ht="11.25" x14ac:dyDescent="0.2">
      <c r="A1073" s="184"/>
      <c r="B1073" s="191"/>
      <c r="C1073" s="185"/>
      <c r="D1073" s="190"/>
      <c r="E1073" s="189"/>
      <c r="G1073" s="189"/>
      <c r="H1073" s="190"/>
      <c r="I1073" s="185"/>
    </row>
    <row r="1074" spans="1:9" s="188" customFormat="1" ht="11.25" x14ac:dyDescent="0.2">
      <c r="A1074" s="184"/>
      <c r="B1074" s="191"/>
      <c r="C1074" s="185"/>
      <c r="D1074" s="190"/>
      <c r="E1074" s="189"/>
      <c r="G1074" s="189"/>
      <c r="H1074" s="190"/>
      <c r="I1074" s="185"/>
    </row>
    <row r="1075" spans="1:9" s="188" customFormat="1" ht="11.25" x14ac:dyDescent="0.2">
      <c r="A1075" s="184"/>
      <c r="B1075" s="191"/>
      <c r="C1075" s="185"/>
      <c r="D1075" s="190"/>
      <c r="E1075" s="189"/>
      <c r="G1075" s="189"/>
      <c r="H1075" s="190"/>
      <c r="I1075" s="185"/>
    </row>
    <row r="1076" spans="1:9" s="188" customFormat="1" ht="11.25" x14ac:dyDescent="0.2">
      <c r="A1076" s="184"/>
      <c r="B1076" s="191"/>
      <c r="C1076" s="185"/>
      <c r="D1076" s="190"/>
      <c r="E1076" s="189"/>
      <c r="G1076" s="189"/>
      <c r="H1076" s="190"/>
      <c r="I1076" s="185"/>
    </row>
    <row r="1077" spans="1:9" s="188" customFormat="1" ht="11.25" x14ac:dyDescent="0.2">
      <c r="A1077" s="184"/>
      <c r="B1077" s="191"/>
      <c r="C1077" s="185"/>
      <c r="D1077" s="190"/>
      <c r="E1077" s="189"/>
      <c r="G1077" s="189"/>
      <c r="H1077" s="190"/>
      <c r="I1077" s="185"/>
    </row>
    <row r="1078" spans="1:9" s="188" customFormat="1" ht="11.25" x14ac:dyDescent="0.2">
      <c r="A1078" s="184"/>
      <c r="B1078" s="191"/>
      <c r="C1078" s="185"/>
      <c r="D1078" s="190"/>
      <c r="E1078" s="189"/>
      <c r="G1078" s="189"/>
      <c r="H1078" s="190"/>
      <c r="I1078" s="185"/>
    </row>
    <row r="1079" spans="1:9" s="188" customFormat="1" ht="11.25" x14ac:dyDescent="0.2">
      <c r="A1079" s="184"/>
      <c r="B1079" s="191"/>
      <c r="C1079" s="185"/>
      <c r="D1079" s="190"/>
      <c r="E1079" s="189"/>
      <c r="G1079" s="189"/>
      <c r="H1079" s="190"/>
      <c r="I1079" s="185"/>
    </row>
    <row r="1080" spans="1:9" s="188" customFormat="1" ht="11.25" x14ac:dyDescent="0.2">
      <c r="A1080" s="184"/>
      <c r="B1080" s="191"/>
      <c r="C1080" s="185"/>
      <c r="D1080" s="190"/>
      <c r="E1080" s="189"/>
      <c r="G1080" s="189"/>
      <c r="H1080" s="190"/>
      <c r="I1080" s="185"/>
    </row>
    <row r="1081" spans="1:9" s="188" customFormat="1" ht="11.25" x14ac:dyDescent="0.2">
      <c r="A1081" s="184"/>
      <c r="B1081" s="191"/>
      <c r="C1081" s="185"/>
      <c r="D1081" s="190"/>
      <c r="E1081" s="189"/>
      <c r="G1081" s="189"/>
      <c r="H1081" s="190"/>
      <c r="I1081" s="185"/>
    </row>
    <row r="1082" spans="1:9" s="188" customFormat="1" ht="11.25" x14ac:dyDescent="0.2">
      <c r="A1082" s="184"/>
      <c r="B1082" s="191"/>
      <c r="C1082" s="185"/>
      <c r="D1082" s="190"/>
      <c r="E1082" s="189"/>
      <c r="G1082" s="189"/>
      <c r="H1082" s="190"/>
      <c r="I1082" s="185"/>
    </row>
    <row r="1083" spans="1:9" s="188" customFormat="1" ht="11.25" x14ac:dyDescent="0.2">
      <c r="A1083" s="184"/>
      <c r="B1083" s="191"/>
      <c r="C1083" s="185"/>
      <c r="D1083" s="190"/>
      <c r="E1083" s="189"/>
      <c r="G1083" s="189"/>
      <c r="H1083" s="190"/>
      <c r="I1083" s="185"/>
    </row>
    <row r="1084" spans="1:9" s="188" customFormat="1" ht="11.25" x14ac:dyDescent="0.2">
      <c r="A1084" s="184"/>
      <c r="B1084" s="191"/>
      <c r="C1084" s="185"/>
      <c r="D1084" s="190"/>
      <c r="E1084" s="189"/>
      <c r="G1084" s="189"/>
      <c r="H1084" s="190"/>
      <c r="I1084" s="185"/>
    </row>
    <row r="1085" spans="1:9" s="188" customFormat="1" ht="11.25" x14ac:dyDescent="0.2">
      <c r="A1085" s="184"/>
      <c r="B1085" s="191"/>
      <c r="C1085" s="185"/>
      <c r="D1085" s="190"/>
      <c r="E1085" s="189"/>
      <c r="G1085" s="189"/>
      <c r="H1085" s="190"/>
      <c r="I1085" s="185"/>
    </row>
    <row r="1086" spans="1:9" s="188" customFormat="1" ht="11.25" x14ac:dyDescent="0.2">
      <c r="A1086" s="184"/>
      <c r="B1086" s="191"/>
      <c r="C1086" s="185"/>
      <c r="D1086" s="190"/>
      <c r="E1086" s="189"/>
      <c r="G1086" s="189"/>
      <c r="H1086" s="190"/>
      <c r="I1086" s="185"/>
    </row>
    <row r="1087" spans="1:9" s="188" customFormat="1" ht="11.25" x14ac:dyDescent="0.2">
      <c r="A1087" s="184"/>
      <c r="B1087" s="191"/>
      <c r="C1087" s="185"/>
      <c r="D1087" s="190"/>
      <c r="E1087" s="189"/>
      <c r="G1087" s="189"/>
      <c r="H1087" s="190"/>
      <c r="I1087" s="185"/>
    </row>
    <row r="1088" spans="1:9" s="188" customFormat="1" ht="11.25" x14ac:dyDescent="0.2">
      <c r="A1088" s="184"/>
      <c r="B1088" s="191"/>
      <c r="C1088" s="185"/>
      <c r="D1088" s="190"/>
      <c r="E1088" s="189"/>
      <c r="G1088" s="189"/>
      <c r="H1088" s="190"/>
      <c r="I1088" s="185"/>
    </row>
    <row r="1089" spans="1:9" s="188" customFormat="1" ht="11.25" x14ac:dyDescent="0.2">
      <c r="A1089" s="184"/>
      <c r="B1089" s="191"/>
      <c r="C1089" s="185"/>
      <c r="D1089" s="190"/>
      <c r="E1089" s="189"/>
      <c r="G1089" s="189"/>
      <c r="H1089" s="190"/>
      <c r="I1089" s="185"/>
    </row>
    <row r="1090" spans="1:9" s="188" customFormat="1" ht="11.25" x14ac:dyDescent="0.2">
      <c r="A1090" s="184"/>
      <c r="B1090" s="191"/>
      <c r="C1090" s="185"/>
      <c r="D1090" s="190"/>
      <c r="E1090" s="189"/>
      <c r="G1090" s="189"/>
      <c r="H1090" s="190"/>
      <c r="I1090" s="185"/>
    </row>
    <row r="1091" spans="1:9" s="188" customFormat="1" ht="11.25" x14ac:dyDescent="0.2">
      <c r="A1091" s="184"/>
      <c r="B1091" s="191"/>
      <c r="C1091" s="185"/>
      <c r="D1091" s="190"/>
      <c r="E1091" s="189"/>
      <c r="G1091" s="189"/>
      <c r="H1091" s="190"/>
      <c r="I1091" s="185"/>
    </row>
    <row r="1092" spans="1:9" s="188" customFormat="1" ht="11.25" x14ac:dyDescent="0.2">
      <c r="A1092" s="184"/>
      <c r="B1092" s="191"/>
      <c r="C1092" s="185"/>
      <c r="D1092" s="190"/>
      <c r="E1092" s="189"/>
      <c r="G1092" s="189"/>
      <c r="H1092" s="190"/>
      <c r="I1092" s="185"/>
    </row>
    <row r="1093" spans="1:9" s="188" customFormat="1" ht="11.25" x14ac:dyDescent="0.2">
      <c r="A1093" s="184"/>
      <c r="B1093" s="191"/>
      <c r="C1093" s="185"/>
      <c r="D1093" s="190"/>
      <c r="E1093" s="189"/>
      <c r="G1093" s="189"/>
      <c r="H1093" s="190"/>
      <c r="I1093" s="185"/>
    </row>
    <row r="1094" spans="1:9" s="188" customFormat="1" ht="11.25" x14ac:dyDescent="0.2">
      <c r="A1094" s="184"/>
      <c r="B1094" s="191"/>
      <c r="C1094" s="185"/>
      <c r="D1094" s="190"/>
      <c r="E1094" s="189"/>
      <c r="G1094" s="189"/>
      <c r="H1094" s="190"/>
      <c r="I1094" s="185"/>
    </row>
    <row r="1095" spans="1:9" s="188" customFormat="1" ht="11.25" x14ac:dyDescent="0.2">
      <c r="A1095" s="184"/>
      <c r="B1095" s="191"/>
      <c r="C1095" s="185"/>
      <c r="D1095" s="190"/>
      <c r="E1095" s="189"/>
      <c r="G1095" s="189"/>
      <c r="H1095" s="190"/>
      <c r="I1095" s="185"/>
    </row>
    <row r="1096" spans="1:9" s="188" customFormat="1" ht="11.25" x14ac:dyDescent="0.2">
      <c r="A1096" s="184"/>
      <c r="B1096" s="191"/>
      <c r="C1096" s="185"/>
      <c r="D1096" s="190"/>
      <c r="E1096" s="189"/>
      <c r="G1096" s="189"/>
      <c r="H1096" s="190"/>
      <c r="I1096" s="185"/>
    </row>
    <row r="1097" spans="1:9" s="188" customFormat="1" ht="11.25" x14ac:dyDescent="0.2">
      <c r="A1097" s="184"/>
      <c r="B1097" s="191"/>
      <c r="C1097" s="185"/>
      <c r="D1097" s="190"/>
      <c r="E1097" s="189"/>
      <c r="G1097" s="189"/>
      <c r="H1097" s="190"/>
      <c r="I1097" s="185"/>
    </row>
    <row r="1098" spans="1:9" s="188" customFormat="1" ht="11.25" x14ac:dyDescent="0.2">
      <c r="A1098" s="184"/>
      <c r="B1098" s="191"/>
      <c r="C1098" s="185"/>
      <c r="D1098" s="190"/>
      <c r="E1098" s="189"/>
      <c r="G1098" s="189"/>
      <c r="H1098" s="190"/>
      <c r="I1098" s="185"/>
    </row>
    <row r="1099" spans="1:9" s="188" customFormat="1" ht="11.25" x14ac:dyDescent="0.2">
      <c r="A1099" s="184"/>
      <c r="B1099" s="191"/>
      <c r="C1099" s="185"/>
      <c r="D1099" s="190"/>
      <c r="E1099" s="189"/>
      <c r="G1099" s="189"/>
      <c r="H1099" s="190"/>
      <c r="I1099" s="185"/>
    </row>
    <row r="1100" spans="1:9" s="188" customFormat="1" ht="11.25" x14ac:dyDescent="0.2">
      <c r="A1100" s="184"/>
      <c r="B1100" s="191"/>
      <c r="C1100" s="185"/>
      <c r="D1100" s="190"/>
      <c r="E1100" s="189"/>
      <c r="G1100" s="189"/>
      <c r="H1100" s="190"/>
      <c r="I1100" s="185"/>
    </row>
    <row r="1101" spans="1:9" s="188" customFormat="1" ht="11.25" x14ac:dyDescent="0.2">
      <c r="A1101" s="184"/>
      <c r="B1101" s="191"/>
      <c r="C1101" s="185"/>
      <c r="D1101" s="190"/>
      <c r="E1101" s="189"/>
      <c r="G1101" s="189"/>
      <c r="H1101" s="190"/>
      <c r="I1101" s="185"/>
    </row>
    <row r="1102" spans="1:9" s="188" customFormat="1" ht="11.25" x14ac:dyDescent="0.2">
      <c r="A1102" s="184"/>
      <c r="B1102" s="191"/>
      <c r="C1102" s="185"/>
      <c r="D1102" s="190"/>
      <c r="E1102" s="189"/>
      <c r="G1102" s="189"/>
      <c r="H1102" s="190"/>
      <c r="I1102" s="185"/>
    </row>
    <row r="1103" spans="1:9" s="188" customFormat="1" ht="11.25" x14ac:dyDescent="0.2">
      <c r="A1103" s="184"/>
      <c r="B1103" s="191"/>
      <c r="C1103" s="185"/>
      <c r="D1103" s="190"/>
      <c r="E1103" s="189"/>
      <c r="G1103" s="189"/>
      <c r="H1103" s="190"/>
      <c r="I1103" s="185"/>
    </row>
    <row r="1104" spans="1:9" s="188" customFormat="1" ht="11.25" x14ac:dyDescent="0.2">
      <c r="A1104" s="184"/>
      <c r="B1104" s="191"/>
      <c r="C1104" s="185"/>
      <c r="D1104" s="190"/>
      <c r="E1104" s="189"/>
      <c r="G1104" s="189"/>
      <c r="H1104" s="190"/>
      <c r="I1104" s="185"/>
    </row>
    <row r="1105" spans="1:9" s="188" customFormat="1" ht="11.25" x14ac:dyDescent="0.2">
      <c r="A1105" s="184"/>
      <c r="B1105" s="191"/>
      <c r="C1105" s="185"/>
      <c r="D1105" s="190"/>
      <c r="E1105" s="189"/>
      <c r="G1105" s="189"/>
      <c r="H1105" s="190"/>
      <c r="I1105" s="185"/>
    </row>
    <row r="1106" spans="1:9" s="188" customFormat="1" ht="11.25" x14ac:dyDescent="0.2">
      <c r="A1106" s="184"/>
      <c r="B1106" s="191"/>
      <c r="C1106" s="185"/>
      <c r="D1106" s="190"/>
      <c r="E1106" s="189"/>
      <c r="G1106" s="189"/>
      <c r="H1106" s="190"/>
      <c r="I1106" s="185"/>
    </row>
    <row r="1107" spans="1:9" s="188" customFormat="1" ht="11.25" x14ac:dyDescent="0.2">
      <c r="A1107" s="184"/>
      <c r="B1107" s="191"/>
      <c r="C1107" s="185"/>
      <c r="D1107" s="190"/>
      <c r="E1107" s="189"/>
      <c r="G1107" s="189"/>
      <c r="H1107" s="190"/>
      <c r="I1107" s="185"/>
    </row>
    <row r="1108" spans="1:9" s="188" customFormat="1" ht="11.25" x14ac:dyDescent="0.2">
      <c r="A1108" s="184"/>
      <c r="B1108" s="191"/>
      <c r="C1108" s="185"/>
      <c r="D1108" s="190"/>
      <c r="E1108" s="189"/>
      <c r="G1108" s="189"/>
      <c r="H1108" s="190"/>
      <c r="I1108" s="185"/>
    </row>
    <row r="1109" spans="1:9" s="188" customFormat="1" ht="11.25" x14ac:dyDescent="0.2">
      <c r="A1109" s="184"/>
      <c r="B1109" s="191"/>
      <c r="C1109" s="185"/>
      <c r="D1109" s="190"/>
      <c r="E1109" s="189"/>
      <c r="G1109" s="189"/>
      <c r="H1109" s="190"/>
      <c r="I1109" s="185"/>
    </row>
    <row r="1110" spans="1:9" s="188" customFormat="1" ht="11.25" x14ac:dyDescent="0.2">
      <c r="A1110" s="184"/>
      <c r="B1110" s="191"/>
      <c r="C1110" s="185"/>
      <c r="D1110" s="190"/>
      <c r="E1110" s="189"/>
      <c r="G1110" s="189"/>
      <c r="H1110" s="190"/>
      <c r="I1110" s="185"/>
    </row>
    <row r="1111" spans="1:9" s="188" customFormat="1" ht="11.25" x14ac:dyDescent="0.2">
      <c r="A1111" s="184"/>
      <c r="B1111" s="191"/>
      <c r="C1111" s="185"/>
      <c r="D1111" s="190"/>
      <c r="E1111" s="189"/>
      <c r="G1111" s="189"/>
      <c r="H1111" s="190"/>
      <c r="I1111" s="185"/>
    </row>
    <row r="1112" spans="1:9" s="188" customFormat="1" ht="11.25" x14ac:dyDescent="0.2">
      <c r="A1112" s="184"/>
      <c r="B1112" s="191"/>
      <c r="C1112" s="185"/>
      <c r="D1112" s="190"/>
      <c r="E1112" s="189"/>
      <c r="G1112" s="189"/>
      <c r="H1112" s="190"/>
      <c r="I1112" s="185"/>
    </row>
    <row r="1113" spans="1:9" s="188" customFormat="1" ht="11.25" x14ac:dyDescent="0.2">
      <c r="A1113" s="184"/>
      <c r="B1113" s="191"/>
      <c r="C1113" s="185"/>
      <c r="D1113" s="190"/>
      <c r="E1113" s="189"/>
      <c r="G1113" s="189"/>
      <c r="H1113" s="190"/>
      <c r="I1113" s="185"/>
    </row>
    <row r="1114" spans="1:9" s="188" customFormat="1" ht="11.25" x14ac:dyDescent="0.2">
      <c r="A1114" s="184"/>
      <c r="B1114" s="191"/>
      <c r="C1114" s="185"/>
      <c r="D1114" s="190"/>
      <c r="E1114" s="189"/>
      <c r="G1114" s="189"/>
      <c r="H1114" s="190"/>
      <c r="I1114" s="185"/>
    </row>
    <row r="1115" spans="1:9" s="188" customFormat="1" ht="11.25" x14ac:dyDescent="0.2">
      <c r="A1115" s="184"/>
      <c r="B1115" s="191"/>
      <c r="C1115" s="185"/>
      <c r="D1115" s="190"/>
      <c r="E1115" s="189"/>
      <c r="G1115" s="189"/>
      <c r="H1115" s="190"/>
      <c r="I1115" s="185"/>
    </row>
    <row r="1116" spans="1:9" s="188" customFormat="1" ht="11.25" x14ac:dyDescent="0.2">
      <c r="A1116" s="184"/>
      <c r="B1116" s="191"/>
      <c r="C1116" s="185"/>
      <c r="D1116" s="190"/>
      <c r="E1116" s="189"/>
      <c r="G1116" s="189"/>
      <c r="H1116" s="190"/>
      <c r="I1116" s="185"/>
    </row>
    <row r="1117" spans="1:9" s="188" customFormat="1" ht="11.25" x14ac:dyDescent="0.2">
      <c r="A1117" s="184"/>
      <c r="B1117" s="191"/>
      <c r="C1117" s="185"/>
      <c r="D1117" s="190"/>
      <c r="E1117" s="189"/>
      <c r="G1117" s="189"/>
      <c r="H1117" s="190"/>
      <c r="I1117" s="185"/>
    </row>
    <row r="1118" spans="1:9" s="188" customFormat="1" ht="11.25" x14ac:dyDescent="0.2">
      <c r="A1118" s="184"/>
      <c r="B1118" s="191"/>
      <c r="C1118" s="185"/>
      <c r="D1118" s="190"/>
      <c r="E1118" s="189"/>
      <c r="G1118" s="189"/>
      <c r="H1118" s="190"/>
      <c r="I1118" s="185"/>
    </row>
    <row r="1119" spans="1:9" s="188" customFormat="1" ht="11.25" x14ac:dyDescent="0.2">
      <c r="A1119" s="184"/>
      <c r="B1119" s="191"/>
      <c r="C1119" s="185"/>
      <c r="D1119" s="190"/>
      <c r="E1119" s="189"/>
      <c r="G1119" s="189"/>
      <c r="H1119" s="190"/>
      <c r="I1119" s="185"/>
    </row>
    <row r="1120" spans="1:9" s="188" customFormat="1" ht="11.25" x14ac:dyDescent="0.2">
      <c r="A1120" s="184"/>
      <c r="B1120" s="191"/>
      <c r="C1120" s="185"/>
      <c r="D1120" s="190"/>
      <c r="E1120" s="189"/>
      <c r="G1120" s="189"/>
      <c r="H1120" s="190"/>
      <c r="I1120" s="185"/>
    </row>
    <row r="1121" spans="1:9" s="188" customFormat="1" ht="11.25" x14ac:dyDescent="0.2">
      <c r="A1121" s="184"/>
      <c r="B1121" s="191"/>
      <c r="C1121" s="185"/>
      <c r="D1121" s="190"/>
      <c r="E1121" s="189"/>
      <c r="G1121" s="189"/>
      <c r="H1121" s="190"/>
      <c r="I1121" s="185"/>
    </row>
    <row r="1122" spans="1:9" s="188" customFormat="1" ht="11.25" x14ac:dyDescent="0.2">
      <c r="A1122" s="184"/>
      <c r="B1122" s="191"/>
      <c r="C1122" s="185"/>
      <c r="D1122" s="190"/>
      <c r="E1122" s="189"/>
      <c r="G1122" s="189"/>
      <c r="H1122" s="190"/>
      <c r="I1122" s="185"/>
    </row>
    <row r="1123" spans="1:9" s="188" customFormat="1" ht="11.25" x14ac:dyDescent="0.2">
      <c r="A1123" s="184"/>
      <c r="B1123" s="191"/>
      <c r="C1123" s="185"/>
      <c r="D1123" s="190"/>
      <c r="E1123" s="189"/>
      <c r="G1123" s="189"/>
      <c r="H1123" s="190"/>
      <c r="I1123" s="185"/>
    </row>
    <row r="1124" spans="1:9" s="188" customFormat="1" ht="11.25" x14ac:dyDescent="0.2">
      <c r="A1124" s="184"/>
      <c r="B1124" s="191"/>
      <c r="C1124" s="185"/>
      <c r="D1124" s="190"/>
      <c r="E1124" s="189"/>
      <c r="G1124" s="189"/>
      <c r="H1124" s="190"/>
      <c r="I1124" s="185"/>
    </row>
    <row r="1125" spans="1:9" s="188" customFormat="1" ht="11.25" x14ac:dyDescent="0.2">
      <c r="A1125" s="184"/>
      <c r="B1125" s="191"/>
      <c r="C1125" s="185"/>
      <c r="D1125" s="190"/>
      <c r="E1125" s="189"/>
      <c r="G1125" s="189"/>
      <c r="H1125" s="190"/>
      <c r="I1125" s="185"/>
    </row>
    <row r="1126" spans="1:9" s="188" customFormat="1" ht="11.25" x14ac:dyDescent="0.2">
      <c r="A1126" s="184"/>
      <c r="B1126" s="191"/>
      <c r="C1126" s="185"/>
      <c r="D1126" s="190"/>
      <c r="E1126" s="189"/>
      <c r="G1126" s="189"/>
      <c r="H1126" s="190"/>
      <c r="I1126" s="185"/>
    </row>
    <row r="1127" spans="1:9" s="188" customFormat="1" ht="11.25" x14ac:dyDescent="0.2">
      <c r="A1127" s="184"/>
      <c r="B1127" s="191"/>
      <c r="C1127" s="185"/>
      <c r="D1127" s="190"/>
      <c r="E1127" s="189"/>
      <c r="G1127" s="189"/>
      <c r="H1127" s="190"/>
      <c r="I1127" s="185"/>
    </row>
    <row r="1128" spans="1:9" s="188" customFormat="1" ht="11.25" x14ac:dyDescent="0.2">
      <c r="A1128" s="184"/>
      <c r="B1128" s="191"/>
      <c r="C1128" s="185"/>
      <c r="D1128" s="190"/>
      <c r="E1128" s="189"/>
      <c r="G1128" s="189"/>
      <c r="H1128" s="190"/>
      <c r="I1128" s="185"/>
    </row>
    <row r="1129" spans="1:9" s="188" customFormat="1" ht="11.25" x14ac:dyDescent="0.2">
      <c r="A1129" s="184"/>
      <c r="B1129" s="191"/>
      <c r="C1129" s="185"/>
      <c r="D1129" s="190"/>
      <c r="E1129" s="189"/>
      <c r="G1129" s="189"/>
      <c r="H1129" s="190"/>
      <c r="I1129" s="185"/>
    </row>
    <row r="1130" spans="1:9" s="188" customFormat="1" ht="11.25" x14ac:dyDescent="0.2">
      <c r="A1130" s="184"/>
      <c r="B1130" s="191"/>
      <c r="C1130" s="185"/>
      <c r="D1130" s="190"/>
      <c r="E1130" s="189"/>
      <c r="G1130" s="189"/>
      <c r="H1130" s="190"/>
      <c r="I1130" s="185"/>
    </row>
    <row r="1131" spans="1:9" s="188" customFormat="1" ht="11.25" x14ac:dyDescent="0.2">
      <c r="A1131" s="184"/>
      <c r="B1131" s="191"/>
      <c r="C1131" s="185"/>
      <c r="D1131" s="190"/>
      <c r="E1131" s="189"/>
      <c r="G1131" s="189"/>
      <c r="H1131" s="190"/>
      <c r="I1131" s="185"/>
    </row>
    <row r="1132" spans="1:9" s="188" customFormat="1" ht="11.25" x14ac:dyDescent="0.2">
      <c r="A1132" s="184"/>
      <c r="B1132" s="191"/>
      <c r="C1132" s="185"/>
      <c r="D1132" s="190"/>
      <c r="E1132" s="189"/>
      <c r="G1132" s="189"/>
      <c r="H1132" s="190"/>
      <c r="I1132" s="185"/>
    </row>
    <row r="1133" spans="1:9" s="188" customFormat="1" ht="11.25" x14ac:dyDescent="0.2">
      <c r="A1133" s="184"/>
      <c r="B1133" s="191"/>
      <c r="C1133" s="185"/>
      <c r="D1133" s="190"/>
      <c r="E1133" s="189"/>
      <c r="G1133" s="189"/>
      <c r="H1133" s="190"/>
      <c r="I1133" s="185"/>
    </row>
    <row r="1134" spans="1:9" s="188" customFormat="1" ht="11.25" x14ac:dyDescent="0.2">
      <c r="A1134" s="184"/>
      <c r="B1134" s="191"/>
      <c r="C1134" s="185"/>
      <c r="D1134" s="190"/>
      <c r="E1134" s="189"/>
      <c r="G1134" s="189"/>
      <c r="H1134" s="190"/>
      <c r="I1134" s="185"/>
    </row>
    <row r="1135" spans="1:9" s="188" customFormat="1" ht="11.25" x14ac:dyDescent="0.2">
      <c r="A1135" s="184"/>
      <c r="B1135" s="191"/>
      <c r="C1135" s="185"/>
      <c r="D1135" s="190"/>
      <c r="E1135" s="189"/>
      <c r="G1135" s="189"/>
      <c r="H1135" s="190"/>
      <c r="I1135" s="185"/>
    </row>
    <row r="1136" spans="1:9" s="188" customFormat="1" ht="11.25" x14ac:dyDescent="0.2">
      <c r="A1136" s="184"/>
      <c r="B1136" s="191"/>
      <c r="C1136" s="185"/>
      <c r="D1136" s="190"/>
      <c r="E1136" s="189"/>
      <c r="G1136" s="189"/>
      <c r="H1136" s="190"/>
      <c r="I1136" s="185"/>
    </row>
    <row r="1137" spans="1:9" s="188" customFormat="1" ht="11.25" x14ac:dyDescent="0.2">
      <c r="A1137" s="184"/>
      <c r="B1137" s="191"/>
      <c r="C1137" s="185"/>
      <c r="D1137" s="190"/>
      <c r="E1137" s="189"/>
      <c r="G1137" s="189"/>
      <c r="H1137" s="190"/>
      <c r="I1137" s="185"/>
    </row>
    <row r="1138" spans="1:9" s="188" customFormat="1" ht="11.25" x14ac:dyDescent="0.2">
      <c r="A1138" s="184"/>
      <c r="B1138" s="191"/>
      <c r="C1138" s="185"/>
      <c r="D1138" s="190"/>
      <c r="E1138" s="189"/>
      <c r="G1138" s="189"/>
      <c r="H1138" s="190"/>
      <c r="I1138" s="185"/>
    </row>
    <row r="1139" spans="1:9" s="188" customFormat="1" ht="11.25" x14ac:dyDescent="0.2">
      <c r="A1139" s="184"/>
      <c r="B1139" s="191"/>
      <c r="C1139" s="185"/>
      <c r="D1139" s="190"/>
      <c r="E1139" s="189"/>
      <c r="G1139" s="189"/>
      <c r="H1139" s="190"/>
      <c r="I1139" s="185"/>
    </row>
    <row r="1140" spans="1:9" s="188" customFormat="1" ht="11.25" x14ac:dyDescent="0.2">
      <c r="A1140" s="184"/>
      <c r="B1140" s="191"/>
      <c r="C1140" s="185"/>
      <c r="D1140" s="190"/>
      <c r="E1140" s="189"/>
      <c r="G1140" s="189"/>
      <c r="H1140" s="190"/>
      <c r="I1140" s="185"/>
    </row>
    <row r="1141" spans="1:9" s="188" customFormat="1" ht="11.25" x14ac:dyDescent="0.2">
      <c r="A1141" s="184"/>
      <c r="B1141" s="191"/>
      <c r="C1141" s="185"/>
      <c r="D1141" s="190"/>
      <c r="E1141" s="189"/>
      <c r="G1141" s="189"/>
      <c r="H1141" s="190"/>
      <c r="I1141" s="185"/>
    </row>
    <row r="1142" spans="1:9" s="188" customFormat="1" ht="11.25" x14ac:dyDescent="0.2">
      <c r="A1142" s="184"/>
      <c r="B1142" s="191"/>
      <c r="C1142" s="185"/>
      <c r="D1142" s="190"/>
      <c r="E1142" s="189"/>
      <c r="G1142" s="189"/>
      <c r="H1142" s="190"/>
      <c r="I1142" s="185"/>
    </row>
    <row r="1143" spans="1:9" s="188" customFormat="1" ht="11.25" x14ac:dyDescent="0.2">
      <c r="A1143" s="184"/>
      <c r="B1143" s="191"/>
      <c r="C1143" s="185"/>
      <c r="D1143" s="190"/>
      <c r="E1143" s="189"/>
      <c r="G1143" s="189"/>
      <c r="H1143" s="190"/>
      <c r="I1143" s="185"/>
    </row>
  </sheetData>
  <sheetProtection selectLockedCells="1" autoFilter="0" selectUnlockedCells="1"/>
  <autoFilter ref="C3:I103" xr:uid="{00000000-0009-0000-0000-000003000000}"/>
  <mergeCells count="7">
    <mergeCell ref="G1:G2"/>
    <mergeCell ref="H1:I2"/>
    <mergeCell ref="C2:D2"/>
    <mergeCell ref="A1:B2"/>
    <mergeCell ref="C1:D1"/>
    <mergeCell ref="E1:E2"/>
    <mergeCell ref="F1:F2"/>
  </mergeCells>
  <phoneticPr fontId="13" type="noConversion"/>
  <conditionalFormatting sqref="G4:I103 C4:E38 C40:E103 C39 E39">
    <cfRule type="expression" dxfId="32" priority="2" stopIfTrue="1">
      <formula>$B4=TRUE</formula>
    </cfRule>
  </conditionalFormatting>
  <conditionalFormatting sqref="F1:F2">
    <cfRule type="cellIs" dxfId="31" priority="3" stopIfTrue="1" operator="notEqual">
      <formula>10</formula>
    </cfRule>
  </conditionalFormatting>
  <conditionalFormatting sqref="D39">
    <cfRule type="expression" dxfId="30" priority="1" stopIfTrue="1">
      <formula>$B39=TRUE</formula>
    </cfRule>
  </conditionalFormatting>
  <dataValidations count="1">
    <dataValidation type="textLength" operator="lessThan" allowBlank="1" showInputMessage="1" showErrorMessage="1" sqref="H4:H103" xr:uid="{00000000-0002-0000-0300-000000000000}">
      <formula1>1000</formula1>
    </dataValidation>
  </dataValidations>
  <pageMargins left="0.39370078740157483" right="0.39370078740157483" top="0.98425196850393704" bottom="0.39370078740157483" header="0.39370078740157483" footer="0.39370078740157483"/>
  <pageSetup paperSize="9" scale="62" firstPageNumber="0" fitToHeight="0" orientation="landscape" r:id="rId1"/>
  <headerFooter alignWithMargins="0">
    <oddFooter>&amp;C&amp;P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6" r:id="rId4" name="Casella di controllo 6">
              <controlPr locked="0" defaultSize="0" autoFill="0" autoLine="0" autoPict="0" altText="">
                <anchor moveWithCells="1" sizeWithCells="1">
                  <from>
                    <xdr:col>5</xdr:col>
                    <xdr:colOff>200025</xdr:colOff>
                    <xdr:row>3</xdr:row>
                    <xdr:rowOff>647700</xdr:rowOff>
                  </from>
                  <to>
                    <xdr:col>5</xdr:col>
                    <xdr:colOff>504825</xdr:colOff>
                    <xdr:row>3</xdr:row>
                    <xdr:rowOff>866775</xdr:rowOff>
                  </to>
                </anchor>
              </controlPr>
            </control>
          </mc:Choice>
        </mc:AlternateContent>
        <mc:AlternateContent xmlns:mc="http://schemas.openxmlformats.org/markup-compatibility/2006">
          <mc:Choice Requires="x14">
            <control shapeId="2057" r:id="rId5" name="Casella di controllo 7">
              <controlPr locked="0" defaultSize="0" autoFill="0" autoLine="0" autoPict="0" altText="">
                <anchor moveWithCells="1" sizeWithCells="1">
                  <from>
                    <xdr:col>5</xdr:col>
                    <xdr:colOff>200025</xdr:colOff>
                    <xdr:row>4</xdr:row>
                    <xdr:rowOff>876300</xdr:rowOff>
                  </from>
                  <to>
                    <xdr:col>5</xdr:col>
                    <xdr:colOff>504825</xdr:colOff>
                    <xdr:row>4</xdr:row>
                    <xdr:rowOff>1095375</xdr:rowOff>
                  </to>
                </anchor>
              </controlPr>
            </control>
          </mc:Choice>
        </mc:AlternateContent>
        <mc:AlternateContent xmlns:mc="http://schemas.openxmlformats.org/markup-compatibility/2006">
          <mc:Choice Requires="x14">
            <control shapeId="2058" r:id="rId6" name="Casella di controllo 8">
              <controlPr locked="0" defaultSize="0" autoFill="0" autoLine="0" autoPict="0" altText="">
                <anchor moveWithCells="1" sizeWithCells="1">
                  <from>
                    <xdr:col>5</xdr:col>
                    <xdr:colOff>200025</xdr:colOff>
                    <xdr:row>5</xdr:row>
                    <xdr:rowOff>1019175</xdr:rowOff>
                  </from>
                  <to>
                    <xdr:col>5</xdr:col>
                    <xdr:colOff>504825</xdr:colOff>
                    <xdr:row>5</xdr:row>
                    <xdr:rowOff>1238250</xdr:rowOff>
                  </to>
                </anchor>
              </controlPr>
            </control>
          </mc:Choice>
        </mc:AlternateContent>
        <mc:AlternateContent xmlns:mc="http://schemas.openxmlformats.org/markup-compatibility/2006">
          <mc:Choice Requires="x14">
            <control shapeId="2059" r:id="rId7" name="Casella di controllo 9">
              <controlPr locked="0" defaultSize="0" autoFill="0" autoLine="0" autoPict="0" altText="">
                <anchor moveWithCells="1" sizeWithCells="1">
                  <from>
                    <xdr:col>5</xdr:col>
                    <xdr:colOff>200025</xdr:colOff>
                    <xdr:row>6</xdr:row>
                    <xdr:rowOff>276225</xdr:rowOff>
                  </from>
                  <to>
                    <xdr:col>5</xdr:col>
                    <xdr:colOff>504825</xdr:colOff>
                    <xdr:row>6</xdr:row>
                    <xdr:rowOff>495300</xdr:rowOff>
                  </to>
                </anchor>
              </controlPr>
            </control>
          </mc:Choice>
        </mc:AlternateContent>
        <mc:AlternateContent xmlns:mc="http://schemas.openxmlformats.org/markup-compatibility/2006">
          <mc:Choice Requires="x14">
            <control shapeId="2060" r:id="rId8" name="Casella di controllo 10">
              <controlPr locked="0" defaultSize="0" autoFill="0" autoLine="0" autoPict="0" altText="">
                <anchor moveWithCells="1" sizeWithCells="1">
                  <from>
                    <xdr:col>5</xdr:col>
                    <xdr:colOff>200025</xdr:colOff>
                    <xdr:row>7</xdr:row>
                    <xdr:rowOff>428625</xdr:rowOff>
                  </from>
                  <to>
                    <xdr:col>5</xdr:col>
                    <xdr:colOff>504825</xdr:colOff>
                    <xdr:row>7</xdr:row>
                    <xdr:rowOff>647700</xdr:rowOff>
                  </to>
                </anchor>
              </controlPr>
            </control>
          </mc:Choice>
        </mc:AlternateContent>
        <mc:AlternateContent xmlns:mc="http://schemas.openxmlformats.org/markup-compatibility/2006">
          <mc:Choice Requires="x14">
            <control shapeId="2061" r:id="rId9" name="Casella di controllo 11">
              <controlPr locked="0" defaultSize="0" autoFill="0" autoLine="0" autoPict="0" altText="">
                <anchor moveWithCells="1" sizeWithCells="1">
                  <from>
                    <xdr:col>5</xdr:col>
                    <xdr:colOff>200025</xdr:colOff>
                    <xdr:row>8</xdr:row>
                    <xdr:rowOff>171450</xdr:rowOff>
                  </from>
                  <to>
                    <xdr:col>5</xdr:col>
                    <xdr:colOff>504825</xdr:colOff>
                    <xdr:row>8</xdr:row>
                    <xdr:rowOff>381000</xdr:rowOff>
                  </to>
                </anchor>
              </controlPr>
            </control>
          </mc:Choice>
        </mc:AlternateContent>
        <mc:AlternateContent xmlns:mc="http://schemas.openxmlformats.org/markup-compatibility/2006">
          <mc:Choice Requires="x14">
            <control shapeId="2062" r:id="rId10" name="Casella di controllo 12">
              <controlPr locked="0" defaultSize="0" autoFill="0" autoLine="0" autoPict="0" altText="">
                <anchor moveWithCells="1" sizeWithCells="1">
                  <from>
                    <xdr:col>5</xdr:col>
                    <xdr:colOff>200025</xdr:colOff>
                    <xdr:row>9</xdr:row>
                    <xdr:rowOff>200025</xdr:rowOff>
                  </from>
                  <to>
                    <xdr:col>5</xdr:col>
                    <xdr:colOff>504825</xdr:colOff>
                    <xdr:row>9</xdr:row>
                    <xdr:rowOff>419100</xdr:rowOff>
                  </to>
                </anchor>
              </controlPr>
            </control>
          </mc:Choice>
        </mc:AlternateContent>
        <mc:AlternateContent xmlns:mc="http://schemas.openxmlformats.org/markup-compatibility/2006">
          <mc:Choice Requires="x14">
            <control shapeId="2063" r:id="rId11" name="Casella di controllo 15">
              <controlPr locked="0" defaultSize="0" autoFill="0" autoLine="0" autoPict="0" altText="">
                <anchor moveWithCells="1" sizeWithCells="1">
                  <from>
                    <xdr:col>5</xdr:col>
                    <xdr:colOff>200025</xdr:colOff>
                    <xdr:row>12</xdr:row>
                    <xdr:rowOff>200025</xdr:rowOff>
                  </from>
                  <to>
                    <xdr:col>5</xdr:col>
                    <xdr:colOff>504825</xdr:colOff>
                    <xdr:row>12</xdr:row>
                    <xdr:rowOff>409575</xdr:rowOff>
                  </to>
                </anchor>
              </controlPr>
            </control>
          </mc:Choice>
        </mc:AlternateContent>
        <mc:AlternateContent xmlns:mc="http://schemas.openxmlformats.org/markup-compatibility/2006">
          <mc:Choice Requires="x14">
            <control shapeId="2064" r:id="rId12" name="Casella di controllo 16">
              <controlPr locked="0" defaultSize="0" autoFill="0" autoLine="0" autoPict="0" altText="">
                <anchor moveWithCells="1" sizeWithCells="1">
                  <from>
                    <xdr:col>5</xdr:col>
                    <xdr:colOff>200025</xdr:colOff>
                    <xdr:row>13</xdr:row>
                    <xdr:rowOff>228600</xdr:rowOff>
                  </from>
                  <to>
                    <xdr:col>5</xdr:col>
                    <xdr:colOff>504825</xdr:colOff>
                    <xdr:row>13</xdr:row>
                    <xdr:rowOff>447675</xdr:rowOff>
                  </to>
                </anchor>
              </controlPr>
            </control>
          </mc:Choice>
        </mc:AlternateContent>
        <mc:AlternateContent xmlns:mc="http://schemas.openxmlformats.org/markup-compatibility/2006">
          <mc:Choice Requires="x14">
            <control shapeId="2065" r:id="rId13" name="Casella di controllo 17">
              <controlPr locked="0" defaultSize="0" autoFill="0" autoLine="0" autoPict="0" altText="">
                <anchor moveWithCells="1" sizeWithCells="1">
                  <from>
                    <xdr:col>5</xdr:col>
                    <xdr:colOff>200025</xdr:colOff>
                    <xdr:row>14</xdr:row>
                    <xdr:rowOff>190500</xdr:rowOff>
                  </from>
                  <to>
                    <xdr:col>5</xdr:col>
                    <xdr:colOff>504825</xdr:colOff>
                    <xdr:row>14</xdr:row>
                    <xdr:rowOff>400050</xdr:rowOff>
                  </to>
                </anchor>
              </controlPr>
            </control>
          </mc:Choice>
        </mc:AlternateContent>
        <mc:AlternateContent xmlns:mc="http://schemas.openxmlformats.org/markup-compatibility/2006">
          <mc:Choice Requires="x14">
            <control shapeId="2066" r:id="rId14" name="Casella di controllo 18">
              <controlPr locked="0" defaultSize="0" autoFill="0" autoLine="0" autoPict="0" altText="">
                <anchor moveWithCells="1" sizeWithCells="1">
                  <from>
                    <xdr:col>5</xdr:col>
                    <xdr:colOff>200025</xdr:colOff>
                    <xdr:row>15</xdr:row>
                    <xdr:rowOff>552450</xdr:rowOff>
                  </from>
                  <to>
                    <xdr:col>5</xdr:col>
                    <xdr:colOff>504825</xdr:colOff>
                    <xdr:row>15</xdr:row>
                    <xdr:rowOff>771525</xdr:rowOff>
                  </to>
                </anchor>
              </controlPr>
            </control>
          </mc:Choice>
        </mc:AlternateContent>
        <mc:AlternateContent xmlns:mc="http://schemas.openxmlformats.org/markup-compatibility/2006">
          <mc:Choice Requires="x14">
            <control shapeId="2067" r:id="rId15" name="Casella di controllo 19">
              <controlPr locked="0" defaultSize="0" autoFill="0" autoLine="0" autoPict="0" altText="">
                <anchor moveWithCells="1" sizeWithCells="1">
                  <from>
                    <xdr:col>5</xdr:col>
                    <xdr:colOff>200025</xdr:colOff>
                    <xdr:row>16</xdr:row>
                    <xdr:rowOff>190500</xdr:rowOff>
                  </from>
                  <to>
                    <xdr:col>5</xdr:col>
                    <xdr:colOff>504825</xdr:colOff>
                    <xdr:row>16</xdr:row>
                    <xdr:rowOff>400050</xdr:rowOff>
                  </to>
                </anchor>
              </controlPr>
            </control>
          </mc:Choice>
        </mc:AlternateContent>
        <mc:AlternateContent xmlns:mc="http://schemas.openxmlformats.org/markup-compatibility/2006">
          <mc:Choice Requires="x14">
            <control shapeId="2068" r:id="rId16" name="Casella di controllo 20">
              <controlPr locked="0" defaultSize="0" autoFill="0" autoLine="0" autoPict="0" altText="">
                <anchor moveWithCells="1" sizeWithCells="1">
                  <from>
                    <xdr:col>5</xdr:col>
                    <xdr:colOff>200025</xdr:colOff>
                    <xdr:row>17</xdr:row>
                    <xdr:rowOff>171450</xdr:rowOff>
                  </from>
                  <to>
                    <xdr:col>5</xdr:col>
                    <xdr:colOff>504825</xdr:colOff>
                    <xdr:row>17</xdr:row>
                    <xdr:rowOff>381000</xdr:rowOff>
                  </to>
                </anchor>
              </controlPr>
            </control>
          </mc:Choice>
        </mc:AlternateContent>
        <mc:AlternateContent xmlns:mc="http://schemas.openxmlformats.org/markup-compatibility/2006">
          <mc:Choice Requires="x14">
            <control shapeId="2069" r:id="rId17" name="Casella di controllo 21">
              <controlPr locked="0" defaultSize="0" autoFill="0" autoLine="0" autoPict="0" altText="">
                <anchor moveWithCells="1" sizeWithCells="1">
                  <from>
                    <xdr:col>5</xdr:col>
                    <xdr:colOff>200025</xdr:colOff>
                    <xdr:row>18</xdr:row>
                    <xdr:rowOff>180975</xdr:rowOff>
                  </from>
                  <to>
                    <xdr:col>5</xdr:col>
                    <xdr:colOff>504825</xdr:colOff>
                    <xdr:row>18</xdr:row>
                    <xdr:rowOff>390525</xdr:rowOff>
                  </to>
                </anchor>
              </controlPr>
            </control>
          </mc:Choice>
        </mc:AlternateContent>
        <mc:AlternateContent xmlns:mc="http://schemas.openxmlformats.org/markup-compatibility/2006">
          <mc:Choice Requires="x14">
            <control shapeId="2070" r:id="rId18" name="Casella di controllo 22">
              <controlPr locked="0" defaultSize="0" autoFill="0" autoLine="0" autoPict="0" altText="">
                <anchor moveWithCells="1" sizeWithCells="1">
                  <from>
                    <xdr:col>5</xdr:col>
                    <xdr:colOff>200025</xdr:colOff>
                    <xdr:row>19</xdr:row>
                    <xdr:rowOff>219075</xdr:rowOff>
                  </from>
                  <to>
                    <xdr:col>5</xdr:col>
                    <xdr:colOff>504825</xdr:colOff>
                    <xdr:row>19</xdr:row>
                    <xdr:rowOff>438150</xdr:rowOff>
                  </to>
                </anchor>
              </controlPr>
            </control>
          </mc:Choice>
        </mc:AlternateContent>
        <mc:AlternateContent xmlns:mc="http://schemas.openxmlformats.org/markup-compatibility/2006">
          <mc:Choice Requires="x14">
            <control shapeId="2071" r:id="rId19" name="Casella di controllo 23">
              <controlPr locked="0" defaultSize="0" autoFill="0" autoLine="0" autoPict="0" altText="">
                <anchor moveWithCells="1" sizeWithCells="1">
                  <from>
                    <xdr:col>5</xdr:col>
                    <xdr:colOff>200025</xdr:colOff>
                    <xdr:row>20</xdr:row>
                    <xdr:rowOff>238125</xdr:rowOff>
                  </from>
                  <to>
                    <xdr:col>5</xdr:col>
                    <xdr:colOff>504825</xdr:colOff>
                    <xdr:row>20</xdr:row>
                    <xdr:rowOff>457200</xdr:rowOff>
                  </to>
                </anchor>
              </controlPr>
            </control>
          </mc:Choice>
        </mc:AlternateContent>
        <mc:AlternateContent xmlns:mc="http://schemas.openxmlformats.org/markup-compatibility/2006">
          <mc:Choice Requires="x14">
            <control shapeId="2072" r:id="rId20" name="Casella di controllo 24">
              <controlPr locked="0" defaultSize="0" autoFill="0" autoLine="0" autoPict="0" altText="">
                <anchor moveWithCells="1" sizeWithCells="1">
                  <from>
                    <xdr:col>5</xdr:col>
                    <xdr:colOff>200025</xdr:colOff>
                    <xdr:row>21</xdr:row>
                    <xdr:rowOff>190500</xdr:rowOff>
                  </from>
                  <to>
                    <xdr:col>5</xdr:col>
                    <xdr:colOff>504825</xdr:colOff>
                    <xdr:row>21</xdr:row>
                    <xdr:rowOff>400050</xdr:rowOff>
                  </to>
                </anchor>
              </controlPr>
            </control>
          </mc:Choice>
        </mc:AlternateContent>
        <mc:AlternateContent xmlns:mc="http://schemas.openxmlformats.org/markup-compatibility/2006">
          <mc:Choice Requires="x14">
            <control shapeId="2073" r:id="rId21" name="Casella di controllo 25">
              <controlPr locked="0" defaultSize="0" autoFill="0" autoLine="0" autoPict="0" altText="">
                <anchor moveWithCells="1" sizeWithCells="1">
                  <from>
                    <xdr:col>5</xdr:col>
                    <xdr:colOff>200025</xdr:colOff>
                    <xdr:row>22</xdr:row>
                    <xdr:rowOff>161925</xdr:rowOff>
                  </from>
                  <to>
                    <xdr:col>5</xdr:col>
                    <xdr:colOff>504825</xdr:colOff>
                    <xdr:row>22</xdr:row>
                    <xdr:rowOff>371475</xdr:rowOff>
                  </to>
                </anchor>
              </controlPr>
            </control>
          </mc:Choice>
        </mc:AlternateContent>
        <mc:AlternateContent xmlns:mc="http://schemas.openxmlformats.org/markup-compatibility/2006">
          <mc:Choice Requires="x14">
            <control shapeId="2074" r:id="rId22" name="Casella di controllo 26">
              <controlPr locked="0" defaultSize="0" autoFill="0" autoLine="0" autoPict="0" altText="">
                <anchor moveWithCells="1" sizeWithCells="1">
                  <from>
                    <xdr:col>5</xdr:col>
                    <xdr:colOff>200025</xdr:colOff>
                    <xdr:row>23</xdr:row>
                    <xdr:rowOff>200025</xdr:rowOff>
                  </from>
                  <to>
                    <xdr:col>5</xdr:col>
                    <xdr:colOff>504825</xdr:colOff>
                    <xdr:row>23</xdr:row>
                    <xdr:rowOff>352425</xdr:rowOff>
                  </to>
                </anchor>
              </controlPr>
            </control>
          </mc:Choice>
        </mc:AlternateContent>
        <mc:AlternateContent xmlns:mc="http://schemas.openxmlformats.org/markup-compatibility/2006">
          <mc:Choice Requires="x14">
            <control shapeId="2075" r:id="rId23" name="Casella di controllo 27">
              <controlPr locked="0" defaultSize="0" autoFill="0" autoLine="0" autoPict="0" altText="">
                <anchor moveWithCells="1" sizeWithCells="1">
                  <from>
                    <xdr:col>5</xdr:col>
                    <xdr:colOff>200025</xdr:colOff>
                    <xdr:row>24</xdr:row>
                    <xdr:rowOff>257175</xdr:rowOff>
                  </from>
                  <to>
                    <xdr:col>5</xdr:col>
                    <xdr:colOff>504825</xdr:colOff>
                    <xdr:row>24</xdr:row>
                    <xdr:rowOff>409575</xdr:rowOff>
                  </to>
                </anchor>
              </controlPr>
            </control>
          </mc:Choice>
        </mc:AlternateContent>
        <mc:AlternateContent xmlns:mc="http://schemas.openxmlformats.org/markup-compatibility/2006">
          <mc:Choice Requires="x14">
            <control shapeId="2076" r:id="rId24" name="Casella di controllo 28">
              <controlPr locked="0" defaultSize="0" autoFill="0" autoLine="0" autoPict="0" altText="">
                <anchor moveWithCells="1" sizeWithCells="1">
                  <from>
                    <xdr:col>5</xdr:col>
                    <xdr:colOff>200025</xdr:colOff>
                    <xdr:row>25</xdr:row>
                    <xdr:rowOff>238125</xdr:rowOff>
                  </from>
                  <to>
                    <xdr:col>5</xdr:col>
                    <xdr:colOff>504825</xdr:colOff>
                    <xdr:row>25</xdr:row>
                    <xdr:rowOff>457200</xdr:rowOff>
                  </to>
                </anchor>
              </controlPr>
            </control>
          </mc:Choice>
        </mc:AlternateContent>
        <mc:AlternateContent xmlns:mc="http://schemas.openxmlformats.org/markup-compatibility/2006">
          <mc:Choice Requires="x14">
            <control shapeId="2077" r:id="rId25" name="Casella di controllo 29">
              <controlPr locked="0" defaultSize="0" autoFill="0" autoLine="0" autoPict="0" altText="">
                <anchor moveWithCells="1" sizeWithCells="1">
                  <from>
                    <xdr:col>5</xdr:col>
                    <xdr:colOff>200025</xdr:colOff>
                    <xdr:row>26</xdr:row>
                    <xdr:rowOff>247650</xdr:rowOff>
                  </from>
                  <to>
                    <xdr:col>5</xdr:col>
                    <xdr:colOff>504825</xdr:colOff>
                    <xdr:row>26</xdr:row>
                    <xdr:rowOff>409575</xdr:rowOff>
                  </to>
                </anchor>
              </controlPr>
            </control>
          </mc:Choice>
        </mc:AlternateContent>
        <mc:AlternateContent xmlns:mc="http://schemas.openxmlformats.org/markup-compatibility/2006">
          <mc:Choice Requires="x14">
            <control shapeId="2078" r:id="rId26" name="Casella di controllo 30">
              <controlPr locked="0" defaultSize="0" autoFill="0" autoLine="0" autoPict="0" altText="">
                <anchor moveWithCells="1" sizeWithCells="1">
                  <from>
                    <xdr:col>5</xdr:col>
                    <xdr:colOff>200025</xdr:colOff>
                    <xdr:row>27</xdr:row>
                    <xdr:rowOff>666750</xdr:rowOff>
                  </from>
                  <to>
                    <xdr:col>5</xdr:col>
                    <xdr:colOff>504825</xdr:colOff>
                    <xdr:row>27</xdr:row>
                    <xdr:rowOff>752475</xdr:rowOff>
                  </to>
                </anchor>
              </controlPr>
            </control>
          </mc:Choice>
        </mc:AlternateContent>
        <mc:AlternateContent xmlns:mc="http://schemas.openxmlformats.org/markup-compatibility/2006">
          <mc:Choice Requires="x14">
            <control shapeId="2079" r:id="rId27" name="Casella di controllo 31">
              <controlPr locked="0" defaultSize="0" autoFill="0" autoLine="0" autoPict="0" altText="">
                <anchor moveWithCells="1" sizeWithCells="1">
                  <from>
                    <xdr:col>5</xdr:col>
                    <xdr:colOff>200025</xdr:colOff>
                    <xdr:row>28</xdr:row>
                    <xdr:rowOff>628650</xdr:rowOff>
                  </from>
                  <to>
                    <xdr:col>5</xdr:col>
                    <xdr:colOff>504825</xdr:colOff>
                    <xdr:row>28</xdr:row>
                    <xdr:rowOff>847725</xdr:rowOff>
                  </to>
                </anchor>
              </controlPr>
            </control>
          </mc:Choice>
        </mc:AlternateContent>
        <mc:AlternateContent xmlns:mc="http://schemas.openxmlformats.org/markup-compatibility/2006">
          <mc:Choice Requires="x14">
            <control shapeId="2080" r:id="rId28" name="Casella di controllo 32">
              <controlPr locked="0" defaultSize="0" autoFill="0" autoLine="0" autoPict="0" altText="">
                <anchor moveWithCells="1" sizeWithCells="1">
                  <from>
                    <xdr:col>5</xdr:col>
                    <xdr:colOff>200025</xdr:colOff>
                    <xdr:row>29</xdr:row>
                    <xdr:rowOff>266700</xdr:rowOff>
                  </from>
                  <to>
                    <xdr:col>5</xdr:col>
                    <xdr:colOff>504825</xdr:colOff>
                    <xdr:row>29</xdr:row>
                    <xdr:rowOff>485775</xdr:rowOff>
                  </to>
                </anchor>
              </controlPr>
            </control>
          </mc:Choice>
        </mc:AlternateContent>
        <mc:AlternateContent xmlns:mc="http://schemas.openxmlformats.org/markup-compatibility/2006">
          <mc:Choice Requires="x14">
            <control shapeId="2081" r:id="rId29" name="Casella di controllo 33">
              <controlPr locked="0" defaultSize="0" autoFill="0" autoLine="0" autoPict="0" altText="">
                <anchor moveWithCells="1" sizeWithCells="1">
                  <from>
                    <xdr:col>5</xdr:col>
                    <xdr:colOff>200025</xdr:colOff>
                    <xdr:row>30</xdr:row>
                    <xdr:rowOff>542925</xdr:rowOff>
                  </from>
                  <to>
                    <xdr:col>5</xdr:col>
                    <xdr:colOff>504825</xdr:colOff>
                    <xdr:row>30</xdr:row>
                    <xdr:rowOff>762000</xdr:rowOff>
                  </to>
                </anchor>
              </controlPr>
            </control>
          </mc:Choice>
        </mc:AlternateContent>
        <mc:AlternateContent xmlns:mc="http://schemas.openxmlformats.org/markup-compatibility/2006">
          <mc:Choice Requires="x14">
            <control shapeId="2082" r:id="rId30" name="Casella di controllo 34">
              <controlPr locked="0" defaultSize="0" autoFill="0" autoLine="0" autoPict="0" altText="">
                <anchor moveWithCells="1" sizeWithCells="1">
                  <from>
                    <xdr:col>5</xdr:col>
                    <xdr:colOff>200025</xdr:colOff>
                    <xdr:row>31</xdr:row>
                    <xdr:rowOff>247650</xdr:rowOff>
                  </from>
                  <to>
                    <xdr:col>5</xdr:col>
                    <xdr:colOff>504825</xdr:colOff>
                    <xdr:row>31</xdr:row>
                    <xdr:rowOff>466725</xdr:rowOff>
                  </to>
                </anchor>
              </controlPr>
            </control>
          </mc:Choice>
        </mc:AlternateContent>
        <mc:AlternateContent xmlns:mc="http://schemas.openxmlformats.org/markup-compatibility/2006">
          <mc:Choice Requires="x14">
            <control shapeId="2083" r:id="rId31" name="Casella di controllo 35">
              <controlPr locked="0" defaultSize="0" autoFill="0" autoLine="0" autoPict="0" altText="">
                <anchor moveWithCells="1" sizeWithCells="1">
                  <from>
                    <xdr:col>5</xdr:col>
                    <xdr:colOff>200025</xdr:colOff>
                    <xdr:row>32</xdr:row>
                    <xdr:rowOff>600075</xdr:rowOff>
                  </from>
                  <to>
                    <xdr:col>5</xdr:col>
                    <xdr:colOff>504825</xdr:colOff>
                    <xdr:row>32</xdr:row>
                    <xdr:rowOff>781050</xdr:rowOff>
                  </to>
                </anchor>
              </controlPr>
            </control>
          </mc:Choice>
        </mc:AlternateContent>
        <mc:AlternateContent xmlns:mc="http://schemas.openxmlformats.org/markup-compatibility/2006">
          <mc:Choice Requires="x14">
            <control shapeId="2084" r:id="rId32" name="Casella di controllo 36">
              <controlPr locked="0" defaultSize="0" autoFill="0" autoLine="0" autoPict="0" altText="">
                <anchor moveWithCells="1" sizeWithCells="1">
                  <from>
                    <xdr:col>5</xdr:col>
                    <xdr:colOff>200025</xdr:colOff>
                    <xdr:row>33</xdr:row>
                    <xdr:rowOff>285750</xdr:rowOff>
                  </from>
                  <to>
                    <xdr:col>5</xdr:col>
                    <xdr:colOff>504825</xdr:colOff>
                    <xdr:row>33</xdr:row>
                    <xdr:rowOff>323850</xdr:rowOff>
                  </to>
                </anchor>
              </controlPr>
            </control>
          </mc:Choice>
        </mc:AlternateContent>
        <mc:AlternateContent xmlns:mc="http://schemas.openxmlformats.org/markup-compatibility/2006">
          <mc:Choice Requires="x14">
            <control shapeId="2085" r:id="rId33" name="Casella di controllo 37">
              <controlPr locked="0" defaultSize="0" autoFill="0" autoLine="0" autoPict="0" altText="">
                <anchor moveWithCells="1" sizeWithCells="1">
                  <from>
                    <xdr:col>5</xdr:col>
                    <xdr:colOff>200025</xdr:colOff>
                    <xdr:row>34</xdr:row>
                    <xdr:rowOff>171450</xdr:rowOff>
                  </from>
                  <to>
                    <xdr:col>5</xdr:col>
                    <xdr:colOff>504825</xdr:colOff>
                    <xdr:row>34</xdr:row>
                    <xdr:rowOff>381000</xdr:rowOff>
                  </to>
                </anchor>
              </controlPr>
            </control>
          </mc:Choice>
        </mc:AlternateContent>
        <mc:AlternateContent xmlns:mc="http://schemas.openxmlformats.org/markup-compatibility/2006">
          <mc:Choice Requires="x14">
            <control shapeId="2086" r:id="rId34" name="Casella di controllo 38">
              <controlPr locked="0" defaultSize="0" autoFill="0" autoLine="0" autoPict="0" altText="">
                <anchor moveWithCells="1" sizeWithCells="1">
                  <from>
                    <xdr:col>5</xdr:col>
                    <xdr:colOff>200025</xdr:colOff>
                    <xdr:row>35</xdr:row>
                    <xdr:rowOff>200025</xdr:rowOff>
                  </from>
                  <to>
                    <xdr:col>5</xdr:col>
                    <xdr:colOff>504825</xdr:colOff>
                    <xdr:row>35</xdr:row>
                    <xdr:rowOff>409575</xdr:rowOff>
                  </to>
                </anchor>
              </controlPr>
            </control>
          </mc:Choice>
        </mc:AlternateContent>
        <mc:AlternateContent xmlns:mc="http://schemas.openxmlformats.org/markup-compatibility/2006">
          <mc:Choice Requires="x14">
            <control shapeId="2087" r:id="rId35" name="Casella di controllo 39">
              <controlPr locked="0" defaultSize="0" autoFill="0" autoLine="0" autoPict="0" altText="">
                <anchor moveWithCells="1" sizeWithCells="1">
                  <from>
                    <xdr:col>5</xdr:col>
                    <xdr:colOff>200025</xdr:colOff>
                    <xdr:row>36</xdr:row>
                    <xdr:rowOff>619125</xdr:rowOff>
                  </from>
                  <to>
                    <xdr:col>5</xdr:col>
                    <xdr:colOff>504825</xdr:colOff>
                    <xdr:row>36</xdr:row>
                    <xdr:rowOff>838200</xdr:rowOff>
                  </to>
                </anchor>
              </controlPr>
            </control>
          </mc:Choice>
        </mc:AlternateContent>
        <mc:AlternateContent xmlns:mc="http://schemas.openxmlformats.org/markup-compatibility/2006">
          <mc:Choice Requires="x14">
            <control shapeId="2089" r:id="rId36" name="Casella di controllo 41">
              <controlPr locked="0" defaultSize="0" autoFill="0" autoLine="0" autoPict="0" altText="">
                <anchor moveWithCells="1" sizeWithCells="1">
                  <from>
                    <xdr:col>5</xdr:col>
                    <xdr:colOff>209550</xdr:colOff>
                    <xdr:row>37</xdr:row>
                    <xdr:rowOff>361950</xdr:rowOff>
                  </from>
                  <to>
                    <xdr:col>5</xdr:col>
                    <xdr:colOff>514350</xdr:colOff>
                    <xdr:row>37</xdr:row>
                    <xdr:rowOff>581025</xdr:rowOff>
                  </to>
                </anchor>
              </controlPr>
            </control>
          </mc:Choice>
        </mc:AlternateContent>
        <mc:AlternateContent xmlns:mc="http://schemas.openxmlformats.org/markup-compatibility/2006">
          <mc:Choice Requires="x14">
            <control shapeId="2090" r:id="rId37" name="Casella di controllo 42">
              <controlPr locked="0" defaultSize="0" autoFill="0" autoLine="0" autoPict="0" altText="">
                <anchor moveWithCells="1" sizeWithCells="1">
                  <from>
                    <xdr:col>5</xdr:col>
                    <xdr:colOff>209550</xdr:colOff>
                    <xdr:row>38</xdr:row>
                    <xdr:rowOff>361950</xdr:rowOff>
                  </from>
                  <to>
                    <xdr:col>5</xdr:col>
                    <xdr:colOff>514350</xdr:colOff>
                    <xdr:row>38</xdr:row>
                    <xdr:rowOff>581025</xdr:rowOff>
                  </to>
                </anchor>
              </controlPr>
            </control>
          </mc:Choice>
        </mc:AlternateContent>
        <mc:AlternateContent xmlns:mc="http://schemas.openxmlformats.org/markup-compatibility/2006">
          <mc:Choice Requires="x14">
            <control shapeId="2091" r:id="rId38" name="Casella di controllo 43">
              <controlPr locked="0" defaultSize="0" autoFill="0" autoLine="0" autoPict="0" altText="">
                <anchor moveWithCells="1" sizeWithCells="1">
                  <from>
                    <xdr:col>5</xdr:col>
                    <xdr:colOff>209550</xdr:colOff>
                    <xdr:row>39</xdr:row>
                    <xdr:rowOff>361950</xdr:rowOff>
                  </from>
                  <to>
                    <xdr:col>5</xdr:col>
                    <xdr:colOff>514350</xdr:colOff>
                    <xdr:row>39</xdr:row>
                    <xdr:rowOff>581025</xdr:rowOff>
                  </to>
                </anchor>
              </controlPr>
            </control>
          </mc:Choice>
        </mc:AlternateContent>
        <mc:AlternateContent xmlns:mc="http://schemas.openxmlformats.org/markup-compatibility/2006">
          <mc:Choice Requires="x14">
            <control shapeId="2092" r:id="rId39" name="Casella di controllo 44">
              <controlPr locked="0" defaultSize="0" autoFill="0" autoLine="0" autoPict="0" altText="">
                <anchor moveWithCells="1" sizeWithCells="1">
                  <from>
                    <xdr:col>5</xdr:col>
                    <xdr:colOff>209550</xdr:colOff>
                    <xdr:row>40</xdr:row>
                    <xdr:rowOff>361950</xdr:rowOff>
                  </from>
                  <to>
                    <xdr:col>5</xdr:col>
                    <xdr:colOff>514350</xdr:colOff>
                    <xdr:row>40</xdr:row>
                    <xdr:rowOff>581025</xdr:rowOff>
                  </to>
                </anchor>
              </controlPr>
            </control>
          </mc:Choice>
        </mc:AlternateContent>
        <mc:AlternateContent xmlns:mc="http://schemas.openxmlformats.org/markup-compatibility/2006">
          <mc:Choice Requires="x14">
            <control shapeId="2093" r:id="rId40" name="Casella di controllo 45">
              <controlPr locked="0" defaultSize="0" autoFill="0" autoLine="0" autoPict="0" altText="">
                <anchor moveWithCells="1" sizeWithCells="1">
                  <from>
                    <xdr:col>5</xdr:col>
                    <xdr:colOff>209550</xdr:colOff>
                    <xdr:row>41</xdr:row>
                    <xdr:rowOff>361950</xdr:rowOff>
                  </from>
                  <to>
                    <xdr:col>5</xdr:col>
                    <xdr:colOff>514350</xdr:colOff>
                    <xdr:row>41</xdr:row>
                    <xdr:rowOff>581025</xdr:rowOff>
                  </to>
                </anchor>
              </controlPr>
            </control>
          </mc:Choice>
        </mc:AlternateContent>
        <mc:AlternateContent xmlns:mc="http://schemas.openxmlformats.org/markup-compatibility/2006">
          <mc:Choice Requires="x14">
            <control shapeId="2094" r:id="rId41" name="Casella di controllo 46">
              <controlPr locked="0" defaultSize="0" autoFill="0" autoLine="0" autoPict="0" altText="">
                <anchor moveWithCells="1" sizeWithCells="1">
                  <from>
                    <xdr:col>5</xdr:col>
                    <xdr:colOff>209550</xdr:colOff>
                    <xdr:row>42</xdr:row>
                    <xdr:rowOff>361950</xdr:rowOff>
                  </from>
                  <to>
                    <xdr:col>5</xdr:col>
                    <xdr:colOff>514350</xdr:colOff>
                    <xdr:row>42</xdr:row>
                    <xdr:rowOff>581025</xdr:rowOff>
                  </to>
                </anchor>
              </controlPr>
            </control>
          </mc:Choice>
        </mc:AlternateContent>
        <mc:AlternateContent xmlns:mc="http://schemas.openxmlformats.org/markup-compatibility/2006">
          <mc:Choice Requires="x14">
            <control shapeId="2095" r:id="rId42" name="Casella di controllo 47">
              <controlPr locked="0" defaultSize="0" autoFill="0" autoLine="0" autoPict="0" altText="">
                <anchor moveWithCells="1" sizeWithCells="1">
                  <from>
                    <xdr:col>5</xdr:col>
                    <xdr:colOff>209550</xdr:colOff>
                    <xdr:row>43</xdr:row>
                    <xdr:rowOff>361950</xdr:rowOff>
                  </from>
                  <to>
                    <xdr:col>5</xdr:col>
                    <xdr:colOff>514350</xdr:colOff>
                    <xdr:row>43</xdr:row>
                    <xdr:rowOff>581025</xdr:rowOff>
                  </to>
                </anchor>
              </controlPr>
            </control>
          </mc:Choice>
        </mc:AlternateContent>
        <mc:AlternateContent xmlns:mc="http://schemas.openxmlformats.org/markup-compatibility/2006">
          <mc:Choice Requires="x14">
            <control shapeId="2096" r:id="rId43" name="Casella di controllo 48">
              <controlPr locked="0" defaultSize="0" autoFill="0" autoLine="0" autoPict="0" altText="">
                <anchor moveWithCells="1" sizeWithCells="1">
                  <from>
                    <xdr:col>5</xdr:col>
                    <xdr:colOff>209550</xdr:colOff>
                    <xdr:row>44</xdr:row>
                    <xdr:rowOff>361950</xdr:rowOff>
                  </from>
                  <to>
                    <xdr:col>5</xdr:col>
                    <xdr:colOff>514350</xdr:colOff>
                    <xdr:row>44</xdr:row>
                    <xdr:rowOff>581025</xdr:rowOff>
                  </to>
                </anchor>
              </controlPr>
            </control>
          </mc:Choice>
        </mc:AlternateContent>
        <mc:AlternateContent xmlns:mc="http://schemas.openxmlformats.org/markup-compatibility/2006">
          <mc:Choice Requires="x14">
            <control shapeId="2097" r:id="rId44" name="Casella di controllo 49">
              <controlPr locked="0" defaultSize="0" autoFill="0" autoLine="0" autoPict="0" altText="">
                <anchor moveWithCells="1" sizeWithCells="1">
                  <from>
                    <xdr:col>5</xdr:col>
                    <xdr:colOff>209550</xdr:colOff>
                    <xdr:row>45</xdr:row>
                    <xdr:rowOff>361950</xdr:rowOff>
                  </from>
                  <to>
                    <xdr:col>5</xdr:col>
                    <xdr:colOff>514350</xdr:colOff>
                    <xdr:row>45</xdr:row>
                    <xdr:rowOff>581025</xdr:rowOff>
                  </to>
                </anchor>
              </controlPr>
            </control>
          </mc:Choice>
        </mc:AlternateContent>
        <mc:AlternateContent xmlns:mc="http://schemas.openxmlformats.org/markup-compatibility/2006">
          <mc:Choice Requires="x14">
            <control shapeId="2098" r:id="rId45" name="Casella di controllo 50">
              <controlPr locked="0" defaultSize="0" autoFill="0" autoLine="0" autoPict="0" altText="">
                <anchor moveWithCells="1" sizeWithCells="1">
                  <from>
                    <xdr:col>5</xdr:col>
                    <xdr:colOff>209550</xdr:colOff>
                    <xdr:row>46</xdr:row>
                    <xdr:rowOff>361950</xdr:rowOff>
                  </from>
                  <to>
                    <xdr:col>5</xdr:col>
                    <xdr:colOff>514350</xdr:colOff>
                    <xdr:row>46</xdr:row>
                    <xdr:rowOff>581025</xdr:rowOff>
                  </to>
                </anchor>
              </controlPr>
            </control>
          </mc:Choice>
        </mc:AlternateContent>
        <mc:AlternateContent xmlns:mc="http://schemas.openxmlformats.org/markup-compatibility/2006">
          <mc:Choice Requires="x14">
            <control shapeId="2099" r:id="rId46" name="Casella di controllo 51">
              <controlPr locked="0" defaultSize="0" autoFill="0" autoLine="0" autoPict="0" altText="">
                <anchor moveWithCells="1" sizeWithCells="1">
                  <from>
                    <xdr:col>5</xdr:col>
                    <xdr:colOff>209550</xdr:colOff>
                    <xdr:row>47</xdr:row>
                    <xdr:rowOff>361950</xdr:rowOff>
                  </from>
                  <to>
                    <xdr:col>5</xdr:col>
                    <xdr:colOff>514350</xdr:colOff>
                    <xdr:row>47</xdr:row>
                    <xdr:rowOff>581025</xdr:rowOff>
                  </to>
                </anchor>
              </controlPr>
            </control>
          </mc:Choice>
        </mc:AlternateContent>
        <mc:AlternateContent xmlns:mc="http://schemas.openxmlformats.org/markup-compatibility/2006">
          <mc:Choice Requires="x14">
            <control shapeId="2100" r:id="rId47" name="Casella di controllo 52">
              <controlPr locked="0" defaultSize="0" autoFill="0" autoLine="0" autoPict="0" altText="">
                <anchor moveWithCells="1" sizeWithCells="1">
                  <from>
                    <xdr:col>5</xdr:col>
                    <xdr:colOff>209550</xdr:colOff>
                    <xdr:row>48</xdr:row>
                    <xdr:rowOff>361950</xdr:rowOff>
                  </from>
                  <to>
                    <xdr:col>5</xdr:col>
                    <xdr:colOff>514350</xdr:colOff>
                    <xdr:row>48</xdr:row>
                    <xdr:rowOff>581025</xdr:rowOff>
                  </to>
                </anchor>
              </controlPr>
            </control>
          </mc:Choice>
        </mc:AlternateContent>
        <mc:AlternateContent xmlns:mc="http://schemas.openxmlformats.org/markup-compatibility/2006">
          <mc:Choice Requires="x14">
            <control shapeId="2101" r:id="rId48" name="Casella di controllo 53">
              <controlPr locked="0" defaultSize="0" autoFill="0" autoLine="0" autoPict="0" altText="">
                <anchor moveWithCells="1" sizeWithCells="1">
                  <from>
                    <xdr:col>5</xdr:col>
                    <xdr:colOff>209550</xdr:colOff>
                    <xdr:row>49</xdr:row>
                    <xdr:rowOff>361950</xdr:rowOff>
                  </from>
                  <to>
                    <xdr:col>5</xdr:col>
                    <xdr:colOff>514350</xdr:colOff>
                    <xdr:row>49</xdr:row>
                    <xdr:rowOff>581025</xdr:rowOff>
                  </to>
                </anchor>
              </controlPr>
            </control>
          </mc:Choice>
        </mc:AlternateContent>
        <mc:AlternateContent xmlns:mc="http://schemas.openxmlformats.org/markup-compatibility/2006">
          <mc:Choice Requires="x14">
            <control shapeId="2102" r:id="rId49" name="Casella di controllo 54">
              <controlPr locked="0" defaultSize="0" autoFill="0" autoLine="0" autoPict="0" altText="">
                <anchor moveWithCells="1" sizeWithCells="1">
                  <from>
                    <xdr:col>5</xdr:col>
                    <xdr:colOff>209550</xdr:colOff>
                    <xdr:row>50</xdr:row>
                    <xdr:rowOff>361950</xdr:rowOff>
                  </from>
                  <to>
                    <xdr:col>5</xdr:col>
                    <xdr:colOff>514350</xdr:colOff>
                    <xdr:row>50</xdr:row>
                    <xdr:rowOff>581025</xdr:rowOff>
                  </to>
                </anchor>
              </controlPr>
            </control>
          </mc:Choice>
        </mc:AlternateContent>
        <mc:AlternateContent xmlns:mc="http://schemas.openxmlformats.org/markup-compatibility/2006">
          <mc:Choice Requires="x14">
            <control shapeId="2103" r:id="rId50" name="Casella di controllo 55">
              <controlPr locked="0" defaultSize="0" autoFill="0" autoLine="0" autoPict="0" altText="">
                <anchor moveWithCells="1" sizeWithCells="1">
                  <from>
                    <xdr:col>5</xdr:col>
                    <xdr:colOff>209550</xdr:colOff>
                    <xdr:row>51</xdr:row>
                    <xdr:rowOff>361950</xdr:rowOff>
                  </from>
                  <to>
                    <xdr:col>5</xdr:col>
                    <xdr:colOff>514350</xdr:colOff>
                    <xdr:row>51</xdr:row>
                    <xdr:rowOff>581025</xdr:rowOff>
                  </to>
                </anchor>
              </controlPr>
            </control>
          </mc:Choice>
        </mc:AlternateContent>
        <mc:AlternateContent xmlns:mc="http://schemas.openxmlformats.org/markup-compatibility/2006">
          <mc:Choice Requires="x14">
            <control shapeId="2104" r:id="rId51" name="Casella di controllo 56">
              <controlPr locked="0" defaultSize="0" autoFill="0" autoLine="0" autoPict="0" altText="">
                <anchor moveWithCells="1" sizeWithCells="1">
                  <from>
                    <xdr:col>5</xdr:col>
                    <xdr:colOff>209550</xdr:colOff>
                    <xdr:row>52</xdr:row>
                    <xdr:rowOff>361950</xdr:rowOff>
                  </from>
                  <to>
                    <xdr:col>5</xdr:col>
                    <xdr:colOff>514350</xdr:colOff>
                    <xdr:row>52</xdr:row>
                    <xdr:rowOff>581025</xdr:rowOff>
                  </to>
                </anchor>
              </controlPr>
            </control>
          </mc:Choice>
        </mc:AlternateContent>
        <mc:AlternateContent xmlns:mc="http://schemas.openxmlformats.org/markup-compatibility/2006">
          <mc:Choice Requires="x14">
            <control shapeId="2105" r:id="rId52" name="Casella di controllo 57">
              <controlPr locked="0" defaultSize="0" autoFill="0" autoLine="0" autoPict="0" altText="">
                <anchor moveWithCells="1" sizeWithCells="1">
                  <from>
                    <xdr:col>5</xdr:col>
                    <xdr:colOff>209550</xdr:colOff>
                    <xdr:row>53</xdr:row>
                    <xdr:rowOff>361950</xdr:rowOff>
                  </from>
                  <to>
                    <xdr:col>5</xdr:col>
                    <xdr:colOff>514350</xdr:colOff>
                    <xdr:row>53</xdr:row>
                    <xdr:rowOff>581025</xdr:rowOff>
                  </to>
                </anchor>
              </controlPr>
            </control>
          </mc:Choice>
        </mc:AlternateContent>
        <mc:AlternateContent xmlns:mc="http://schemas.openxmlformats.org/markup-compatibility/2006">
          <mc:Choice Requires="x14">
            <control shapeId="2106" r:id="rId53" name="Casella di controllo 58">
              <controlPr locked="0" defaultSize="0" autoFill="0" autoLine="0" autoPict="0" altText="">
                <anchor moveWithCells="1" sizeWithCells="1">
                  <from>
                    <xdr:col>5</xdr:col>
                    <xdr:colOff>209550</xdr:colOff>
                    <xdr:row>54</xdr:row>
                    <xdr:rowOff>361950</xdr:rowOff>
                  </from>
                  <to>
                    <xdr:col>5</xdr:col>
                    <xdr:colOff>514350</xdr:colOff>
                    <xdr:row>54</xdr:row>
                    <xdr:rowOff>581025</xdr:rowOff>
                  </to>
                </anchor>
              </controlPr>
            </control>
          </mc:Choice>
        </mc:AlternateContent>
        <mc:AlternateContent xmlns:mc="http://schemas.openxmlformats.org/markup-compatibility/2006">
          <mc:Choice Requires="x14">
            <control shapeId="2107" r:id="rId54" name="Casella di controllo 59">
              <controlPr locked="0" defaultSize="0" autoFill="0" autoLine="0" autoPict="0" altText="">
                <anchor moveWithCells="1" sizeWithCells="1">
                  <from>
                    <xdr:col>5</xdr:col>
                    <xdr:colOff>209550</xdr:colOff>
                    <xdr:row>55</xdr:row>
                    <xdr:rowOff>361950</xdr:rowOff>
                  </from>
                  <to>
                    <xdr:col>5</xdr:col>
                    <xdr:colOff>514350</xdr:colOff>
                    <xdr:row>55</xdr:row>
                    <xdr:rowOff>581025</xdr:rowOff>
                  </to>
                </anchor>
              </controlPr>
            </control>
          </mc:Choice>
        </mc:AlternateContent>
        <mc:AlternateContent xmlns:mc="http://schemas.openxmlformats.org/markup-compatibility/2006">
          <mc:Choice Requires="x14">
            <control shapeId="2108" r:id="rId55" name="Casella di controllo 60">
              <controlPr locked="0" defaultSize="0" autoFill="0" autoLine="0" autoPict="0" altText="">
                <anchor moveWithCells="1" sizeWithCells="1">
                  <from>
                    <xdr:col>5</xdr:col>
                    <xdr:colOff>209550</xdr:colOff>
                    <xdr:row>56</xdr:row>
                    <xdr:rowOff>361950</xdr:rowOff>
                  </from>
                  <to>
                    <xdr:col>5</xdr:col>
                    <xdr:colOff>514350</xdr:colOff>
                    <xdr:row>56</xdr:row>
                    <xdr:rowOff>581025</xdr:rowOff>
                  </to>
                </anchor>
              </controlPr>
            </control>
          </mc:Choice>
        </mc:AlternateContent>
        <mc:AlternateContent xmlns:mc="http://schemas.openxmlformats.org/markup-compatibility/2006">
          <mc:Choice Requires="x14">
            <control shapeId="2109" r:id="rId56" name="Casella di controllo 61">
              <controlPr locked="0" defaultSize="0" autoFill="0" autoLine="0" autoPict="0" altText="">
                <anchor moveWithCells="1" sizeWithCells="1">
                  <from>
                    <xdr:col>5</xdr:col>
                    <xdr:colOff>209550</xdr:colOff>
                    <xdr:row>57</xdr:row>
                    <xdr:rowOff>361950</xdr:rowOff>
                  </from>
                  <to>
                    <xdr:col>5</xdr:col>
                    <xdr:colOff>514350</xdr:colOff>
                    <xdr:row>57</xdr:row>
                    <xdr:rowOff>581025</xdr:rowOff>
                  </to>
                </anchor>
              </controlPr>
            </control>
          </mc:Choice>
        </mc:AlternateContent>
        <mc:AlternateContent xmlns:mc="http://schemas.openxmlformats.org/markup-compatibility/2006">
          <mc:Choice Requires="x14">
            <control shapeId="2110" r:id="rId57" name="Casella di controllo 62">
              <controlPr locked="0" defaultSize="0" autoFill="0" autoLine="0" autoPict="0" altText="">
                <anchor moveWithCells="1" sizeWithCells="1">
                  <from>
                    <xdr:col>5</xdr:col>
                    <xdr:colOff>209550</xdr:colOff>
                    <xdr:row>58</xdr:row>
                    <xdr:rowOff>361950</xdr:rowOff>
                  </from>
                  <to>
                    <xdr:col>5</xdr:col>
                    <xdr:colOff>514350</xdr:colOff>
                    <xdr:row>58</xdr:row>
                    <xdr:rowOff>581025</xdr:rowOff>
                  </to>
                </anchor>
              </controlPr>
            </control>
          </mc:Choice>
        </mc:AlternateContent>
        <mc:AlternateContent xmlns:mc="http://schemas.openxmlformats.org/markup-compatibility/2006">
          <mc:Choice Requires="x14">
            <control shapeId="2111" r:id="rId58" name="Casella di controllo 63">
              <controlPr locked="0" defaultSize="0" autoFill="0" autoLine="0" autoPict="0" altText="">
                <anchor moveWithCells="1" sizeWithCells="1">
                  <from>
                    <xdr:col>5</xdr:col>
                    <xdr:colOff>209550</xdr:colOff>
                    <xdr:row>59</xdr:row>
                    <xdr:rowOff>361950</xdr:rowOff>
                  </from>
                  <to>
                    <xdr:col>5</xdr:col>
                    <xdr:colOff>514350</xdr:colOff>
                    <xdr:row>59</xdr:row>
                    <xdr:rowOff>581025</xdr:rowOff>
                  </to>
                </anchor>
              </controlPr>
            </control>
          </mc:Choice>
        </mc:AlternateContent>
        <mc:AlternateContent xmlns:mc="http://schemas.openxmlformats.org/markup-compatibility/2006">
          <mc:Choice Requires="x14">
            <control shapeId="2112" r:id="rId59" name="Casella di controllo 64">
              <controlPr locked="0" defaultSize="0" autoFill="0" autoLine="0" autoPict="0" altText="">
                <anchor moveWithCells="1" sizeWithCells="1">
                  <from>
                    <xdr:col>5</xdr:col>
                    <xdr:colOff>209550</xdr:colOff>
                    <xdr:row>60</xdr:row>
                    <xdr:rowOff>361950</xdr:rowOff>
                  </from>
                  <to>
                    <xdr:col>5</xdr:col>
                    <xdr:colOff>514350</xdr:colOff>
                    <xdr:row>60</xdr:row>
                    <xdr:rowOff>581025</xdr:rowOff>
                  </to>
                </anchor>
              </controlPr>
            </control>
          </mc:Choice>
        </mc:AlternateContent>
        <mc:AlternateContent xmlns:mc="http://schemas.openxmlformats.org/markup-compatibility/2006">
          <mc:Choice Requires="x14">
            <control shapeId="2113" r:id="rId60" name="Casella di controllo 65">
              <controlPr locked="0" defaultSize="0" autoFill="0" autoLine="0" autoPict="0" altText="">
                <anchor moveWithCells="1" sizeWithCells="1">
                  <from>
                    <xdr:col>5</xdr:col>
                    <xdr:colOff>209550</xdr:colOff>
                    <xdr:row>61</xdr:row>
                    <xdr:rowOff>361950</xdr:rowOff>
                  </from>
                  <to>
                    <xdr:col>5</xdr:col>
                    <xdr:colOff>514350</xdr:colOff>
                    <xdr:row>61</xdr:row>
                    <xdr:rowOff>581025</xdr:rowOff>
                  </to>
                </anchor>
              </controlPr>
            </control>
          </mc:Choice>
        </mc:AlternateContent>
        <mc:AlternateContent xmlns:mc="http://schemas.openxmlformats.org/markup-compatibility/2006">
          <mc:Choice Requires="x14">
            <control shapeId="2114" r:id="rId61" name="Casella di controllo 66">
              <controlPr locked="0" defaultSize="0" autoFill="0" autoLine="0" autoPict="0" altText="">
                <anchor moveWithCells="1" sizeWithCells="1">
                  <from>
                    <xdr:col>5</xdr:col>
                    <xdr:colOff>209550</xdr:colOff>
                    <xdr:row>62</xdr:row>
                    <xdr:rowOff>361950</xdr:rowOff>
                  </from>
                  <to>
                    <xdr:col>5</xdr:col>
                    <xdr:colOff>514350</xdr:colOff>
                    <xdr:row>62</xdr:row>
                    <xdr:rowOff>581025</xdr:rowOff>
                  </to>
                </anchor>
              </controlPr>
            </control>
          </mc:Choice>
        </mc:AlternateContent>
        <mc:AlternateContent xmlns:mc="http://schemas.openxmlformats.org/markup-compatibility/2006">
          <mc:Choice Requires="x14">
            <control shapeId="2115" r:id="rId62" name="Casella di controllo 67">
              <controlPr locked="0" defaultSize="0" autoFill="0" autoLine="0" autoPict="0" altText="">
                <anchor moveWithCells="1" sizeWithCells="1">
                  <from>
                    <xdr:col>5</xdr:col>
                    <xdr:colOff>209550</xdr:colOff>
                    <xdr:row>63</xdr:row>
                    <xdr:rowOff>361950</xdr:rowOff>
                  </from>
                  <to>
                    <xdr:col>5</xdr:col>
                    <xdr:colOff>514350</xdr:colOff>
                    <xdr:row>63</xdr:row>
                    <xdr:rowOff>581025</xdr:rowOff>
                  </to>
                </anchor>
              </controlPr>
            </control>
          </mc:Choice>
        </mc:AlternateContent>
        <mc:AlternateContent xmlns:mc="http://schemas.openxmlformats.org/markup-compatibility/2006">
          <mc:Choice Requires="x14">
            <control shapeId="2116" r:id="rId63" name="Casella di controllo 68">
              <controlPr locked="0" defaultSize="0" autoFill="0" autoLine="0" autoPict="0" altText="">
                <anchor moveWithCells="1" sizeWithCells="1">
                  <from>
                    <xdr:col>5</xdr:col>
                    <xdr:colOff>209550</xdr:colOff>
                    <xdr:row>64</xdr:row>
                    <xdr:rowOff>361950</xdr:rowOff>
                  </from>
                  <to>
                    <xdr:col>5</xdr:col>
                    <xdr:colOff>514350</xdr:colOff>
                    <xdr:row>64</xdr:row>
                    <xdr:rowOff>581025</xdr:rowOff>
                  </to>
                </anchor>
              </controlPr>
            </control>
          </mc:Choice>
        </mc:AlternateContent>
        <mc:AlternateContent xmlns:mc="http://schemas.openxmlformats.org/markup-compatibility/2006">
          <mc:Choice Requires="x14">
            <control shapeId="2117" r:id="rId64" name="Casella di controllo 69">
              <controlPr locked="0" defaultSize="0" autoFill="0" autoLine="0" autoPict="0" altText="">
                <anchor moveWithCells="1" sizeWithCells="1">
                  <from>
                    <xdr:col>5</xdr:col>
                    <xdr:colOff>209550</xdr:colOff>
                    <xdr:row>65</xdr:row>
                    <xdr:rowOff>361950</xdr:rowOff>
                  </from>
                  <to>
                    <xdr:col>5</xdr:col>
                    <xdr:colOff>514350</xdr:colOff>
                    <xdr:row>65</xdr:row>
                    <xdr:rowOff>581025</xdr:rowOff>
                  </to>
                </anchor>
              </controlPr>
            </control>
          </mc:Choice>
        </mc:AlternateContent>
        <mc:AlternateContent xmlns:mc="http://schemas.openxmlformats.org/markup-compatibility/2006">
          <mc:Choice Requires="x14">
            <control shapeId="2118" r:id="rId65" name="Casella di controllo 70">
              <controlPr locked="0" defaultSize="0" autoFill="0" autoLine="0" autoPict="0" altText="">
                <anchor moveWithCells="1" sizeWithCells="1">
                  <from>
                    <xdr:col>5</xdr:col>
                    <xdr:colOff>209550</xdr:colOff>
                    <xdr:row>66</xdr:row>
                    <xdr:rowOff>361950</xdr:rowOff>
                  </from>
                  <to>
                    <xdr:col>5</xdr:col>
                    <xdr:colOff>514350</xdr:colOff>
                    <xdr:row>66</xdr:row>
                    <xdr:rowOff>581025</xdr:rowOff>
                  </to>
                </anchor>
              </controlPr>
            </control>
          </mc:Choice>
        </mc:AlternateContent>
        <mc:AlternateContent xmlns:mc="http://schemas.openxmlformats.org/markup-compatibility/2006">
          <mc:Choice Requires="x14">
            <control shapeId="2119" r:id="rId66" name="Casella di controllo 71">
              <controlPr locked="0" defaultSize="0" autoFill="0" autoLine="0" autoPict="0" altText="">
                <anchor moveWithCells="1" sizeWithCells="1">
                  <from>
                    <xdr:col>5</xdr:col>
                    <xdr:colOff>209550</xdr:colOff>
                    <xdr:row>67</xdr:row>
                    <xdr:rowOff>361950</xdr:rowOff>
                  </from>
                  <to>
                    <xdr:col>5</xdr:col>
                    <xdr:colOff>514350</xdr:colOff>
                    <xdr:row>67</xdr:row>
                    <xdr:rowOff>581025</xdr:rowOff>
                  </to>
                </anchor>
              </controlPr>
            </control>
          </mc:Choice>
        </mc:AlternateContent>
        <mc:AlternateContent xmlns:mc="http://schemas.openxmlformats.org/markup-compatibility/2006">
          <mc:Choice Requires="x14">
            <control shapeId="2120" r:id="rId67" name="Casella di controllo 72">
              <controlPr locked="0" defaultSize="0" autoFill="0" autoLine="0" autoPict="0" altText="">
                <anchor moveWithCells="1" sizeWithCells="1">
                  <from>
                    <xdr:col>5</xdr:col>
                    <xdr:colOff>209550</xdr:colOff>
                    <xdr:row>68</xdr:row>
                    <xdr:rowOff>361950</xdr:rowOff>
                  </from>
                  <to>
                    <xdr:col>5</xdr:col>
                    <xdr:colOff>514350</xdr:colOff>
                    <xdr:row>68</xdr:row>
                    <xdr:rowOff>581025</xdr:rowOff>
                  </to>
                </anchor>
              </controlPr>
            </control>
          </mc:Choice>
        </mc:AlternateContent>
        <mc:AlternateContent xmlns:mc="http://schemas.openxmlformats.org/markup-compatibility/2006">
          <mc:Choice Requires="x14">
            <control shapeId="2121" r:id="rId68" name="Casella di controllo 73">
              <controlPr locked="0" defaultSize="0" autoFill="0" autoLine="0" autoPict="0" altText="">
                <anchor moveWithCells="1" sizeWithCells="1">
                  <from>
                    <xdr:col>5</xdr:col>
                    <xdr:colOff>209550</xdr:colOff>
                    <xdr:row>69</xdr:row>
                    <xdr:rowOff>361950</xdr:rowOff>
                  </from>
                  <to>
                    <xdr:col>5</xdr:col>
                    <xdr:colOff>514350</xdr:colOff>
                    <xdr:row>69</xdr:row>
                    <xdr:rowOff>581025</xdr:rowOff>
                  </to>
                </anchor>
              </controlPr>
            </control>
          </mc:Choice>
        </mc:AlternateContent>
        <mc:AlternateContent xmlns:mc="http://schemas.openxmlformats.org/markup-compatibility/2006">
          <mc:Choice Requires="x14">
            <control shapeId="2122" r:id="rId69" name="Casella di controllo 74">
              <controlPr locked="0" defaultSize="0" autoFill="0" autoLine="0" autoPict="0" altText="">
                <anchor moveWithCells="1" sizeWithCells="1">
                  <from>
                    <xdr:col>5</xdr:col>
                    <xdr:colOff>209550</xdr:colOff>
                    <xdr:row>70</xdr:row>
                    <xdr:rowOff>361950</xdr:rowOff>
                  </from>
                  <to>
                    <xdr:col>5</xdr:col>
                    <xdr:colOff>514350</xdr:colOff>
                    <xdr:row>70</xdr:row>
                    <xdr:rowOff>581025</xdr:rowOff>
                  </to>
                </anchor>
              </controlPr>
            </control>
          </mc:Choice>
        </mc:AlternateContent>
        <mc:AlternateContent xmlns:mc="http://schemas.openxmlformats.org/markup-compatibility/2006">
          <mc:Choice Requires="x14">
            <control shapeId="2123" r:id="rId70" name="Casella di controllo 75">
              <controlPr locked="0" defaultSize="0" autoFill="0" autoLine="0" autoPict="0" altText="">
                <anchor moveWithCells="1" sizeWithCells="1">
                  <from>
                    <xdr:col>5</xdr:col>
                    <xdr:colOff>209550</xdr:colOff>
                    <xdr:row>71</xdr:row>
                    <xdr:rowOff>361950</xdr:rowOff>
                  </from>
                  <to>
                    <xdr:col>5</xdr:col>
                    <xdr:colOff>514350</xdr:colOff>
                    <xdr:row>71</xdr:row>
                    <xdr:rowOff>581025</xdr:rowOff>
                  </to>
                </anchor>
              </controlPr>
            </control>
          </mc:Choice>
        </mc:AlternateContent>
        <mc:AlternateContent xmlns:mc="http://schemas.openxmlformats.org/markup-compatibility/2006">
          <mc:Choice Requires="x14">
            <control shapeId="2124" r:id="rId71" name="Casella di controllo 76">
              <controlPr locked="0" defaultSize="0" autoFill="0" autoLine="0" autoPict="0" altText="">
                <anchor moveWithCells="1" sizeWithCells="1">
                  <from>
                    <xdr:col>5</xdr:col>
                    <xdr:colOff>209550</xdr:colOff>
                    <xdr:row>72</xdr:row>
                    <xdr:rowOff>361950</xdr:rowOff>
                  </from>
                  <to>
                    <xdr:col>5</xdr:col>
                    <xdr:colOff>514350</xdr:colOff>
                    <xdr:row>72</xdr:row>
                    <xdr:rowOff>581025</xdr:rowOff>
                  </to>
                </anchor>
              </controlPr>
            </control>
          </mc:Choice>
        </mc:AlternateContent>
        <mc:AlternateContent xmlns:mc="http://schemas.openxmlformats.org/markup-compatibility/2006">
          <mc:Choice Requires="x14">
            <control shapeId="2125" r:id="rId72" name="Casella di controllo 77">
              <controlPr locked="0" defaultSize="0" autoFill="0" autoLine="0" autoPict="0" altText="">
                <anchor moveWithCells="1" sizeWithCells="1">
                  <from>
                    <xdr:col>5</xdr:col>
                    <xdr:colOff>209550</xdr:colOff>
                    <xdr:row>73</xdr:row>
                    <xdr:rowOff>361950</xdr:rowOff>
                  </from>
                  <to>
                    <xdr:col>5</xdr:col>
                    <xdr:colOff>514350</xdr:colOff>
                    <xdr:row>73</xdr:row>
                    <xdr:rowOff>581025</xdr:rowOff>
                  </to>
                </anchor>
              </controlPr>
            </control>
          </mc:Choice>
        </mc:AlternateContent>
        <mc:AlternateContent xmlns:mc="http://schemas.openxmlformats.org/markup-compatibility/2006">
          <mc:Choice Requires="x14">
            <control shapeId="2126" r:id="rId73" name="Casella di controllo 78">
              <controlPr locked="0" defaultSize="0" autoFill="0" autoLine="0" autoPict="0" altText="">
                <anchor moveWithCells="1" sizeWithCells="1">
                  <from>
                    <xdr:col>5</xdr:col>
                    <xdr:colOff>209550</xdr:colOff>
                    <xdr:row>74</xdr:row>
                    <xdr:rowOff>361950</xdr:rowOff>
                  </from>
                  <to>
                    <xdr:col>5</xdr:col>
                    <xdr:colOff>514350</xdr:colOff>
                    <xdr:row>74</xdr:row>
                    <xdr:rowOff>581025</xdr:rowOff>
                  </to>
                </anchor>
              </controlPr>
            </control>
          </mc:Choice>
        </mc:AlternateContent>
        <mc:AlternateContent xmlns:mc="http://schemas.openxmlformats.org/markup-compatibility/2006">
          <mc:Choice Requires="x14">
            <control shapeId="2127" r:id="rId74" name="Casella di controllo 79">
              <controlPr locked="0" defaultSize="0" autoFill="0" autoLine="0" autoPict="0" altText="">
                <anchor moveWithCells="1" sizeWithCells="1">
                  <from>
                    <xdr:col>5</xdr:col>
                    <xdr:colOff>209550</xdr:colOff>
                    <xdr:row>75</xdr:row>
                    <xdr:rowOff>361950</xdr:rowOff>
                  </from>
                  <to>
                    <xdr:col>5</xdr:col>
                    <xdr:colOff>514350</xdr:colOff>
                    <xdr:row>75</xdr:row>
                    <xdr:rowOff>581025</xdr:rowOff>
                  </to>
                </anchor>
              </controlPr>
            </control>
          </mc:Choice>
        </mc:AlternateContent>
        <mc:AlternateContent xmlns:mc="http://schemas.openxmlformats.org/markup-compatibility/2006">
          <mc:Choice Requires="x14">
            <control shapeId="2128" r:id="rId75" name="Casella di controllo 80">
              <controlPr locked="0" defaultSize="0" autoFill="0" autoLine="0" autoPict="0" altText="">
                <anchor moveWithCells="1" sizeWithCells="1">
                  <from>
                    <xdr:col>5</xdr:col>
                    <xdr:colOff>209550</xdr:colOff>
                    <xdr:row>76</xdr:row>
                    <xdr:rowOff>361950</xdr:rowOff>
                  </from>
                  <to>
                    <xdr:col>5</xdr:col>
                    <xdr:colOff>514350</xdr:colOff>
                    <xdr:row>76</xdr:row>
                    <xdr:rowOff>581025</xdr:rowOff>
                  </to>
                </anchor>
              </controlPr>
            </control>
          </mc:Choice>
        </mc:AlternateContent>
        <mc:AlternateContent xmlns:mc="http://schemas.openxmlformats.org/markup-compatibility/2006">
          <mc:Choice Requires="x14">
            <control shapeId="2129" r:id="rId76" name="Casella di controllo 81">
              <controlPr locked="0" defaultSize="0" autoFill="0" autoLine="0" autoPict="0" altText="">
                <anchor moveWithCells="1" sizeWithCells="1">
                  <from>
                    <xdr:col>5</xdr:col>
                    <xdr:colOff>209550</xdr:colOff>
                    <xdr:row>77</xdr:row>
                    <xdr:rowOff>361950</xdr:rowOff>
                  </from>
                  <to>
                    <xdr:col>5</xdr:col>
                    <xdr:colOff>514350</xdr:colOff>
                    <xdr:row>77</xdr:row>
                    <xdr:rowOff>581025</xdr:rowOff>
                  </to>
                </anchor>
              </controlPr>
            </control>
          </mc:Choice>
        </mc:AlternateContent>
        <mc:AlternateContent xmlns:mc="http://schemas.openxmlformats.org/markup-compatibility/2006">
          <mc:Choice Requires="x14">
            <control shapeId="2130" r:id="rId77" name="Casella di controllo 82">
              <controlPr locked="0" defaultSize="0" autoFill="0" autoLine="0" autoPict="0" altText="">
                <anchor moveWithCells="1" sizeWithCells="1">
                  <from>
                    <xdr:col>5</xdr:col>
                    <xdr:colOff>209550</xdr:colOff>
                    <xdr:row>78</xdr:row>
                    <xdr:rowOff>361950</xdr:rowOff>
                  </from>
                  <to>
                    <xdr:col>5</xdr:col>
                    <xdr:colOff>514350</xdr:colOff>
                    <xdr:row>78</xdr:row>
                    <xdr:rowOff>581025</xdr:rowOff>
                  </to>
                </anchor>
              </controlPr>
            </control>
          </mc:Choice>
        </mc:AlternateContent>
        <mc:AlternateContent xmlns:mc="http://schemas.openxmlformats.org/markup-compatibility/2006">
          <mc:Choice Requires="x14">
            <control shapeId="2131" r:id="rId78" name="Casella di controllo 83">
              <controlPr locked="0" defaultSize="0" autoFill="0" autoLine="0" autoPict="0" altText="">
                <anchor moveWithCells="1" sizeWithCells="1">
                  <from>
                    <xdr:col>5</xdr:col>
                    <xdr:colOff>209550</xdr:colOff>
                    <xdr:row>79</xdr:row>
                    <xdr:rowOff>361950</xdr:rowOff>
                  </from>
                  <to>
                    <xdr:col>5</xdr:col>
                    <xdr:colOff>514350</xdr:colOff>
                    <xdr:row>79</xdr:row>
                    <xdr:rowOff>581025</xdr:rowOff>
                  </to>
                </anchor>
              </controlPr>
            </control>
          </mc:Choice>
        </mc:AlternateContent>
        <mc:AlternateContent xmlns:mc="http://schemas.openxmlformats.org/markup-compatibility/2006">
          <mc:Choice Requires="x14">
            <control shapeId="2132" r:id="rId79" name="Casella di controllo 84">
              <controlPr locked="0" defaultSize="0" autoFill="0" autoLine="0" autoPict="0" altText="">
                <anchor moveWithCells="1" sizeWithCells="1">
                  <from>
                    <xdr:col>5</xdr:col>
                    <xdr:colOff>209550</xdr:colOff>
                    <xdr:row>80</xdr:row>
                    <xdr:rowOff>361950</xdr:rowOff>
                  </from>
                  <to>
                    <xdr:col>5</xdr:col>
                    <xdr:colOff>514350</xdr:colOff>
                    <xdr:row>80</xdr:row>
                    <xdr:rowOff>581025</xdr:rowOff>
                  </to>
                </anchor>
              </controlPr>
            </control>
          </mc:Choice>
        </mc:AlternateContent>
        <mc:AlternateContent xmlns:mc="http://schemas.openxmlformats.org/markup-compatibility/2006">
          <mc:Choice Requires="x14">
            <control shapeId="2133" r:id="rId80" name="Casella di controllo 85">
              <controlPr locked="0" defaultSize="0" autoFill="0" autoLine="0" autoPict="0" altText="">
                <anchor moveWithCells="1" sizeWithCells="1">
                  <from>
                    <xdr:col>5</xdr:col>
                    <xdr:colOff>209550</xdr:colOff>
                    <xdr:row>81</xdr:row>
                    <xdr:rowOff>361950</xdr:rowOff>
                  </from>
                  <to>
                    <xdr:col>5</xdr:col>
                    <xdr:colOff>514350</xdr:colOff>
                    <xdr:row>81</xdr:row>
                    <xdr:rowOff>581025</xdr:rowOff>
                  </to>
                </anchor>
              </controlPr>
            </control>
          </mc:Choice>
        </mc:AlternateContent>
        <mc:AlternateContent xmlns:mc="http://schemas.openxmlformats.org/markup-compatibility/2006">
          <mc:Choice Requires="x14">
            <control shapeId="2134" r:id="rId81" name="Casella di controllo 86">
              <controlPr locked="0" defaultSize="0" autoFill="0" autoLine="0" autoPict="0" altText="">
                <anchor moveWithCells="1" sizeWithCells="1">
                  <from>
                    <xdr:col>5</xdr:col>
                    <xdr:colOff>209550</xdr:colOff>
                    <xdr:row>82</xdr:row>
                    <xdr:rowOff>361950</xdr:rowOff>
                  </from>
                  <to>
                    <xdr:col>5</xdr:col>
                    <xdr:colOff>514350</xdr:colOff>
                    <xdr:row>82</xdr:row>
                    <xdr:rowOff>581025</xdr:rowOff>
                  </to>
                </anchor>
              </controlPr>
            </control>
          </mc:Choice>
        </mc:AlternateContent>
        <mc:AlternateContent xmlns:mc="http://schemas.openxmlformats.org/markup-compatibility/2006">
          <mc:Choice Requires="x14">
            <control shapeId="2135" r:id="rId82" name="Casella di controllo 87">
              <controlPr locked="0" defaultSize="0" autoFill="0" autoLine="0" autoPict="0" altText="">
                <anchor moveWithCells="1" sizeWithCells="1">
                  <from>
                    <xdr:col>5</xdr:col>
                    <xdr:colOff>209550</xdr:colOff>
                    <xdr:row>83</xdr:row>
                    <xdr:rowOff>361950</xdr:rowOff>
                  </from>
                  <to>
                    <xdr:col>5</xdr:col>
                    <xdr:colOff>514350</xdr:colOff>
                    <xdr:row>83</xdr:row>
                    <xdr:rowOff>581025</xdr:rowOff>
                  </to>
                </anchor>
              </controlPr>
            </control>
          </mc:Choice>
        </mc:AlternateContent>
        <mc:AlternateContent xmlns:mc="http://schemas.openxmlformats.org/markup-compatibility/2006">
          <mc:Choice Requires="x14">
            <control shapeId="2136" r:id="rId83" name="Casella di controllo 88">
              <controlPr locked="0" defaultSize="0" autoFill="0" autoLine="0" autoPict="0" altText="">
                <anchor moveWithCells="1" sizeWithCells="1">
                  <from>
                    <xdr:col>5</xdr:col>
                    <xdr:colOff>209550</xdr:colOff>
                    <xdr:row>84</xdr:row>
                    <xdr:rowOff>361950</xdr:rowOff>
                  </from>
                  <to>
                    <xdr:col>5</xdr:col>
                    <xdr:colOff>514350</xdr:colOff>
                    <xdr:row>84</xdr:row>
                    <xdr:rowOff>581025</xdr:rowOff>
                  </to>
                </anchor>
              </controlPr>
            </control>
          </mc:Choice>
        </mc:AlternateContent>
        <mc:AlternateContent xmlns:mc="http://schemas.openxmlformats.org/markup-compatibility/2006">
          <mc:Choice Requires="x14">
            <control shapeId="2137" r:id="rId84" name="Casella di controllo 89">
              <controlPr locked="0" defaultSize="0" autoFill="0" autoLine="0" autoPict="0" altText="">
                <anchor moveWithCells="1" sizeWithCells="1">
                  <from>
                    <xdr:col>5</xdr:col>
                    <xdr:colOff>209550</xdr:colOff>
                    <xdr:row>85</xdr:row>
                    <xdr:rowOff>361950</xdr:rowOff>
                  </from>
                  <to>
                    <xdr:col>5</xdr:col>
                    <xdr:colOff>514350</xdr:colOff>
                    <xdr:row>85</xdr:row>
                    <xdr:rowOff>581025</xdr:rowOff>
                  </to>
                </anchor>
              </controlPr>
            </control>
          </mc:Choice>
        </mc:AlternateContent>
        <mc:AlternateContent xmlns:mc="http://schemas.openxmlformats.org/markup-compatibility/2006">
          <mc:Choice Requires="x14">
            <control shapeId="2138" r:id="rId85" name="Casella di controllo 90">
              <controlPr locked="0" defaultSize="0" autoFill="0" autoLine="0" autoPict="0" altText="">
                <anchor moveWithCells="1" sizeWithCells="1">
                  <from>
                    <xdr:col>5</xdr:col>
                    <xdr:colOff>209550</xdr:colOff>
                    <xdr:row>86</xdr:row>
                    <xdr:rowOff>361950</xdr:rowOff>
                  </from>
                  <to>
                    <xdr:col>5</xdr:col>
                    <xdr:colOff>514350</xdr:colOff>
                    <xdr:row>86</xdr:row>
                    <xdr:rowOff>581025</xdr:rowOff>
                  </to>
                </anchor>
              </controlPr>
            </control>
          </mc:Choice>
        </mc:AlternateContent>
        <mc:AlternateContent xmlns:mc="http://schemas.openxmlformats.org/markup-compatibility/2006">
          <mc:Choice Requires="x14">
            <control shapeId="2139" r:id="rId86" name="Casella di controllo 91">
              <controlPr locked="0" defaultSize="0" autoFill="0" autoLine="0" autoPict="0" altText="">
                <anchor moveWithCells="1" sizeWithCells="1">
                  <from>
                    <xdr:col>5</xdr:col>
                    <xdr:colOff>209550</xdr:colOff>
                    <xdr:row>87</xdr:row>
                    <xdr:rowOff>361950</xdr:rowOff>
                  </from>
                  <to>
                    <xdr:col>5</xdr:col>
                    <xdr:colOff>514350</xdr:colOff>
                    <xdr:row>87</xdr:row>
                    <xdr:rowOff>581025</xdr:rowOff>
                  </to>
                </anchor>
              </controlPr>
            </control>
          </mc:Choice>
        </mc:AlternateContent>
        <mc:AlternateContent xmlns:mc="http://schemas.openxmlformats.org/markup-compatibility/2006">
          <mc:Choice Requires="x14">
            <control shapeId="2140" r:id="rId87" name="Casella di controllo 92">
              <controlPr locked="0" defaultSize="0" autoFill="0" autoLine="0" autoPict="0" altText="">
                <anchor moveWithCells="1" sizeWithCells="1">
                  <from>
                    <xdr:col>5</xdr:col>
                    <xdr:colOff>209550</xdr:colOff>
                    <xdr:row>88</xdr:row>
                    <xdr:rowOff>361950</xdr:rowOff>
                  </from>
                  <to>
                    <xdr:col>5</xdr:col>
                    <xdr:colOff>514350</xdr:colOff>
                    <xdr:row>88</xdr:row>
                    <xdr:rowOff>581025</xdr:rowOff>
                  </to>
                </anchor>
              </controlPr>
            </control>
          </mc:Choice>
        </mc:AlternateContent>
        <mc:AlternateContent xmlns:mc="http://schemas.openxmlformats.org/markup-compatibility/2006">
          <mc:Choice Requires="x14">
            <control shapeId="2141" r:id="rId88" name="Casella di controllo 93">
              <controlPr locked="0" defaultSize="0" autoFill="0" autoLine="0" autoPict="0" altText="">
                <anchor moveWithCells="1" sizeWithCells="1">
                  <from>
                    <xdr:col>5</xdr:col>
                    <xdr:colOff>209550</xdr:colOff>
                    <xdr:row>89</xdr:row>
                    <xdr:rowOff>361950</xdr:rowOff>
                  </from>
                  <to>
                    <xdr:col>5</xdr:col>
                    <xdr:colOff>514350</xdr:colOff>
                    <xdr:row>89</xdr:row>
                    <xdr:rowOff>581025</xdr:rowOff>
                  </to>
                </anchor>
              </controlPr>
            </control>
          </mc:Choice>
        </mc:AlternateContent>
        <mc:AlternateContent xmlns:mc="http://schemas.openxmlformats.org/markup-compatibility/2006">
          <mc:Choice Requires="x14">
            <control shapeId="2142" r:id="rId89" name="Casella di controllo 94">
              <controlPr locked="0" defaultSize="0" autoFill="0" autoLine="0" autoPict="0" altText="">
                <anchor moveWithCells="1" sizeWithCells="1">
                  <from>
                    <xdr:col>5</xdr:col>
                    <xdr:colOff>209550</xdr:colOff>
                    <xdr:row>90</xdr:row>
                    <xdr:rowOff>361950</xdr:rowOff>
                  </from>
                  <to>
                    <xdr:col>5</xdr:col>
                    <xdr:colOff>514350</xdr:colOff>
                    <xdr:row>90</xdr:row>
                    <xdr:rowOff>581025</xdr:rowOff>
                  </to>
                </anchor>
              </controlPr>
            </control>
          </mc:Choice>
        </mc:AlternateContent>
        <mc:AlternateContent xmlns:mc="http://schemas.openxmlformats.org/markup-compatibility/2006">
          <mc:Choice Requires="x14">
            <control shapeId="2143" r:id="rId90" name="Casella di controllo 95">
              <controlPr locked="0" defaultSize="0" autoFill="0" autoLine="0" autoPict="0" altText="">
                <anchor moveWithCells="1" sizeWithCells="1">
                  <from>
                    <xdr:col>5</xdr:col>
                    <xdr:colOff>209550</xdr:colOff>
                    <xdr:row>91</xdr:row>
                    <xdr:rowOff>361950</xdr:rowOff>
                  </from>
                  <to>
                    <xdr:col>5</xdr:col>
                    <xdr:colOff>514350</xdr:colOff>
                    <xdr:row>91</xdr:row>
                    <xdr:rowOff>581025</xdr:rowOff>
                  </to>
                </anchor>
              </controlPr>
            </control>
          </mc:Choice>
        </mc:AlternateContent>
        <mc:AlternateContent xmlns:mc="http://schemas.openxmlformats.org/markup-compatibility/2006">
          <mc:Choice Requires="x14">
            <control shapeId="2144" r:id="rId91" name="Casella di controllo 96">
              <controlPr locked="0" defaultSize="0" autoFill="0" autoLine="0" autoPict="0" altText="">
                <anchor moveWithCells="1" sizeWithCells="1">
                  <from>
                    <xdr:col>5</xdr:col>
                    <xdr:colOff>209550</xdr:colOff>
                    <xdr:row>92</xdr:row>
                    <xdr:rowOff>361950</xdr:rowOff>
                  </from>
                  <to>
                    <xdr:col>5</xdr:col>
                    <xdr:colOff>514350</xdr:colOff>
                    <xdr:row>92</xdr:row>
                    <xdr:rowOff>581025</xdr:rowOff>
                  </to>
                </anchor>
              </controlPr>
            </control>
          </mc:Choice>
        </mc:AlternateContent>
        <mc:AlternateContent xmlns:mc="http://schemas.openxmlformats.org/markup-compatibility/2006">
          <mc:Choice Requires="x14">
            <control shapeId="2145" r:id="rId92" name="Casella di controllo 97">
              <controlPr locked="0" defaultSize="0" autoFill="0" autoLine="0" autoPict="0" altText="">
                <anchor moveWithCells="1" sizeWithCells="1">
                  <from>
                    <xdr:col>5</xdr:col>
                    <xdr:colOff>209550</xdr:colOff>
                    <xdr:row>93</xdr:row>
                    <xdr:rowOff>361950</xdr:rowOff>
                  </from>
                  <to>
                    <xdr:col>5</xdr:col>
                    <xdr:colOff>514350</xdr:colOff>
                    <xdr:row>93</xdr:row>
                    <xdr:rowOff>581025</xdr:rowOff>
                  </to>
                </anchor>
              </controlPr>
            </control>
          </mc:Choice>
        </mc:AlternateContent>
        <mc:AlternateContent xmlns:mc="http://schemas.openxmlformats.org/markup-compatibility/2006">
          <mc:Choice Requires="x14">
            <control shapeId="2146" r:id="rId93" name="Casella di controllo 98">
              <controlPr locked="0" defaultSize="0" autoFill="0" autoLine="0" autoPict="0" altText="">
                <anchor moveWithCells="1" sizeWithCells="1">
                  <from>
                    <xdr:col>5</xdr:col>
                    <xdr:colOff>209550</xdr:colOff>
                    <xdr:row>94</xdr:row>
                    <xdr:rowOff>361950</xdr:rowOff>
                  </from>
                  <to>
                    <xdr:col>5</xdr:col>
                    <xdr:colOff>514350</xdr:colOff>
                    <xdr:row>94</xdr:row>
                    <xdr:rowOff>581025</xdr:rowOff>
                  </to>
                </anchor>
              </controlPr>
            </control>
          </mc:Choice>
        </mc:AlternateContent>
        <mc:AlternateContent xmlns:mc="http://schemas.openxmlformats.org/markup-compatibility/2006">
          <mc:Choice Requires="x14">
            <control shapeId="2147" r:id="rId94" name="Casella di controllo 99">
              <controlPr locked="0" defaultSize="0" autoFill="0" autoLine="0" autoPict="0" altText="">
                <anchor moveWithCells="1" sizeWithCells="1">
                  <from>
                    <xdr:col>5</xdr:col>
                    <xdr:colOff>209550</xdr:colOff>
                    <xdr:row>95</xdr:row>
                    <xdr:rowOff>361950</xdr:rowOff>
                  </from>
                  <to>
                    <xdr:col>5</xdr:col>
                    <xdr:colOff>514350</xdr:colOff>
                    <xdr:row>95</xdr:row>
                    <xdr:rowOff>581025</xdr:rowOff>
                  </to>
                </anchor>
              </controlPr>
            </control>
          </mc:Choice>
        </mc:AlternateContent>
        <mc:AlternateContent xmlns:mc="http://schemas.openxmlformats.org/markup-compatibility/2006">
          <mc:Choice Requires="x14">
            <control shapeId="2148" r:id="rId95" name="Casella di controllo 100">
              <controlPr locked="0" defaultSize="0" autoFill="0" autoLine="0" autoPict="0" altText="">
                <anchor moveWithCells="1" sizeWithCells="1">
                  <from>
                    <xdr:col>5</xdr:col>
                    <xdr:colOff>209550</xdr:colOff>
                    <xdr:row>96</xdr:row>
                    <xdr:rowOff>361950</xdr:rowOff>
                  </from>
                  <to>
                    <xdr:col>5</xdr:col>
                    <xdr:colOff>514350</xdr:colOff>
                    <xdr:row>96</xdr:row>
                    <xdr:rowOff>581025</xdr:rowOff>
                  </to>
                </anchor>
              </controlPr>
            </control>
          </mc:Choice>
        </mc:AlternateContent>
        <mc:AlternateContent xmlns:mc="http://schemas.openxmlformats.org/markup-compatibility/2006">
          <mc:Choice Requires="x14">
            <control shapeId="2149" r:id="rId96" name="Casella di controllo 101">
              <controlPr locked="0" defaultSize="0" autoFill="0" autoLine="0" autoPict="0" altText="">
                <anchor moveWithCells="1" sizeWithCells="1">
                  <from>
                    <xdr:col>5</xdr:col>
                    <xdr:colOff>209550</xdr:colOff>
                    <xdr:row>97</xdr:row>
                    <xdr:rowOff>361950</xdr:rowOff>
                  </from>
                  <to>
                    <xdr:col>5</xdr:col>
                    <xdr:colOff>514350</xdr:colOff>
                    <xdr:row>97</xdr:row>
                    <xdr:rowOff>581025</xdr:rowOff>
                  </to>
                </anchor>
              </controlPr>
            </control>
          </mc:Choice>
        </mc:AlternateContent>
        <mc:AlternateContent xmlns:mc="http://schemas.openxmlformats.org/markup-compatibility/2006">
          <mc:Choice Requires="x14">
            <control shapeId="2150" r:id="rId97" name="Casella di controllo 102">
              <controlPr locked="0" defaultSize="0" autoFill="0" autoLine="0" autoPict="0" altText="">
                <anchor moveWithCells="1" sizeWithCells="1">
                  <from>
                    <xdr:col>5</xdr:col>
                    <xdr:colOff>209550</xdr:colOff>
                    <xdr:row>98</xdr:row>
                    <xdr:rowOff>361950</xdr:rowOff>
                  </from>
                  <to>
                    <xdr:col>5</xdr:col>
                    <xdr:colOff>514350</xdr:colOff>
                    <xdr:row>98</xdr:row>
                    <xdr:rowOff>581025</xdr:rowOff>
                  </to>
                </anchor>
              </controlPr>
            </control>
          </mc:Choice>
        </mc:AlternateContent>
        <mc:AlternateContent xmlns:mc="http://schemas.openxmlformats.org/markup-compatibility/2006">
          <mc:Choice Requires="x14">
            <control shapeId="2151" r:id="rId98" name="Casella di controllo 103">
              <controlPr locked="0" defaultSize="0" autoFill="0" autoLine="0" autoPict="0" altText="">
                <anchor moveWithCells="1" sizeWithCells="1">
                  <from>
                    <xdr:col>5</xdr:col>
                    <xdr:colOff>209550</xdr:colOff>
                    <xdr:row>99</xdr:row>
                    <xdr:rowOff>361950</xdr:rowOff>
                  </from>
                  <to>
                    <xdr:col>5</xdr:col>
                    <xdr:colOff>514350</xdr:colOff>
                    <xdr:row>99</xdr:row>
                    <xdr:rowOff>581025</xdr:rowOff>
                  </to>
                </anchor>
              </controlPr>
            </control>
          </mc:Choice>
        </mc:AlternateContent>
        <mc:AlternateContent xmlns:mc="http://schemas.openxmlformats.org/markup-compatibility/2006">
          <mc:Choice Requires="x14">
            <control shapeId="2152" r:id="rId99" name="Casella di controllo 104">
              <controlPr locked="0" defaultSize="0" autoFill="0" autoLine="0" autoPict="0" altText="">
                <anchor moveWithCells="1" sizeWithCells="1">
                  <from>
                    <xdr:col>5</xdr:col>
                    <xdr:colOff>209550</xdr:colOff>
                    <xdr:row>100</xdr:row>
                    <xdr:rowOff>361950</xdr:rowOff>
                  </from>
                  <to>
                    <xdr:col>5</xdr:col>
                    <xdr:colOff>514350</xdr:colOff>
                    <xdr:row>100</xdr:row>
                    <xdr:rowOff>581025</xdr:rowOff>
                  </to>
                </anchor>
              </controlPr>
            </control>
          </mc:Choice>
        </mc:AlternateContent>
        <mc:AlternateContent xmlns:mc="http://schemas.openxmlformats.org/markup-compatibility/2006">
          <mc:Choice Requires="x14">
            <control shapeId="2153" r:id="rId100" name="Casella di controllo 147">
              <controlPr locked="0" defaultSize="0" autoFill="0" autoLine="0" autoPict="0" altText="">
                <anchor moveWithCells="1" sizeWithCells="1">
                  <from>
                    <xdr:col>5</xdr:col>
                    <xdr:colOff>200025</xdr:colOff>
                    <xdr:row>10</xdr:row>
                    <xdr:rowOff>209550</xdr:rowOff>
                  </from>
                  <to>
                    <xdr:col>5</xdr:col>
                    <xdr:colOff>504825</xdr:colOff>
                    <xdr:row>10</xdr:row>
                    <xdr:rowOff>428625</xdr:rowOff>
                  </to>
                </anchor>
              </controlPr>
            </control>
          </mc:Choice>
        </mc:AlternateContent>
        <mc:AlternateContent xmlns:mc="http://schemas.openxmlformats.org/markup-compatibility/2006">
          <mc:Choice Requires="x14">
            <control shapeId="2154" r:id="rId101" name="Casella di controllo 148">
              <controlPr locked="0" defaultSize="0" autoFill="0" autoLine="0" autoPict="0" altText="">
                <anchor moveWithCells="1" sizeWithCells="1">
                  <from>
                    <xdr:col>5</xdr:col>
                    <xdr:colOff>200025</xdr:colOff>
                    <xdr:row>11</xdr:row>
                    <xdr:rowOff>276225</xdr:rowOff>
                  </from>
                  <to>
                    <xdr:col>5</xdr:col>
                    <xdr:colOff>504825</xdr:colOff>
                    <xdr:row>11</xdr:row>
                    <xdr:rowOff>495300</xdr:rowOff>
                  </to>
                </anchor>
              </controlPr>
            </control>
          </mc:Choice>
        </mc:AlternateContent>
        <mc:AlternateContent xmlns:mc="http://schemas.openxmlformats.org/markup-compatibility/2006">
          <mc:Choice Requires="x14">
            <control shapeId="2156" r:id="rId102" name="Casella di controllo 104">
              <controlPr locked="0" defaultSize="0" autoFill="0" autoLine="0" autoPict="0" altText="">
                <anchor moveWithCells="1" sizeWithCells="1">
                  <from>
                    <xdr:col>5</xdr:col>
                    <xdr:colOff>209550</xdr:colOff>
                    <xdr:row>101</xdr:row>
                    <xdr:rowOff>361950</xdr:rowOff>
                  </from>
                  <to>
                    <xdr:col>5</xdr:col>
                    <xdr:colOff>514350</xdr:colOff>
                    <xdr:row>101</xdr:row>
                    <xdr:rowOff>581025</xdr:rowOff>
                  </to>
                </anchor>
              </controlPr>
            </control>
          </mc:Choice>
        </mc:AlternateContent>
        <mc:AlternateContent xmlns:mc="http://schemas.openxmlformats.org/markup-compatibility/2006">
          <mc:Choice Requires="x14">
            <control shapeId="2157" r:id="rId103" name="Casella di controllo 104">
              <controlPr locked="0" defaultSize="0" autoFill="0" autoLine="0" autoPict="0" altText="">
                <anchor moveWithCells="1" sizeWithCells="1">
                  <from>
                    <xdr:col>5</xdr:col>
                    <xdr:colOff>209550</xdr:colOff>
                    <xdr:row>102</xdr:row>
                    <xdr:rowOff>361950</xdr:rowOff>
                  </from>
                  <to>
                    <xdr:col>5</xdr:col>
                    <xdr:colOff>514350</xdr:colOff>
                    <xdr:row>102</xdr:row>
                    <xdr:rowOff>581025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0070C0"/>
    <pageSetUpPr fitToPage="1"/>
  </sheetPr>
  <dimension ref="A1:O47"/>
  <sheetViews>
    <sheetView showGridLines="0" topLeftCell="A28" zoomScaleNormal="100" workbookViewId="0">
      <selection activeCell="B21" sqref="B21:B23"/>
    </sheetView>
  </sheetViews>
  <sheetFormatPr baseColWidth="10" defaultColWidth="9.140625" defaultRowHeight="12.75" x14ac:dyDescent="0.2"/>
  <cols>
    <col min="1" max="1" width="49.28515625" style="4" customWidth="1"/>
    <col min="2" max="2" width="20.140625" style="4" customWidth="1"/>
    <col min="3" max="3" width="67.140625" style="4" customWidth="1"/>
    <col min="4" max="4" width="29.85546875" style="4" customWidth="1"/>
    <col min="5" max="5" width="5.7109375" style="4" customWidth="1"/>
    <col min="6" max="6" width="17.140625" style="147" hidden="1" customWidth="1"/>
    <col min="7" max="7" width="9.140625" style="91" hidden="1" customWidth="1"/>
    <col min="8" max="8" width="9.140625" style="148" hidden="1" customWidth="1"/>
    <col min="9" max="11" width="9.140625" style="91" hidden="1" customWidth="1"/>
    <col min="12" max="12" width="9.140625" style="134" customWidth="1"/>
    <col min="13" max="13" width="9.140625" style="91" customWidth="1"/>
    <col min="14" max="15" width="9.140625" style="4" customWidth="1"/>
    <col min="16" max="16384" width="9.140625" style="4"/>
  </cols>
  <sheetData>
    <row r="1" spans="1:15" s="235" customFormat="1" ht="15.75" x14ac:dyDescent="0.2">
      <c r="A1" s="308" t="str">
        <f>TERMS!A6</f>
        <v>Maßnahmen zur Reduzierung der Hochwassergefahr in Innichen</v>
      </c>
      <c r="B1" s="308"/>
      <c r="C1" s="308"/>
      <c r="D1" s="308"/>
      <c r="F1" s="239"/>
      <c r="G1" s="249"/>
      <c r="H1" s="250"/>
      <c r="I1" s="249"/>
      <c r="J1" s="249"/>
      <c r="K1" s="249"/>
      <c r="L1" s="251"/>
      <c r="M1" s="249"/>
    </row>
    <row r="2" spans="1:15" s="235" customFormat="1" ht="15.75" x14ac:dyDescent="0.2">
      <c r="A2" s="321" t="str">
        <f>TERMS!C6</f>
        <v>Interventi per la riduzione del pericolo di piena a San Candido</v>
      </c>
      <c r="B2" s="321"/>
      <c r="C2" s="321"/>
      <c r="D2" s="321"/>
      <c r="F2" s="239"/>
      <c r="G2" s="249"/>
      <c r="H2" s="250"/>
      <c r="I2" s="249"/>
      <c r="J2" s="249"/>
      <c r="K2" s="249"/>
      <c r="L2" s="251"/>
      <c r="M2" s="249"/>
    </row>
    <row r="3" spans="1:15" ht="19.5" x14ac:dyDescent="0.2">
      <c r="A3" s="31"/>
      <c r="B3" s="31"/>
      <c r="C3" s="31"/>
      <c r="D3" s="31"/>
      <c r="E3" s="27"/>
      <c r="F3" s="133"/>
    </row>
    <row r="4" spans="1:15" ht="30" x14ac:dyDescent="0.2">
      <c r="A4" s="41" t="s">
        <v>713</v>
      </c>
      <c r="B4" s="322" t="s">
        <v>716</v>
      </c>
      <c r="C4" s="323"/>
      <c r="D4" s="324"/>
      <c r="E4" s="28" t="str">
        <f>IF(F4=TRUE,"","")</f>
        <v></v>
      </c>
      <c r="F4" s="139" t="b">
        <f>AND(B4 &lt;&gt; "Text (max 150 Zeichen)│Testo (max 150 battute)",B4&lt;&gt;"")</f>
        <v>0</v>
      </c>
    </row>
    <row r="5" spans="1:15" ht="19.5" x14ac:dyDescent="0.2">
      <c r="A5" s="31"/>
      <c r="B5" s="31"/>
      <c r="C5" s="31"/>
      <c r="D5" s="31"/>
      <c r="E5" s="27"/>
      <c r="F5" s="133"/>
    </row>
    <row r="6" spans="1:15" ht="30" customHeight="1" x14ac:dyDescent="0.2">
      <c r="A6" s="40" t="s">
        <v>704</v>
      </c>
      <c r="B6" s="200" t="s">
        <v>394</v>
      </c>
      <c r="C6" s="201" t="s">
        <v>705</v>
      </c>
      <c r="D6" s="255" t="str">
        <f>"(max " &amp; TEXT(TERMS!B41,"#.##0,00") &amp; ")"</f>
        <v>(max 30,00)</v>
      </c>
      <c r="E6" s="238"/>
      <c r="F6" s="136"/>
    </row>
    <row r="7" spans="1:15" ht="15" x14ac:dyDescent="0.2">
      <c r="A7" s="32"/>
      <c r="B7" s="33"/>
      <c r="C7" s="33"/>
      <c r="D7" s="32"/>
      <c r="E7" s="25"/>
      <c r="F7" s="71"/>
      <c r="G7" s="90"/>
      <c r="H7" s="149"/>
      <c r="I7" s="90"/>
      <c r="J7" s="90"/>
      <c r="K7" s="90"/>
      <c r="L7" s="138"/>
    </row>
    <row r="8" spans="1:15" ht="20.25" x14ac:dyDescent="0.2">
      <c r="A8" s="318" t="s">
        <v>703</v>
      </c>
      <c r="B8" s="312" t="s">
        <v>396</v>
      </c>
      <c r="C8" s="204" t="str">
        <f>TERMS!B90</f>
        <v>S.05</v>
      </c>
      <c r="D8" s="315" t="str">
        <f>"(max " &amp; TEXT(TERMS!B91,"#.##0,00") &amp; ")"</f>
        <v>(max 12,00)</v>
      </c>
      <c r="E8" s="20"/>
      <c r="F8" s="135"/>
    </row>
    <row r="9" spans="1:15" ht="19.5" x14ac:dyDescent="0.2">
      <c r="A9" s="319"/>
      <c r="B9" s="313"/>
      <c r="C9" s="202" t="str">
        <f>TERMS!A91</f>
        <v>Ausführungsprojekt</v>
      </c>
      <c r="D9" s="316"/>
      <c r="E9" s="49"/>
      <c r="F9" s="136"/>
      <c r="J9" s="137"/>
    </row>
    <row r="10" spans="1:15" ht="19.5" x14ac:dyDescent="0.2">
      <c r="A10" s="320"/>
      <c r="B10" s="314"/>
      <c r="C10" s="203" t="str">
        <f>TERMS!C91</f>
        <v>Progetto esecutivo</v>
      </c>
      <c r="D10" s="317"/>
      <c r="E10" s="49"/>
      <c r="F10" s="136"/>
      <c r="J10" s="137"/>
      <c r="O10" s="235"/>
    </row>
    <row r="11" spans="1:15" ht="30" customHeight="1" x14ac:dyDescent="0.2">
      <c r="A11" s="198" t="s">
        <v>74</v>
      </c>
      <c r="B11" s="322" t="s">
        <v>716</v>
      </c>
      <c r="C11" s="323"/>
      <c r="D11" s="324"/>
      <c r="E11" s="28" t="str">
        <f t="shared" ref="E11:E13" si="0">IF(F11=TRUE,"","")</f>
        <v></v>
      </c>
      <c r="F11" s="139" t="b">
        <f t="shared" ref="F11:F13" si="1">AND(B11 &lt;&gt; "Text (max 150 Zeichen)│Testo (max 150 battute)",B11&lt;&gt;"")</f>
        <v>0</v>
      </c>
      <c r="N11" s="35"/>
    </row>
    <row r="12" spans="1:15" ht="30" customHeight="1" x14ac:dyDescent="0.2">
      <c r="A12" s="44" t="s">
        <v>75</v>
      </c>
      <c r="B12" s="322" t="s">
        <v>716</v>
      </c>
      <c r="C12" s="323"/>
      <c r="D12" s="324"/>
      <c r="E12" s="28" t="str">
        <f t="shared" si="0"/>
        <v></v>
      </c>
      <c r="F12" s="139" t="b">
        <f t="shared" si="1"/>
        <v>0</v>
      </c>
    </row>
    <row r="13" spans="1:15" ht="30" customHeight="1" x14ac:dyDescent="0.2">
      <c r="A13" s="44" t="s">
        <v>449</v>
      </c>
      <c r="B13" s="322" t="s">
        <v>716</v>
      </c>
      <c r="C13" s="323"/>
      <c r="D13" s="324"/>
      <c r="E13" s="28" t="str">
        <f t="shared" si="0"/>
        <v></v>
      </c>
      <c r="F13" s="139" t="b">
        <f t="shared" si="1"/>
        <v>0</v>
      </c>
    </row>
    <row r="14" spans="1:15" ht="30" customHeight="1" x14ac:dyDescent="0.2">
      <c r="A14" s="44" t="s">
        <v>197</v>
      </c>
      <c r="B14" s="154">
        <v>0</v>
      </c>
      <c r="C14" s="43" t="s">
        <v>213</v>
      </c>
      <c r="D14" s="45">
        <f>IF(AND(B14&gt;0,TERMS!$A$10&gt;0,ISNUMBER(B14)=TRUE),IF(B14&gt;=(TERMS!$A$10*0.5),1,B14/(TERMS!$A$10*0.5)),0)</f>
        <v>0</v>
      </c>
      <c r="E14" s="28" t="str">
        <f t="shared" ref="E14:E16" si="2">IF(F14=TRUE,"","")</f>
        <v></v>
      </c>
      <c r="F14" s="139" t="b">
        <f>AND(B14&lt;&gt;0,B14&lt;&gt;"",ISNUMBER(B14)=TRUE)</f>
        <v>0</v>
      </c>
      <c r="H14" s="150" t="s">
        <v>228</v>
      </c>
      <c r="I14" s="140">
        <v>1</v>
      </c>
      <c r="J14" s="140">
        <v>2</v>
      </c>
      <c r="K14" s="140">
        <v>3</v>
      </c>
    </row>
    <row r="15" spans="1:15" ht="30" customHeight="1" x14ac:dyDescent="0.2">
      <c r="A15" s="44" t="s">
        <v>215</v>
      </c>
      <c r="B15" s="132"/>
      <c r="C15" s="43" t="s">
        <v>76</v>
      </c>
      <c r="D15" s="45">
        <f>HLOOKUP(H15,I14:K16,2,FALSE)</f>
        <v>0</v>
      </c>
      <c r="E15" s="28" t="str">
        <f t="shared" si="2"/>
        <v></v>
      </c>
      <c r="F15" s="139" t="b">
        <f>H15&lt;&gt;1</f>
        <v>0</v>
      </c>
      <c r="G15" s="141" t="s">
        <v>226</v>
      </c>
      <c r="H15" s="151">
        <v>1</v>
      </c>
      <c r="I15" s="142">
        <v>0</v>
      </c>
      <c r="J15" s="142">
        <f>TERMS!B115</f>
        <v>1</v>
      </c>
      <c r="K15" s="142">
        <f>TERMS!B116</f>
        <v>0.3</v>
      </c>
      <c r="L15" s="143"/>
    </row>
    <row r="16" spans="1:15" ht="30" customHeight="1" x14ac:dyDescent="0.2">
      <c r="A16" s="44" t="s">
        <v>214</v>
      </c>
      <c r="B16" s="132"/>
      <c r="C16" s="43" t="s">
        <v>77</v>
      </c>
      <c r="D16" s="45">
        <f>HLOOKUP(H16,I14:K16,3,FALSE)</f>
        <v>0</v>
      </c>
      <c r="E16" s="28" t="str">
        <f t="shared" si="2"/>
        <v></v>
      </c>
      <c r="F16" s="139" t="b">
        <f>H16&lt;&gt;1</f>
        <v>0</v>
      </c>
      <c r="G16" s="141" t="s">
        <v>227</v>
      </c>
      <c r="H16" s="151">
        <v>1</v>
      </c>
      <c r="I16" s="142">
        <v>0</v>
      </c>
      <c r="J16" s="142">
        <f>TERMS!B118</f>
        <v>1</v>
      </c>
      <c r="K16" s="142">
        <f>TERMS!B119</f>
        <v>0.7</v>
      </c>
      <c r="L16" s="143"/>
    </row>
    <row r="17" spans="1:12" ht="30" customHeight="1" x14ac:dyDescent="0.2">
      <c r="A17" s="311" t="s">
        <v>198</v>
      </c>
      <c r="B17" s="309" t="s">
        <v>78</v>
      </c>
      <c r="C17" s="310"/>
      <c r="D17" s="45">
        <f>IF(D14&lt;&gt;"",ROUND(D14*D15*D16,2),"")</f>
        <v>0</v>
      </c>
      <c r="E17" s="34"/>
      <c r="F17" s="139"/>
      <c r="G17" s="141"/>
      <c r="H17" s="152"/>
      <c r="I17" s="141"/>
      <c r="J17" s="144"/>
      <c r="K17" s="145"/>
      <c r="L17" s="143"/>
    </row>
    <row r="18" spans="1:12" ht="30" customHeight="1" x14ac:dyDescent="0.2">
      <c r="A18" s="311"/>
      <c r="B18" s="309" t="s">
        <v>79</v>
      </c>
      <c r="C18" s="310"/>
      <c r="D18" s="45">
        <f>TERMS!B91</f>
        <v>12</v>
      </c>
      <c r="E18" s="34"/>
      <c r="F18" s="139"/>
      <c r="J18" s="144"/>
      <c r="K18" s="145"/>
      <c r="L18" s="143"/>
    </row>
    <row r="19" spans="1:12" ht="30" customHeight="1" x14ac:dyDescent="0.2">
      <c r="A19" s="311"/>
      <c r="B19" s="325" t="s">
        <v>80</v>
      </c>
      <c r="C19" s="325"/>
      <c r="D19" s="46">
        <f>IF(D17&lt;&gt;"",ROUND(D17*D18,2),0)</f>
        <v>0</v>
      </c>
      <c r="E19" s="37"/>
      <c r="F19" s="146"/>
      <c r="J19" s="144"/>
      <c r="L19" s="143"/>
    </row>
    <row r="20" spans="1:12" ht="15" x14ac:dyDescent="0.2">
      <c r="A20" s="25"/>
      <c r="B20" s="38"/>
      <c r="C20" s="38"/>
      <c r="D20" s="25"/>
      <c r="E20" s="25"/>
      <c r="F20" s="71"/>
      <c r="G20" s="90"/>
      <c r="H20" s="149"/>
      <c r="I20" s="90"/>
      <c r="J20" s="90"/>
      <c r="K20" s="90"/>
      <c r="L20" s="138"/>
    </row>
    <row r="21" spans="1:12" ht="20.25" x14ac:dyDescent="0.2">
      <c r="A21" s="318" t="s">
        <v>703</v>
      </c>
      <c r="B21" s="312" t="s">
        <v>397</v>
      </c>
      <c r="C21" s="204" t="str">
        <f>TERMS!B122</f>
        <v>S.05 o D.03</v>
      </c>
      <c r="D21" s="315" t="str">
        <f>"(max " &amp; TEXT(TERMS!B123,"#.##0,00") &amp; ")"</f>
        <v>(max 10,00)</v>
      </c>
      <c r="E21" s="20"/>
      <c r="F21" s="135"/>
    </row>
    <row r="22" spans="1:12" ht="19.5" x14ac:dyDescent="0.2">
      <c r="A22" s="319"/>
      <c r="B22" s="313"/>
      <c r="C22" s="202" t="str">
        <f>TERMS!A123</f>
        <v>Ausführungsprojekt</v>
      </c>
      <c r="D22" s="316"/>
      <c r="E22" s="49"/>
      <c r="F22" s="136"/>
      <c r="J22" s="137"/>
    </row>
    <row r="23" spans="1:12" ht="19.5" x14ac:dyDescent="0.2">
      <c r="A23" s="320"/>
      <c r="B23" s="314"/>
      <c r="C23" s="203" t="str">
        <f>TERMS!C123</f>
        <v>Progetto esecutivo</v>
      </c>
      <c r="D23" s="317"/>
      <c r="E23" s="49"/>
      <c r="F23" s="136"/>
      <c r="J23" s="137"/>
    </row>
    <row r="24" spans="1:12" ht="30" customHeight="1" x14ac:dyDescent="0.2">
      <c r="A24" s="41" t="s">
        <v>74</v>
      </c>
      <c r="B24" s="322" t="s">
        <v>716</v>
      </c>
      <c r="C24" s="323"/>
      <c r="D24" s="324"/>
      <c r="E24" s="28" t="str">
        <f t="shared" ref="E24:E26" si="3">IF(F24=TRUE,"","")</f>
        <v></v>
      </c>
      <c r="F24" s="139" t="b">
        <f t="shared" ref="F24:F26" si="4">AND(B24 &lt;&gt; "Text (max 150 Zeichen)│Testo (max 150 battute)",B24&lt;&gt;"")</f>
        <v>0</v>
      </c>
    </row>
    <row r="25" spans="1:12" ht="30" customHeight="1" x14ac:dyDescent="0.2">
      <c r="A25" s="44" t="s">
        <v>75</v>
      </c>
      <c r="B25" s="322" t="s">
        <v>716</v>
      </c>
      <c r="C25" s="323"/>
      <c r="D25" s="324"/>
      <c r="E25" s="28" t="str">
        <f t="shared" si="3"/>
        <v></v>
      </c>
      <c r="F25" s="139" t="b">
        <f t="shared" si="4"/>
        <v>0</v>
      </c>
    </row>
    <row r="26" spans="1:12" ht="30" customHeight="1" x14ac:dyDescent="0.2">
      <c r="A26" s="44" t="s">
        <v>449</v>
      </c>
      <c r="B26" s="322" t="s">
        <v>716</v>
      </c>
      <c r="C26" s="323"/>
      <c r="D26" s="324"/>
      <c r="E26" s="28" t="str">
        <f t="shared" si="3"/>
        <v></v>
      </c>
      <c r="F26" s="139" t="b">
        <f t="shared" si="4"/>
        <v>0</v>
      </c>
    </row>
    <row r="27" spans="1:12" ht="30" customHeight="1" x14ac:dyDescent="0.2">
      <c r="A27" s="44" t="s">
        <v>197</v>
      </c>
      <c r="B27" s="154">
        <v>0</v>
      </c>
      <c r="C27" s="43" t="s">
        <v>213</v>
      </c>
      <c r="D27" s="45">
        <f>IF(AND(B27&gt;0,TERMS!$A$10&gt;0,ISNUMBER(B27)=TRUE),IF(B27&gt;=(TERMS!$A$10*0.5),1,B27/(TERMS!$A$10*0.5)),0)</f>
        <v>0</v>
      </c>
      <c r="E27" s="28" t="str">
        <f t="shared" ref="E27:E29" si="5">IF(F27=TRUE,"","")</f>
        <v></v>
      </c>
      <c r="F27" s="139" t="b">
        <f>AND(B27&lt;&gt;0,B27&lt;&gt;"",ISNUMBER(B27)=TRUE)</f>
        <v>0</v>
      </c>
      <c r="H27" s="150" t="s">
        <v>228</v>
      </c>
      <c r="I27" s="140">
        <v>1</v>
      </c>
      <c r="J27" s="140">
        <v>2</v>
      </c>
      <c r="K27" s="140">
        <v>3</v>
      </c>
    </row>
    <row r="28" spans="1:12" ht="30" customHeight="1" x14ac:dyDescent="0.2">
      <c r="A28" s="44" t="s">
        <v>215</v>
      </c>
      <c r="B28" s="132"/>
      <c r="C28" s="43" t="s">
        <v>76</v>
      </c>
      <c r="D28" s="45">
        <f>HLOOKUP(H28,I27:K29,2,FALSE)</f>
        <v>0</v>
      </c>
      <c r="E28" s="28" t="str">
        <f t="shared" si="5"/>
        <v></v>
      </c>
      <c r="F28" s="139" t="b">
        <f>H28&lt;&gt;1</f>
        <v>0</v>
      </c>
      <c r="G28" s="141" t="s">
        <v>226</v>
      </c>
      <c r="H28" s="151">
        <v>1</v>
      </c>
      <c r="I28" s="142">
        <v>0</v>
      </c>
      <c r="J28" s="142">
        <f>TERMS!B148</f>
        <v>1</v>
      </c>
      <c r="K28" s="142">
        <f>TERMS!B149</f>
        <v>0.3</v>
      </c>
      <c r="L28" s="143"/>
    </row>
    <row r="29" spans="1:12" ht="30" customHeight="1" x14ac:dyDescent="0.2">
      <c r="A29" s="44" t="s">
        <v>214</v>
      </c>
      <c r="B29" s="132"/>
      <c r="C29" s="43" t="s">
        <v>77</v>
      </c>
      <c r="D29" s="45">
        <f>HLOOKUP(H29,I27:K29,3,FALSE)</f>
        <v>0</v>
      </c>
      <c r="E29" s="28" t="str">
        <f t="shared" si="5"/>
        <v></v>
      </c>
      <c r="F29" s="139" t="b">
        <f>H29&lt;&gt;1</f>
        <v>0</v>
      </c>
      <c r="G29" s="141" t="s">
        <v>227</v>
      </c>
      <c r="H29" s="151">
        <v>1</v>
      </c>
      <c r="I29" s="142">
        <v>0</v>
      </c>
      <c r="J29" s="142">
        <f>TERMS!B151</f>
        <v>1</v>
      </c>
      <c r="K29" s="142">
        <f>TERMS!B152</f>
        <v>0.7</v>
      </c>
      <c r="L29" s="143"/>
    </row>
    <row r="30" spans="1:12" ht="30" customHeight="1" x14ac:dyDescent="0.2">
      <c r="A30" s="311" t="s">
        <v>198</v>
      </c>
      <c r="B30" s="309" t="s">
        <v>81</v>
      </c>
      <c r="C30" s="310"/>
      <c r="D30" s="45">
        <f>IF(D27&lt;&gt;"",ROUND(D27*D28*D29,2),"")</f>
        <v>0</v>
      </c>
      <c r="E30" s="34"/>
      <c r="F30" s="139"/>
      <c r="G30" s="141"/>
      <c r="H30" s="152"/>
      <c r="I30" s="141"/>
      <c r="J30" s="144"/>
      <c r="K30" s="145"/>
      <c r="L30" s="143"/>
    </row>
    <row r="31" spans="1:12" ht="30" customHeight="1" x14ac:dyDescent="0.2">
      <c r="A31" s="311"/>
      <c r="B31" s="309" t="s">
        <v>82</v>
      </c>
      <c r="C31" s="310"/>
      <c r="D31" s="45">
        <f>TERMS!B123</f>
        <v>10</v>
      </c>
      <c r="E31" s="34"/>
      <c r="F31" s="139"/>
      <c r="J31" s="144"/>
      <c r="K31" s="145"/>
      <c r="L31" s="143"/>
    </row>
    <row r="32" spans="1:12" ht="30" customHeight="1" x14ac:dyDescent="0.2">
      <c r="A32" s="311"/>
      <c r="B32" s="325" t="s">
        <v>348</v>
      </c>
      <c r="C32" s="325"/>
      <c r="D32" s="46">
        <f>IF(D30&lt;&gt;"",ROUND(D30*D31,2),0)</f>
        <v>0</v>
      </c>
      <c r="E32" s="37"/>
      <c r="F32" s="146"/>
      <c r="J32" s="144"/>
      <c r="K32" s="145"/>
      <c r="L32" s="143"/>
    </row>
    <row r="33" spans="1:13" ht="15" x14ac:dyDescent="0.2">
      <c r="A33" s="25"/>
      <c r="B33" s="48"/>
      <c r="C33" s="48"/>
      <c r="D33" s="25"/>
      <c r="E33" s="25"/>
      <c r="F33" s="71"/>
      <c r="G33" s="90"/>
      <c r="H33" s="149"/>
      <c r="I33" s="90"/>
      <c r="J33" s="90"/>
      <c r="K33" s="90"/>
      <c r="L33" s="138"/>
    </row>
    <row r="34" spans="1:13" ht="20.25" x14ac:dyDescent="0.2">
      <c r="A34" s="318" t="s">
        <v>703</v>
      </c>
      <c r="B34" s="312" t="s">
        <v>398</v>
      </c>
      <c r="C34" s="204" t="str">
        <f>TERMS!B155</f>
        <v>S.05</v>
      </c>
      <c r="D34" s="315" t="str">
        <f>"(max " &amp; TEXT(TERMS!B156,"#.##0,00") &amp; ")"</f>
        <v>(max 8,00)</v>
      </c>
      <c r="E34" s="20"/>
      <c r="F34" s="135"/>
    </row>
    <row r="35" spans="1:13" ht="19.5" x14ac:dyDescent="0.2">
      <c r="A35" s="319"/>
      <c r="B35" s="313"/>
      <c r="C35" s="202" t="str">
        <f>TERMS!A156</f>
        <v>Ausführungsprojekt</v>
      </c>
      <c r="D35" s="316"/>
      <c r="E35" s="49"/>
      <c r="F35" s="136"/>
      <c r="J35" s="137"/>
    </row>
    <row r="36" spans="1:13" ht="19.5" x14ac:dyDescent="0.2">
      <c r="A36" s="320"/>
      <c r="B36" s="314"/>
      <c r="C36" s="203" t="str">
        <f>TERMS!C156</f>
        <v>Progetto esecutivo</v>
      </c>
      <c r="D36" s="317"/>
      <c r="E36" s="49"/>
      <c r="F36" s="136"/>
      <c r="J36" s="137"/>
    </row>
    <row r="37" spans="1:13" ht="30" customHeight="1" x14ac:dyDescent="0.2">
      <c r="A37" s="41" t="s">
        <v>74</v>
      </c>
      <c r="B37" s="322" t="s">
        <v>716</v>
      </c>
      <c r="C37" s="323"/>
      <c r="D37" s="324"/>
      <c r="E37" s="28" t="str">
        <f t="shared" ref="E37:E39" si="6">IF(F37=TRUE,"","")</f>
        <v></v>
      </c>
      <c r="F37" s="139" t="b">
        <f t="shared" ref="F37:F39" si="7">AND(B37 &lt;&gt; "Text (max 150 Zeichen)│Testo (max 150 battute)",B37&lt;&gt;"")</f>
        <v>0</v>
      </c>
    </row>
    <row r="38" spans="1:13" ht="30" customHeight="1" x14ac:dyDescent="0.2">
      <c r="A38" s="44" t="s">
        <v>75</v>
      </c>
      <c r="B38" s="322" t="s">
        <v>716</v>
      </c>
      <c r="C38" s="323"/>
      <c r="D38" s="324"/>
      <c r="E38" s="28" t="str">
        <f t="shared" si="6"/>
        <v></v>
      </c>
      <c r="F38" s="139" t="b">
        <f t="shared" si="7"/>
        <v>0</v>
      </c>
    </row>
    <row r="39" spans="1:13" ht="30" customHeight="1" x14ac:dyDescent="0.2">
      <c r="A39" s="44" t="s">
        <v>449</v>
      </c>
      <c r="B39" s="322" t="s">
        <v>716</v>
      </c>
      <c r="C39" s="323"/>
      <c r="D39" s="324"/>
      <c r="E39" s="28" t="str">
        <f t="shared" si="6"/>
        <v></v>
      </c>
      <c r="F39" s="139" t="b">
        <f t="shared" si="7"/>
        <v>0</v>
      </c>
    </row>
    <row r="40" spans="1:13" ht="30" customHeight="1" x14ac:dyDescent="0.2">
      <c r="A40" s="44" t="s">
        <v>197</v>
      </c>
      <c r="B40" s="154">
        <v>0</v>
      </c>
      <c r="C40" s="43" t="s">
        <v>213</v>
      </c>
      <c r="D40" s="45">
        <f>IF(AND(B40&gt;0,TERMS!$A$10&gt;0,ISNUMBER(B40)=TRUE),IF(B40&gt;=(TERMS!$A$10*0.5),1,B40/(TERMS!$A$10*0.5)),0)</f>
        <v>0</v>
      </c>
      <c r="E40" s="28" t="str">
        <f t="shared" ref="E40:E42" si="8">IF(F40=TRUE,"","")</f>
        <v></v>
      </c>
      <c r="F40" s="139" t="b">
        <f>AND(B40&lt;&gt;0,B40&lt;&gt;"",ISNUMBER(B40)=TRUE)</f>
        <v>0</v>
      </c>
      <c r="H40" s="150" t="s">
        <v>228</v>
      </c>
      <c r="I40" s="140">
        <v>1</v>
      </c>
      <c r="J40" s="140">
        <v>2</v>
      </c>
      <c r="K40" s="140">
        <v>3</v>
      </c>
    </row>
    <row r="41" spans="1:13" ht="30" customHeight="1" x14ac:dyDescent="0.2">
      <c r="A41" s="44" t="s">
        <v>215</v>
      </c>
      <c r="B41" s="132"/>
      <c r="C41" s="43" t="s">
        <v>76</v>
      </c>
      <c r="D41" s="45">
        <f>HLOOKUP(H41,I40:K42,2,FALSE)</f>
        <v>0</v>
      </c>
      <c r="E41" s="28" t="str">
        <f t="shared" si="8"/>
        <v></v>
      </c>
      <c r="F41" s="139" t="b">
        <f>H41&lt;&gt;1</f>
        <v>0</v>
      </c>
      <c r="G41" s="141" t="s">
        <v>226</v>
      </c>
      <c r="H41" s="151">
        <v>1</v>
      </c>
      <c r="I41" s="142">
        <v>0</v>
      </c>
      <c r="J41" s="142">
        <f>TERMS!B180</f>
        <v>1</v>
      </c>
      <c r="K41" s="142">
        <f>TERMS!B181</f>
        <v>0.3</v>
      </c>
      <c r="L41" s="143"/>
    </row>
    <row r="42" spans="1:13" ht="30" customHeight="1" x14ac:dyDescent="0.2">
      <c r="A42" s="44" t="s">
        <v>214</v>
      </c>
      <c r="B42" s="132"/>
      <c r="C42" s="43" t="s">
        <v>152</v>
      </c>
      <c r="D42" s="45">
        <f>HLOOKUP(H42,I40:K42,3,FALSE)</f>
        <v>0</v>
      </c>
      <c r="E42" s="28" t="str">
        <f t="shared" si="8"/>
        <v></v>
      </c>
      <c r="F42" s="139" t="b">
        <f>H42&lt;&gt;1</f>
        <v>0</v>
      </c>
      <c r="G42" s="141" t="s">
        <v>227</v>
      </c>
      <c r="H42" s="151">
        <v>1</v>
      </c>
      <c r="I42" s="142">
        <v>0</v>
      </c>
      <c r="J42" s="142">
        <f>TERMS!B183</f>
        <v>1</v>
      </c>
      <c r="K42" s="142">
        <f>TERMS!B184</f>
        <v>0.7</v>
      </c>
      <c r="L42" s="143"/>
    </row>
    <row r="43" spans="1:13" ht="30" customHeight="1" x14ac:dyDescent="0.2">
      <c r="A43" s="311" t="s">
        <v>198</v>
      </c>
      <c r="B43" s="309" t="s">
        <v>349</v>
      </c>
      <c r="C43" s="310"/>
      <c r="D43" s="45">
        <f>IF(D40&lt;&gt;"",ROUND(D40*D41*D42,2),"")</f>
        <v>0</v>
      </c>
      <c r="E43" s="34"/>
      <c r="F43" s="139"/>
      <c r="G43" s="141"/>
      <c r="H43" s="152"/>
      <c r="I43" s="141"/>
      <c r="J43" s="144"/>
      <c r="K43" s="145"/>
      <c r="L43" s="143"/>
    </row>
    <row r="44" spans="1:13" ht="30" customHeight="1" x14ac:dyDescent="0.2">
      <c r="A44" s="311"/>
      <c r="B44" s="309" t="s">
        <v>350</v>
      </c>
      <c r="C44" s="310"/>
      <c r="D44" s="45">
        <f>TERMS!B156</f>
        <v>8</v>
      </c>
      <c r="E44" s="34"/>
      <c r="F44" s="139"/>
      <c r="J44" s="144"/>
      <c r="K44" s="145"/>
      <c r="L44" s="143"/>
    </row>
    <row r="45" spans="1:13" ht="30" customHeight="1" x14ac:dyDescent="0.2">
      <c r="A45" s="311"/>
      <c r="B45" s="325" t="s">
        <v>351</v>
      </c>
      <c r="C45" s="325"/>
      <c r="D45" s="46">
        <f>IF(D43&lt;&gt;"",ROUND(D43*D44,2),0)</f>
        <v>0</v>
      </c>
      <c r="E45" s="37"/>
      <c r="F45" s="146"/>
      <c r="J45" s="144"/>
      <c r="K45" s="145"/>
      <c r="L45" s="143"/>
    </row>
    <row r="46" spans="1:13" ht="15" x14ac:dyDescent="0.2">
      <c r="A46" s="25"/>
      <c r="B46" s="39"/>
      <c r="C46" s="39"/>
      <c r="D46" s="25"/>
      <c r="E46" s="25"/>
      <c r="F46" s="71"/>
      <c r="G46" s="90"/>
      <c r="H46" s="149"/>
      <c r="I46" s="90"/>
      <c r="J46" s="90"/>
      <c r="K46" s="90"/>
      <c r="L46" s="138"/>
    </row>
    <row r="47" spans="1:13" s="29" customFormat="1" ht="30" customHeight="1" x14ac:dyDescent="0.2">
      <c r="A47" s="326" t="s">
        <v>706</v>
      </c>
      <c r="B47" s="327"/>
      <c r="C47" s="47" t="s">
        <v>83</v>
      </c>
      <c r="D47" s="42">
        <f>D19+D32+D45</f>
        <v>0</v>
      </c>
      <c r="E47" s="37"/>
      <c r="F47" s="146"/>
      <c r="G47" s="144"/>
      <c r="H47" s="153"/>
      <c r="I47" s="144"/>
      <c r="J47" s="144"/>
      <c r="K47" s="144"/>
      <c r="L47" s="143"/>
      <c r="M47" s="144"/>
    </row>
  </sheetData>
  <sheetProtection algorithmName="SHA-512" hashValue="rvbulYQhIj5DG5nN8UVvt9ogJRPb3eo+EaVhsTyq6Ke3JU7YwsewT9AZDeEfXnsIOdSn4fcG4g8rXZ1RK8cPGQ==" saltValue="X5jBb1QyBMHjn0vXPbejGA==" spinCount="100000" sheet="1" objects="1" scenarios="1" formatRows="0"/>
  <mergeCells count="34">
    <mergeCell ref="A21:A23"/>
    <mergeCell ref="B21:B23"/>
    <mergeCell ref="D21:D23"/>
    <mergeCell ref="A34:A36"/>
    <mergeCell ref="B34:B36"/>
    <mergeCell ref="D34:D36"/>
    <mergeCell ref="B32:C32"/>
    <mergeCell ref="A30:A32"/>
    <mergeCell ref="B24:D24"/>
    <mergeCell ref="B25:D25"/>
    <mergeCell ref="B26:D26"/>
    <mergeCell ref="B30:C30"/>
    <mergeCell ref="B31:C31"/>
    <mergeCell ref="A47:B47"/>
    <mergeCell ref="B37:D37"/>
    <mergeCell ref="B38:D38"/>
    <mergeCell ref="B39:D39"/>
    <mergeCell ref="B45:C45"/>
    <mergeCell ref="B44:C44"/>
    <mergeCell ref="A43:A45"/>
    <mergeCell ref="B43:C43"/>
    <mergeCell ref="A1:D1"/>
    <mergeCell ref="B17:C17"/>
    <mergeCell ref="A17:A19"/>
    <mergeCell ref="B8:B10"/>
    <mergeCell ref="D8:D10"/>
    <mergeCell ref="A8:A10"/>
    <mergeCell ref="A2:D2"/>
    <mergeCell ref="B4:D4"/>
    <mergeCell ref="B11:D11"/>
    <mergeCell ref="B12:D12"/>
    <mergeCell ref="B13:D13"/>
    <mergeCell ref="B18:C18"/>
    <mergeCell ref="B19:C19"/>
  </mergeCells>
  <phoneticPr fontId="13" type="noConversion"/>
  <conditionalFormatting sqref="E4 E35:E36 E9:E10 E22:E23 E28:E29 E41:E42 E14:E16">
    <cfRule type="expression" dxfId="29" priority="9" stopIfTrue="1">
      <formula>F4=TRUE</formula>
    </cfRule>
  </conditionalFormatting>
  <conditionalFormatting sqref="B14:B16 B27:B29 B40:B42 B4:D4">
    <cfRule type="expression" dxfId="28" priority="10" stopIfTrue="1">
      <formula>F4=FALSE</formula>
    </cfRule>
  </conditionalFormatting>
  <conditionalFormatting sqref="E27">
    <cfRule type="expression" dxfId="27" priority="8" stopIfTrue="1">
      <formula>F27=TRUE</formula>
    </cfRule>
  </conditionalFormatting>
  <conditionalFormatting sqref="E40">
    <cfRule type="expression" dxfId="26" priority="7" stopIfTrue="1">
      <formula>F40=TRUE</formula>
    </cfRule>
  </conditionalFormatting>
  <conditionalFormatting sqref="E11:E13">
    <cfRule type="expression" dxfId="25" priority="5" stopIfTrue="1">
      <formula>F11=TRUE</formula>
    </cfRule>
  </conditionalFormatting>
  <conditionalFormatting sqref="B11:D13">
    <cfRule type="expression" dxfId="24" priority="6" stopIfTrue="1">
      <formula>F11=FALSE</formula>
    </cfRule>
  </conditionalFormatting>
  <conditionalFormatting sqref="E24:E26">
    <cfRule type="expression" dxfId="23" priority="3" stopIfTrue="1">
      <formula>F24=TRUE</formula>
    </cfRule>
  </conditionalFormatting>
  <conditionalFormatting sqref="B24:D26">
    <cfRule type="expression" dxfId="22" priority="4" stopIfTrue="1">
      <formula>F24=FALSE</formula>
    </cfRule>
  </conditionalFormatting>
  <conditionalFormatting sqref="E37:E39">
    <cfRule type="expression" dxfId="21" priority="1" stopIfTrue="1">
      <formula>F37=TRUE</formula>
    </cfRule>
  </conditionalFormatting>
  <conditionalFormatting sqref="B37:D39">
    <cfRule type="expression" dxfId="20" priority="2" stopIfTrue="1">
      <formula>F37=FALSE</formula>
    </cfRule>
  </conditionalFormatting>
  <dataValidations count="2">
    <dataValidation type="textLength" operator="lessThanOrEqual" allowBlank="1" showErrorMessage="1" sqref="E27:E29 E40:E42 E14:E16 E4:F4 E11:F13 E24:F26 E37:F39" xr:uid="{00000000-0002-0000-0400-000000000000}">
      <formula1>100</formula1>
      <formula2>0</formula2>
    </dataValidation>
    <dataValidation type="textLength" operator="lessThanOrEqual" allowBlank="1" showErrorMessage="1" sqref="B4:D4 B24:D26 B11:D13 B37:D39" xr:uid="{00000000-0002-0000-0400-000001000000}">
      <formula1>150</formula1>
    </dataValidation>
  </dataValidations>
  <pageMargins left="0.98425196850393704" right="0.39370078740157483" top="0.78740157480314965" bottom="0.78740157480314965" header="0.39370078740157483" footer="0.39370078740157483"/>
  <pageSetup paperSize="9" scale="56" firstPageNumber="0" fitToHeight="0" orientation="portrait" r:id="rId1"/>
  <headerFooter alignWithMargins="0">
    <oddFooter>&amp;C&amp;" / ,Standard"&amp;P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A tendina 35">
              <controlPr locked="0" defaultSize="0" autoFill="0" autoLine="0" autoPict="0" altText="">
                <anchor moveWithCells="1" sizeWithCells="1">
                  <from>
                    <xdr:col>1</xdr:col>
                    <xdr:colOff>85725</xdr:colOff>
                    <xdr:row>14</xdr:row>
                    <xdr:rowOff>85725</xdr:rowOff>
                  </from>
                  <to>
                    <xdr:col>1</xdr:col>
                    <xdr:colOff>1257300</xdr:colOff>
                    <xdr:row>14</xdr:row>
                    <xdr:rowOff>285750</xdr:rowOff>
                  </to>
                </anchor>
              </controlPr>
            </control>
          </mc:Choice>
        </mc:AlternateContent>
        <mc:AlternateContent xmlns:mc="http://schemas.openxmlformats.org/markup-compatibility/2006">
          <mc:Choice Requires="x14">
            <control shapeId="3074" r:id="rId5" name="A tendina 41">
              <controlPr locked="0" defaultSize="0" autoFill="0" autoLine="0" autoPict="0" altText="">
                <anchor moveWithCells="1" sizeWithCells="1">
                  <from>
                    <xdr:col>1</xdr:col>
                    <xdr:colOff>85725</xdr:colOff>
                    <xdr:row>15</xdr:row>
                    <xdr:rowOff>85725</xdr:rowOff>
                  </from>
                  <to>
                    <xdr:col>1</xdr:col>
                    <xdr:colOff>1257300</xdr:colOff>
                    <xdr:row>15</xdr:row>
                    <xdr:rowOff>285750</xdr:rowOff>
                  </to>
                </anchor>
              </controlPr>
            </control>
          </mc:Choice>
        </mc:AlternateContent>
        <mc:AlternateContent xmlns:mc="http://schemas.openxmlformats.org/markup-compatibility/2006">
          <mc:Choice Requires="x14">
            <control shapeId="3079" r:id="rId6" name="A tendina 35">
              <controlPr locked="0" defaultSize="0" autoFill="0" autoLine="0" autoPict="0" altText="">
                <anchor moveWithCells="1" sizeWithCells="1">
                  <from>
                    <xdr:col>1</xdr:col>
                    <xdr:colOff>85725</xdr:colOff>
                    <xdr:row>27</xdr:row>
                    <xdr:rowOff>85725</xdr:rowOff>
                  </from>
                  <to>
                    <xdr:col>1</xdr:col>
                    <xdr:colOff>1257300</xdr:colOff>
                    <xdr:row>27</xdr:row>
                    <xdr:rowOff>285750</xdr:rowOff>
                  </to>
                </anchor>
              </controlPr>
            </control>
          </mc:Choice>
        </mc:AlternateContent>
        <mc:AlternateContent xmlns:mc="http://schemas.openxmlformats.org/markup-compatibility/2006">
          <mc:Choice Requires="x14">
            <control shapeId="3080" r:id="rId7" name="A tendina 41">
              <controlPr locked="0" defaultSize="0" autoFill="0" autoLine="0" autoPict="0" altText="">
                <anchor moveWithCells="1" sizeWithCells="1">
                  <from>
                    <xdr:col>1</xdr:col>
                    <xdr:colOff>85725</xdr:colOff>
                    <xdr:row>28</xdr:row>
                    <xdr:rowOff>85725</xdr:rowOff>
                  </from>
                  <to>
                    <xdr:col>1</xdr:col>
                    <xdr:colOff>1257300</xdr:colOff>
                    <xdr:row>28</xdr:row>
                    <xdr:rowOff>285750</xdr:rowOff>
                  </to>
                </anchor>
              </controlPr>
            </control>
          </mc:Choice>
        </mc:AlternateContent>
        <mc:AlternateContent xmlns:mc="http://schemas.openxmlformats.org/markup-compatibility/2006">
          <mc:Choice Requires="x14">
            <control shapeId="3081" r:id="rId8" name="A tendina 35">
              <controlPr locked="0" defaultSize="0" autoFill="0" autoLine="0" autoPict="0" altText="">
                <anchor moveWithCells="1" sizeWithCells="1">
                  <from>
                    <xdr:col>1</xdr:col>
                    <xdr:colOff>85725</xdr:colOff>
                    <xdr:row>40</xdr:row>
                    <xdr:rowOff>85725</xdr:rowOff>
                  </from>
                  <to>
                    <xdr:col>1</xdr:col>
                    <xdr:colOff>1257300</xdr:colOff>
                    <xdr:row>40</xdr:row>
                    <xdr:rowOff>285750</xdr:rowOff>
                  </to>
                </anchor>
              </controlPr>
            </control>
          </mc:Choice>
        </mc:AlternateContent>
        <mc:AlternateContent xmlns:mc="http://schemas.openxmlformats.org/markup-compatibility/2006">
          <mc:Choice Requires="x14">
            <control shapeId="3082" r:id="rId9" name="A tendina 41">
              <controlPr locked="0" defaultSize="0" autoFill="0" autoLine="0" autoPict="0" altText="">
                <anchor moveWithCells="1" sizeWithCells="1">
                  <from>
                    <xdr:col>1</xdr:col>
                    <xdr:colOff>85725</xdr:colOff>
                    <xdr:row>41</xdr:row>
                    <xdr:rowOff>85725</xdr:rowOff>
                  </from>
                  <to>
                    <xdr:col>1</xdr:col>
                    <xdr:colOff>1257300</xdr:colOff>
                    <xdr:row>41</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rgb="FF0070C0"/>
    <pageSetUpPr fitToPage="1"/>
  </sheetPr>
  <dimension ref="A1:I66"/>
  <sheetViews>
    <sheetView showGridLines="0" topLeftCell="A40" zoomScaleNormal="100" zoomScaleSheetLayoutView="100" workbookViewId="0">
      <selection activeCell="C22" sqref="C22"/>
    </sheetView>
  </sheetViews>
  <sheetFormatPr baseColWidth="10" defaultColWidth="9.140625" defaultRowHeight="20.25" x14ac:dyDescent="0.25"/>
  <cols>
    <col min="1" max="1" width="24.42578125" style="232" customWidth="1"/>
    <col min="2" max="2" width="12.28515625" style="232" customWidth="1"/>
    <col min="3" max="3" width="133.5703125" style="233" customWidth="1"/>
    <col min="4" max="4" width="19.85546875" style="234" customWidth="1"/>
    <col min="5" max="5" width="5.7109375" style="236" customWidth="1"/>
    <col min="6" max="6" width="12.5703125" style="141" hidden="1" customWidth="1"/>
    <col min="7" max="8" width="12.5703125" style="91" customWidth="1"/>
    <col min="9" max="16384" width="9.140625" style="91"/>
  </cols>
  <sheetData>
    <row r="1" spans="1:9" s="249" customFormat="1" ht="15.75" x14ac:dyDescent="0.2">
      <c r="A1" s="252" t="str">
        <f>TERMS!A6</f>
        <v>Maßnahmen zur Reduzierung der Hochwassergefahr in Innichen</v>
      </c>
      <c r="B1" s="252"/>
      <c r="C1" s="252"/>
      <c r="D1" s="252"/>
      <c r="E1" s="253"/>
    </row>
    <row r="2" spans="1:9" s="249" customFormat="1" ht="15.75" x14ac:dyDescent="0.2">
      <c r="A2" s="254" t="str">
        <f>TERMS!C6</f>
        <v>Interventi per la riduzione del pericolo di piena a San Candido</v>
      </c>
      <c r="B2" s="254"/>
      <c r="C2" s="254"/>
      <c r="D2" s="254"/>
      <c r="E2" s="253"/>
    </row>
    <row r="3" spans="1:9" ht="19.5" x14ac:dyDescent="0.2">
      <c r="A3" s="207"/>
      <c r="B3" s="207"/>
      <c r="C3" s="208"/>
      <c r="D3" s="208"/>
      <c r="E3" s="240"/>
      <c r="F3" s="91"/>
    </row>
    <row r="4" spans="1:9" ht="30" x14ac:dyDescent="0.2">
      <c r="A4" s="209" t="s">
        <v>713</v>
      </c>
      <c r="B4" s="210"/>
      <c r="C4" s="210" t="str">
        <f>B.01!B4</f>
        <v>Text (max 150 Zeichen)│Testo (max 150 battute)</v>
      </c>
      <c r="D4" s="211"/>
      <c r="E4" s="241"/>
      <c r="F4" s="192"/>
    </row>
    <row r="5" spans="1:9" ht="19.5" x14ac:dyDescent="0.2">
      <c r="A5" s="207"/>
      <c r="B5" s="207"/>
      <c r="C5" s="208"/>
      <c r="D5" s="208"/>
      <c r="E5" s="240"/>
      <c r="F5" s="91"/>
    </row>
    <row r="6" spans="1:9" ht="31.5" x14ac:dyDescent="0.2">
      <c r="A6" s="212" t="s">
        <v>704</v>
      </c>
      <c r="B6" s="242" t="s">
        <v>212</v>
      </c>
      <c r="C6" s="243" t="s">
        <v>707</v>
      </c>
      <c r="D6" s="244" t="str">
        <f>"(max " &amp; TEXT(TERMS!B187,"#.##0,00") &amp; ")"</f>
        <v>(max 50,00)</v>
      </c>
      <c r="E6" s="237"/>
    </row>
    <row r="7" spans="1:9" s="215" customFormat="1" x14ac:dyDescent="0.2">
      <c r="A7" s="213"/>
      <c r="B7" s="213"/>
      <c r="C7" s="214"/>
      <c r="D7" s="71"/>
      <c r="E7" s="236"/>
      <c r="F7" s="141"/>
    </row>
    <row r="8" spans="1:9" x14ac:dyDescent="0.2">
      <c r="A8" s="216" t="s">
        <v>157</v>
      </c>
      <c r="B8" s="332" t="s">
        <v>124</v>
      </c>
      <c r="C8" s="245" t="str">
        <f>TERMS!A227</f>
        <v>Ansprechpersonen des Verfahrensverantwortlichen</v>
      </c>
      <c r="D8" s="330" t="str">
        <f>"(max " &amp; TEXT(TERMS!B227,"#.##0,00") &amp; ")"</f>
        <v>(max 3,00)</v>
      </c>
    </row>
    <row r="9" spans="1:9" ht="19.5" x14ac:dyDescent="0.2">
      <c r="A9" s="218" t="s">
        <v>550</v>
      </c>
      <c r="B9" s="333"/>
      <c r="C9" s="246" t="str">
        <f>TERMS!C227</f>
        <v>Persone di riferimento per il RUP</v>
      </c>
      <c r="D9" s="331"/>
      <c r="E9" s="241"/>
    </row>
    <row r="10" spans="1:9" ht="135" x14ac:dyDescent="0.2">
      <c r="A10" s="220"/>
      <c r="B10" s="221" t="s">
        <v>710</v>
      </c>
      <c r="C10" s="222" t="str">
        <f>TERMS!A229</f>
        <v>Wie viele Personen stellen während der gesamten Auftragsdauer und für die im Auftrag vorgesehenen Leistungen die direkte Schnittstelle zum Verfahrensverantwortlichen dar? Es wird um Angabe der Namen der Ansprechpersonen und der entsprechenden Aufgabenbereiche sowie der Namen deren Stellvertreter ersucht. Es wird darauf hingewiesen, dass alle beteiligten Subjekte Entscheidungsbefugnis besitzen müssen und die Stellvertreter ausschließlich bei Abwesenheiten aus Gesundheitsgründen oder bei ordentlichen Urlauben hinzugezogen werden dürfen.
Erlaubte Antworten: 1, 2 oder 3 Personen (zusätzlich zu den weiteren erforderlichen Daten)
Bewertung: Methode Nominalskala
Bewertungskoeffizient: 1 Person = 1,00; 2 Personen= 0,80; 3 Personen = 0,60; Sonstiges = 0,00</v>
      </c>
      <c r="D10" s="223"/>
      <c r="E10" s="241"/>
      <c r="G10" s="224"/>
      <c r="H10" s="224"/>
      <c r="I10" s="224"/>
    </row>
    <row r="11" spans="1:9" ht="120" x14ac:dyDescent="0.2">
      <c r="A11" s="225"/>
      <c r="B11" s="226" t="s">
        <v>711</v>
      </c>
      <c r="C11" s="227" t="str">
        <f>TERMS!C229</f>
        <v>Quante persone fisiche si interfacceranno direttamente con il RUP, per l'intera durata e per la complessiva entità delle prestazioni contemplate dall'incarico? Si prega di indicare nominativi e mansioni di tali persone, oltre ai nominativi dei relativi sostituti. Si precisa, inoltre, che tutti i soggetti indicati dovranno disporre di potere decisionale e che i sostituti saranno ammessi esclusivamente nel caso di assenze per motivi di salute o ferie ordinarie.
Risposte consentite: 1, 2 oppure 3 persone (oltre agli altri dati richiesti)
Valutazione: metodo scala nominale
Coefficiente di valutazione: 1 persona = 1,00; 2 persone = 0,80; 3 persone = 0,60; altro = 0,00</v>
      </c>
      <c r="D11" s="228"/>
      <c r="E11" s="241"/>
    </row>
    <row r="12" spans="1:9" s="182" customFormat="1" ht="19.5" x14ac:dyDescent="0.2">
      <c r="A12" s="328" t="s">
        <v>712</v>
      </c>
      <c r="B12" s="329"/>
      <c r="C12" s="199" t="s">
        <v>717</v>
      </c>
      <c r="D12" s="229"/>
      <c r="E12" s="256" t="str">
        <f>IF(F12=TRUE,"","")</f>
        <v></v>
      </c>
      <c r="F12" s="141" t="b">
        <f>C12&lt;&gt;"Text (max 1500 Zeichen)│Testo (max 1500 battute)"</f>
        <v>0</v>
      </c>
    </row>
    <row r="13" spans="1:9" x14ac:dyDescent="0.2">
      <c r="A13" s="230"/>
      <c r="B13" s="230"/>
      <c r="C13" s="231"/>
      <c r="D13" s="230"/>
    </row>
    <row r="14" spans="1:9" x14ac:dyDescent="0.2">
      <c r="A14" s="216" t="s">
        <v>157</v>
      </c>
      <c r="B14" s="332" t="s">
        <v>125</v>
      </c>
      <c r="C14" s="217" t="str">
        <f>TERMS!A232</f>
        <v>Innovation in der Bauausführung</v>
      </c>
      <c r="D14" s="330" t="str">
        <f>"(max " &amp; TEXT(TERMS!B232,"#.##0,00") &amp; ")"</f>
        <v>(max 6,00)</v>
      </c>
    </row>
    <row r="15" spans="1:9" ht="19.5" x14ac:dyDescent="0.2">
      <c r="A15" s="218" t="s">
        <v>550</v>
      </c>
      <c r="B15" s="333"/>
      <c r="C15" s="219" t="str">
        <f>TERMS!C232</f>
        <v>Innovazioni fase realizzativa</v>
      </c>
      <c r="D15" s="331"/>
      <c r="E15" s="241"/>
    </row>
    <row r="16" spans="1:9" ht="60" x14ac:dyDescent="0.2">
      <c r="A16" s="220"/>
      <c r="B16" s="221" t="s">
        <v>710</v>
      </c>
      <c r="C16" s="222" t="str">
        <f>TERMS!A234</f>
        <v>Welche innovativen Maßnahmen könnten zu einer Optimierung der baulichen Umsetzung beitragen (Materialien, operative Methodik, Qualitätsprüfungen, usw.)?
Bewertung: Methode TOS</v>
      </c>
      <c r="D16" s="223"/>
      <c r="E16" s="241"/>
    </row>
    <row r="17" spans="1:6" ht="60" x14ac:dyDescent="0.2">
      <c r="A17" s="225"/>
      <c r="B17" s="226" t="s">
        <v>711</v>
      </c>
      <c r="C17" s="227" t="str">
        <f>TERMS!C234</f>
        <v>Quali accorgimenti di natura innovativa potrebbero migliorare la buona riuscita dell'opera (materiali, metodologie operative, prove di qualità, ecc.)?
Valutazione: metodo TOS</v>
      </c>
      <c r="D17" s="228"/>
      <c r="E17" s="241"/>
    </row>
    <row r="18" spans="1:6" s="182" customFormat="1" ht="19.5" x14ac:dyDescent="0.2">
      <c r="A18" s="328" t="s">
        <v>712</v>
      </c>
      <c r="B18" s="329"/>
      <c r="C18" s="199" t="s">
        <v>717</v>
      </c>
      <c r="D18" s="229"/>
      <c r="E18" s="256" t="str">
        <f>IF(F18=TRUE,"","")</f>
        <v></v>
      </c>
      <c r="F18" s="237" t="b">
        <f>C18&lt;&gt;"Text (max 1500 Zeichen)│Testo (max 1500 battute)"</f>
        <v>0</v>
      </c>
    </row>
    <row r="19" spans="1:6" x14ac:dyDescent="0.2">
      <c r="A19" s="230"/>
      <c r="B19" s="230"/>
      <c r="C19" s="231"/>
      <c r="D19" s="230"/>
    </row>
    <row r="20" spans="1:6" x14ac:dyDescent="0.2">
      <c r="A20" s="216" t="s">
        <v>157</v>
      </c>
      <c r="B20" s="332" t="s">
        <v>126</v>
      </c>
      <c r="C20" s="217" t="str">
        <f>TERMS!A237</f>
        <v>Erfahrungen mit öffentlichen Körperschaften</v>
      </c>
      <c r="D20" s="330" t="str">
        <f>"(max " &amp; TEXT(TERMS!B237,"#.##0,00") &amp; ")"</f>
        <v>(max 4,00)</v>
      </c>
      <c r="E20" s="247"/>
    </row>
    <row r="21" spans="1:6" ht="19.5" x14ac:dyDescent="0.2">
      <c r="A21" s="218" t="s">
        <v>550</v>
      </c>
      <c r="B21" s="333"/>
      <c r="C21" s="219" t="str">
        <f>TERMS!C237</f>
        <v>Esperienza con enti pubblici</v>
      </c>
      <c r="D21" s="331"/>
      <c r="E21" s="248"/>
    </row>
    <row r="22" spans="1:6" ht="105" x14ac:dyDescent="0.2">
      <c r="A22" s="220"/>
      <c r="B22" s="221" t="s">
        <v>710</v>
      </c>
      <c r="C22" s="222" t="str">
        <f>TERMS!A239</f>
        <v>Hat der Freiberufler des Hauptauftrages (Auftrag mit dem höchsten Honorarbetrag) bereits freiberufliche Aufträge für Körperschaften erfüllt, die den Bestimmungen der öffentlichen Auftragvergabe unterworfen sind? Falls zutreffend wird um Angabe der entsprechenden Körperschaft ersucht.
Erlaubte Antworten: Angabe der auftraggebenden Körperschaft
Bewertung: Methode Nominalskala
Bewertungskoeffizient: Ja, für öffentliche Körperschaften = 1,00; ja, für andere Körperschaften = 0,60; nein = 0,00</v>
      </c>
      <c r="D22" s="223"/>
      <c r="E22" s="241"/>
    </row>
    <row r="23" spans="1:6" ht="90" x14ac:dyDescent="0.2">
      <c r="A23" s="225"/>
      <c r="B23" s="226" t="s">
        <v>711</v>
      </c>
      <c r="C23" s="227" t="str">
        <f>TERMS!C239</f>
        <v>Il professionista che assumerà l'incarico principale (importo di onorario più alto) ha già assunto degli incarichi libero-professionali per conto di enti soggetti al rispetto della normativa sugli appalti pubblici? In caso affermativo, specificare con quali.
Risposte consentite: nominativo dell'ente committente
Valutazione: metodo scala nominale
Coefficiente di valutazione: sì, per enti pubblici = 1,00; sì, per altri enti  = 0,60; no = 0,00</v>
      </c>
      <c r="D23" s="228"/>
      <c r="E23" s="241"/>
    </row>
    <row r="24" spans="1:6" s="182" customFormat="1" ht="19.5" x14ac:dyDescent="0.2">
      <c r="A24" s="328" t="s">
        <v>712</v>
      </c>
      <c r="B24" s="329"/>
      <c r="C24" s="199" t="s">
        <v>717</v>
      </c>
      <c r="D24" s="229"/>
      <c r="E24" s="256" t="str">
        <f>IF(F24=TRUE,"","")</f>
        <v></v>
      </c>
      <c r="F24" s="237" t="b">
        <f>C24&lt;&gt;"Text (max 1500 Zeichen)│Testo (max 1500 battute)"</f>
        <v>0</v>
      </c>
    </row>
    <row r="25" spans="1:6" x14ac:dyDescent="0.2">
      <c r="A25" s="230"/>
      <c r="B25" s="230"/>
      <c r="C25" s="231"/>
      <c r="D25" s="230"/>
    </row>
    <row r="26" spans="1:6" x14ac:dyDescent="0.2">
      <c r="A26" s="216" t="s">
        <v>157</v>
      </c>
      <c r="B26" s="332" t="s">
        <v>127</v>
      </c>
      <c r="C26" s="217" t="str">
        <f>TERMS!A242</f>
        <v>Bautechnische Lösungen</v>
      </c>
      <c r="D26" s="330" t="str">
        <f>"(max " &amp; TEXT(TERMS!B242,"#.##0,00") &amp; ")"</f>
        <v>(max 6,00)</v>
      </c>
      <c r="E26" s="247"/>
    </row>
    <row r="27" spans="1:6" ht="19.5" x14ac:dyDescent="0.2">
      <c r="A27" s="218" t="s">
        <v>550</v>
      </c>
      <c r="B27" s="333"/>
      <c r="C27" s="219" t="str">
        <f>TERMS!C242</f>
        <v>Soluzioni tecnico-realizzative</v>
      </c>
      <c r="D27" s="331"/>
      <c r="E27" s="248"/>
    </row>
    <row r="28" spans="1:6" ht="60" x14ac:dyDescent="0.2">
      <c r="A28" s="220"/>
      <c r="B28" s="221" t="s">
        <v>710</v>
      </c>
      <c r="C28" s="222" t="str">
        <f>TERMS!A244</f>
        <v>Welche bautechnischen Lösungen könnten im Zuge der Realisierung des betreffenden Bauvorhabens Anwendung finden und gleichzeitig einen Mehrwert für die Bauherrenschaft darstellen?
Bewertung: Methode TOS</v>
      </c>
      <c r="D28" s="223"/>
      <c r="E28" s="241"/>
    </row>
    <row r="29" spans="1:6" ht="60" x14ac:dyDescent="0.2">
      <c r="A29" s="225"/>
      <c r="B29" s="226" t="s">
        <v>711</v>
      </c>
      <c r="C29" s="227" t="str">
        <f>TERMS!C244</f>
        <v>Quali soluzioni tecnico-realizzative potrebbero trovare concreta applicazione per l'opera in oggetto, rappresentando un valore aggiunto per il Committente?
Valutazione: metodo TOS</v>
      </c>
      <c r="D29" s="228"/>
      <c r="E29" s="241"/>
    </row>
    <row r="30" spans="1:6" s="182" customFormat="1" ht="19.5" x14ac:dyDescent="0.2">
      <c r="A30" s="328" t="s">
        <v>712</v>
      </c>
      <c r="B30" s="329"/>
      <c r="C30" s="199" t="s">
        <v>717</v>
      </c>
      <c r="D30" s="229"/>
      <c r="E30" s="256" t="str">
        <f>IF(F30=TRUE,"","")</f>
        <v></v>
      </c>
      <c r="F30" s="237" t="b">
        <f>C30&lt;&gt;"Text (max 1500 Zeichen)│Testo (max 1500 battute)"</f>
        <v>0</v>
      </c>
    </row>
    <row r="31" spans="1:6" x14ac:dyDescent="0.2">
      <c r="A31" s="230"/>
      <c r="B31" s="230"/>
      <c r="C31" s="231"/>
      <c r="D31" s="230"/>
    </row>
    <row r="32" spans="1:6" x14ac:dyDescent="0.2">
      <c r="A32" s="216" t="s">
        <v>157</v>
      </c>
      <c r="B32" s="332" t="s">
        <v>128</v>
      </c>
      <c r="C32" s="217" t="str">
        <f>TERMS!A247</f>
        <v>Einhaltung der Projektierungszeiten</v>
      </c>
      <c r="D32" s="330" t="str">
        <f>"(max " &amp; TEXT(TERMS!B247,"#.##0,00") &amp; ")"</f>
        <v>(max 6,00)</v>
      </c>
      <c r="E32" s="247"/>
    </row>
    <row r="33" spans="1:6" ht="19.5" x14ac:dyDescent="0.2">
      <c r="A33" s="218" t="s">
        <v>550</v>
      </c>
      <c r="B33" s="333"/>
      <c r="C33" s="219" t="str">
        <f>TERMS!C247</f>
        <v>Rispetto dei tempi di progettazione</v>
      </c>
      <c r="D33" s="331"/>
      <c r="E33" s="248"/>
    </row>
    <row r="34" spans="1:6" ht="45" x14ac:dyDescent="0.2">
      <c r="A34" s="220"/>
      <c r="B34" s="221" t="s">
        <v>710</v>
      </c>
      <c r="C34" s="222" t="str">
        <f>TERMS!A249</f>
        <v>Wie beabsichtigt man sicherzustellen, dass die vorgesehenen  Projektierungszeiten eingehalten werden?
Bewertung: Methode TOS</v>
      </c>
      <c r="D34" s="223"/>
      <c r="E34" s="241"/>
    </row>
    <row r="35" spans="1:6" ht="45" x14ac:dyDescent="0.2">
      <c r="A35" s="225"/>
      <c r="B35" s="226" t="s">
        <v>711</v>
      </c>
      <c r="C35" s="227" t="str">
        <f>TERMS!C249</f>
        <v>Come si intende garantire il rispetto dei termini temporali previsti per la progettazione delle opere?
Valutazione: metodo TOS</v>
      </c>
      <c r="D35" s="228"/>
      <c r="E35" s="241"/>
    </row>
    <row r="36" spans="1:6" s="182" customFormat="1" ht="19.5" x14ac:dyDescent="0.2">
      <c r="A36" s="328" t="s">
        <v>712</v>
      </c>
      <c r="B36" s="329"/>
      <c r="C36" s="199" t="s">
        <v>717</v>
      </c>
      <c r="D36" s="229"/>
      <c r="E36" s="256" t="str">
        <f>IF(F36=TRUE,"","")</f>
        <v></v>
      </c>
      <c r="F36" s="237" t="b">
        <f>C36&lt;&gt;"Text (max 1500 Zeichen)│Testo (max 1500 battute)"</f>
        <v>0</v>
      </c>
    </row>
    <row r="37" spans="1:6" x14ac:dyDescent="0.2">
      <c r="A37" s="230"/>
      <c r="B37" s="230"/>
      <c r="C37" s="231"/>
      <c r="D37" s="230"/>
    </row>
    <row r="38" spans="1:6" x14ac:dyDescent="0.2">
      <c r="A38" s="216" t="s">
        <v>157</v>
      </c>
      <c r="B38" s="332" t="s">
        <v>129</v>
      </c>
      <c r="C38" s="217" t="str">
        <f>TERMS!A252</f>
        <v>Baustellenorganisation</v>
      </c>
      <c r="D38" s="330" t="str">
        <f>"(max " &amp; TEXT(TERMS!B252,"#.##0,00") &amp; ")"</f>
        <v>(max 4,00)</v>
      </c>
      <c r="E38" s="247"/>
    </row>
    <row r="39" spans="1:6" ht="19.5" x14ac:dyDescent="0.2">
      <c r="A39" s="218" t="s">
        <v>550</v>
      </c>
      <c r="B39" s="333"/>
      <c r="C39" s="219" t="str">
        <f>TERMS!C252</f>
        <v>Organizzazione del cantiere</v>
      </c>
      <c r="D39" s="331"/>
      <c r="E39" s="248"/>
    </row>
    <row r="40" spans="1:6" ht="60" x14ac:dyDescent="0.2">
      <c r="A40" s="220"/>
      <c r="B40" s="221" t="s">
        <v>710</v>
      </c>
      <c r="C40" s="222" t="str">
        <f>TERMS!A254</f>
        <v>Wie beabsichtigt man die Organisation der Baustelle zu konzipieren und in welche operativen Makrophasen könnten die Bauarbeiten realisiert werden?
Bewertung: Methode TOS</v>
      </c>
      <c r="D40" s="223"/>
      <c r="E40" s="241"/>
    </row>
    <row r="41" spans="1:6" ht="60" x14ac:dyDescent="0.2">
      <c r="A41" s="225"/>
      <c r="B41" s="226" t="s">
        <v>711</v>
      </c>
      <c r="C41" s="227" t="str">
        <f>TERMS!C254</f>
        <v>Come si intende progettare l'organizzazione del cantiere ed in quali macrofasi operative si potrebbe sviluppare la realizzazione delle opere?
Valutazione: metodo TOS</v>
      </c>
      <c r="D41" s="228"/>
      <c r="E41" s="241"/>
    </row>
    <row r="42" spans="1:6" s="182" customFormat="1" ht="19.5" x14ac:dyDescent="0.2">
      <c r="A42" s="328" t="s">
        <v>712</v>
      </c>
      <c r="B42" s="329"/>
      <c r="C42" s="199" t="s">
        <v>717</v>
      </c>
      <c r="D42" s="229"/>
      <c r="E42" s="256" t="str">
        <f>IF(F42=TRUE,"","")</f>
        <v></v>
      </c>
      <c r="F42" s="237" t="b">
        <f>C42&lt;&gt;"Text (max 1500 Zeichen)│Testo (max 1500 battute)"</f>
        <v>0</v>
      </c>
    </row>
    <row r="43" spans="1:6" x14ac:dyDescent="0.2">
      <c r="A43" s="230"/>
      <c r="B43" s="230"/>
      <c r="C43" s="231"/>
      <c r="D43" s="230"/>
    </row>
    <row r="44" spans="1:6" x14ac:dyDescent="0.2">
      <c r="A44" s="216" t="s">
        <v>157</v>
      </c>
      <c r="B44" s="332" t="s">
        <v>130</v>
      </c>
      <c r="C44" s="217" t="str">
        <f>TERMS!A257</f>
        <v>Landschaftliche Einbindung</v>
      </c>
      <c r="D44" s="330" t="str">
        <f>"(max " &amp; TEXT(TERMS!B257,"#.##0,00") &amp; ")"</f>
        <v>(max 6,00)</v>
      </c>
      <c r="E44" s="247"/>
    </row>
    <row r="45" spans="1:6" ht="19.5" x14ac:dyDescent="0.2">
      <c r="A45" s="218" t="s">
        <v>550</v>
      </c>
      <c r="B45" s="333"/>
      <c r="C45" s="219" t="str">
        <f>TERMS!C257</f>
        <v>Inserimento paesaggistico</v>
      </c>
      <c r="D45" s="331"/>
      <c r="E45" s="248"/>
    </row>
    <row r="46" spans="1:6" ht="60" x14ac:dyDescent="0.2">
      <c r="A46" s="220"/>
      <c r="B46" s="221" t="s">
        <v>710</v>
      </c>
      <c r="C46" s="222" t="str">
        <f>TERMS!A259</f>
        <v>Welche Aspekte könnten zu einer besseren landschaftlichen Einbindung des Bauwerks beitragen (Technische Lösungen, Materialien, usw.)?
Bewertung: Methode TOS</v>
      </c>
      <c r="D46" s="223"/>
      <c r="E46" s="241"/>
    </row>
    <row r="47" spans="1:6" ht="45" x14ac:dyDescent="0.2">
      <c r="A47" s="225"/>
      <c r="B47" s="226" t="s">
        <v>711</v>
      </c>
      <c r="C47" s="227" t="str">
        <f>TERMS!C259</f>
        <v>Quali aspetti progettuali potrebbero migliorare l'inserimento paesaggistico dell'opera (soluzioni tecniche, materiali, ecc.)?
Valutazione: metodo TOS</v>
      </c>
      <c r="D47" s="228"/>
      <c r="E47" s="241"/>
    </row>
    <row r="48" spans="1:6" s="182" customFormat="1" ht="19.5" x14ac:dyDescent="0.2">
      <c r="A48" s="328" t="s">
        <v>712</v>
      </c>
      <c r="B48" s="329"/>
      <c r="C48" s="199" t="s">
        <v>717</v>
      </c>
      <c r="D48" s="229"/>
      <c r="E48" s="256" t="str">
        <f>IF(F48=TRUE,"","")</f>
        <v></v>
      </c>
      <c r="F48" s="237" t="b">
        <f>C48&lt;&gt;"Text (max 1500 Zeichen)│Testo (max 1500 battute)"</f>
        <v>0</v>
      </c>
    </row>
    <row r="49" spans="1:6" x14ac:dyDescent="0.2">
      <c r="A49" s="230"/>
      <c r="B49" s="230"/>
      <c r="C49" s="231"/>
      <c r="D49" s="230"/>
    </row>
    <row r="50" spans="1:6" x14ac:dyDescent="0.2">
      <c r="A50" s="216" t="s">
        <v>157</v>
      </c>
      <c r="B50" s="332" t="s">
        <v>131</v>
      </c>
      <c r="C50" s="217" t="str">
        <f>TERMS!A262</f>
        <v>Inhalte des Sicherheits- und Koordinierungsplanes</v>
      </c>
      <c r="D50" s="330" t="str">
        <f>"(max " &amp; TEXT(TERMS!B262,"#.##0,00") &amp; ")"</f>
        <v>(max 4,00)</v>
      </c>
      <c r="E50" s="247"/>
    </row>
    <row r="51" spans="1:6" ht="19.5" x14ac:dyDescent="0.2">
      <c r="A51" s="218" t="s">
        <v>550</v>
      </c>
      <c r="B51" s="333"/>
      <c r="C51" s="219" t="str">
        <f>TERMS!C262</f>
        <v>Contenuti del Piano di sicurezza e coordinamento</v>
      </c>
      <c r="D51" s="331"/>
      <c r="E51" s="248"/>
    </row>
    <row r="52" spans="1:6" ht="60" x14ac:dyDescent="0.2">
      <c r="A52" s="220"/>
      <c r="B52" s="221" t="s">
        <v>710</v>
      </c>
      <c r="C52" s="222" t="str">
        <f>TERMS!A264</f>
        <v>Welche besonderen Maßnahmen werden im Sicherheits- und Koordinierungsplan ergriffen um das effektive Unfallrisiko auf der Baustelle zu minimieren?
Bewertung: Methode TOS</v>
      </c>
      <c r="D52" s="223"/>
      <c r="E52" s="241"/>
    </row>
    <row r="53" spans="1:6" ht="60" x14ac:dyDescent="0.2">
      <c r="A53" s="225"/>
      <c r="B53" s="226" t="s">
        <v>711</v>
      </c>
      <c r="C53" s="227" t="str">
        <f>TERMS!C264</f>
        <v>Quali prescrizioni particolari potrebbero essere introdotte nel Piano della Sicurezza e di Coordinamento per minimizzare l'effettivo rischio di infortuni in cantiere?
Valutazione: metodo TOS</v>
      </c>
      <c r="D53" s="228"/>
      <c r="E53" s="241"/>
    </row>
    <row r="54" spans="1:6" s="182" customFormat="1" ht="19.5" x14ac:dyDescent="0.2">
      <c r="A54" s="328" t="s">
        <v>712</v>
      </c>
      <c r="B54" s="329"/>
      <c r="C54" s="199" t="s">
        <v>717</v>
      </c>
      <c r="D54" s="229"/>
      <c r="E54" s="256" t="str">
        <f>IF(F54=TRUE,"","")</f>
        <v></v>
      </c>
      <c r="F54" s="237" t="b">
        <f>C54&lt;&gt;"Text (max 1500 Zeichen)│Testo (max 1500 battute)"</f>
        <v>0</v>
      </c>
    </row>
    <row r="55" spans="1:6" x14ac:dyDescent="0.2">
      <c r="A55" s="230"/>
      <c r="B55" s="230"/>
      <c r="C55" s="231"/>
      <c r="D55" s="230"/>
    </row>
    <row r="56" spans="1:6" x14ac:dyDescent="0.2">
      <c r="A56" s="216" t="s">
        <v>157</v>
      </c>
      <c r="B56" s="332" t="s">
        <v>132</v>
      </c>
      <c r="C56" s="217" t="str">
        <f>TERMS!A267</f>
        <v>Umweltverträglichkeit</v>
      </c>
      <c r="D56" s="330" t="str">
        <f>"(max " &amp; TEXT(TERMS!B267,"#.##0,00") &amp; ")"</f>
        <v>(max 6,00)</v>
      </c>
      <c r="E56" s="247"/>
    </row>
    <row r="57" spans="1:6" ht="19.5" x14ac:dyDescent="0.2">
      <c r="A57" s="218" t="s">
        <v>550</v>
      </c>
      <c r="B57" s="333"/>
      <c r="C57" s="219" t="str">
        <f>TERMS!C267</f>
        <v>Sostenibilità ambientale</v>
      </c>
      <c r="D57" s="331"/>
      <c r="E57" s="248"/>
    </row>
    <row r="58" spans="1:6" ht="60" x14ac:dyDescent="0.2">
      <c r="A58" s="220"/>
      <c r="B58" s="221" t="s">
        <v>710</v>
      </c>
      <c r="C58" s="222" t="str">
        <f>TERMS!A269</f>
        <v>Welche Maßnahmen werden ergriffen, um die Umweltverträglichkeit zu erhöhen und die gesetzlich vorgesehenen Voraussetzungen zu verbessern?
Bewertung: Methode TOS</v>
      </c>
      <c r="D58" s="223"/>
      <c r="E58" s="241"/>
    </row>
    <row r="59" spans="1:6" ht="60" x14ac:dyDescent="0.2">
      <c r="A59" s="225"/>
      <c r="B59" s="226" t="s">
        <v>711</v>
      </c>
      <c r="C59" s="227" t="str">
        <f>TERMS!C269</f>
        <v>Quali provvedimenti verranno intrapresi in favore della sostenibilità ambientale, che possano considerarsi migliorativi rispetto a quelli previsti per legge?
Valutazione: metodo TOS</v>
      </c>
      <c r="D59" s="228"/>
      <c r="E59" s="241"/>
    </row>
    <row r="60" spans="1:6" s="182" customFormat="1" ht="19.5" x14ac:dyDescent="0.2">
      <c r="A60" s="328" t="s">
        <v>712</v>
      </c>
      <c r="B60" s="329"/>
      <c r="C60" s="199" t="s">
        <v>717</v>
      </c>
      <c r="D60" s="229"/>
      <c r="E60" s="256" t="str">
        <f>IF(F60=TRUE,"","")</f>
        <v></v>
      </c>
      <c r="F60" s="237" t="b">
        <f>C60&lt;&gt;"Text (max 1500 Zeichen)│Testo (max 1500 battute)"</f>
        <v>0</v>
      </c>
    </row>
    <row r="61" spans="1:6" x14ac:dyDescent="0.2">
      <c r="A61" s="230"/>
      <c r="B61" s="230"/>
      <c r="C61" s="231"/>
      <c r="D61" s="230"/>
    </row>
    <row r="62" spans="1:6" x14ac:dyDescent="0.2">
      <c r="A62" s="216" t="s">
        <v>157</v>
      </c>
      <c r="B62" s="332" t="s">
        <v>133</v>
      </c>
      <c r="C62" s="217" t="str">
        <f>TERMS!A272</f>
        <v>Partizipation der Interessensvertreter</v>
      </c>
      <c r="D62" s="330" t="str">
        <f>"(max " &amp; TEXT(TERMS!B272,"#.##0,00") &amp; ")"</f>
        <v>(max 5,00)</v>
      </c>
      <c r="E62" s="247"/>
    </row>
    <row r="63" spans="1:6" ht="19.5" x14ac:dyDescent="0.2">
      <c r="A63" s="218" t="s">
        <v>550</v>
      </c>
      <c r="B63" s="333"/>
      <c r="C63" s="219" t="str">
        <f>TERMS!C272</f>
        <v>Coinvolgimento dei gruppi di interesse</v>
      </c>
      <c r="D63" s="331"/>
      <c r="E63" s="248"/>
    </row>
    <row r="64" spans="1:6" ht="60" x14ac:dyDescent="0.2">
      <c r="A64" s="220"/>
      <c r="B64" s="221" t="s">
        <v>710</v>
      </c>
      <c r="C64" s="222" t="str">
        <f>TERMS!A274</f>
        <v>Welche Tätigkeiten werden umgesetzt, um die Partizipation der betroffenen Bevölkerung, der Verwaltung und der Interessensvertreter zu verbessern, welche direkt oder indirekt in der Verwirklichung der Baumaßnahmen involviert sind.
Bewertung: Methode TOS</v>
      </c>
      <c r="D64" s="223"/>
      <c r="E64" s="241"/>
    </row>
    <row r="65" spans="1:6" ht="60" x14ac:dyDescent="0.2">
      <c r="A65" s="225"/>
      <c r="B65" s="226" t="s">
        <v>711</v>
      </c>
      <c r="C65" s="227" t="str">
        <f>TERMS!C274</f>
        <v>Quali accorgimenti verranno intrapresi al fine di migliorare la partecipazione della popolazione, degli enti e dei gruppi di interesse, direttamente od indirettamente interessati dalla realizzazione delle opere?
Valutazione: metodo TOS</v>
      </c>
      <c r="D65" s="228"/>
      <c r="E65" s="241"/>
    </row>
    <row r="66" spans="1:6" s="182" customFormat="1" ht="19.5" x14ac:dyDescent="0.2">
      <c r="A66" s="328" t="s">
        <v>712</v>
      </c>
      <c r="B66" s="329"/>
      <c r="C66" s="199" t="s">
        <v>717</v>
      </c>
      <c r="D66" s="229"/>
      <c r="E66" s="256" t="str">
        <f>IF(F66=TRUE,"","")</f>
        <v></v>
      </c>
      <c r="F66" s="237" t="b">
        <f>C66&lt;&gt;"Text (max 1500 Zeichen)│Testo (max 1500 battute)"</f>
        <v>0</v>
      </c>
    </row>
  </sheetData>
  <sheetProtection algorithmName="SHA-512" hashValue="MmFKOBreMGLAnamOwkvaN2NOShsGx3Ex48v0ffS3XvkA/oLRnyFtf8R5IwthqKslVwKzLN6za7O49BXe+neHbw==" saltValue="iP5ACoo3ySdzvFYeh4C0yw==" spinCount="100000" sheet="1" formatRows="0"/>
  <mergeCells count="30">
    <mergeCell ref="B8:B9"/>
    <mergeCell ref="B62:B63"/>
    <mergeCell ref="D8:D9"/>
    <mergeCell ref="B14:B15"/>
    <mergeCell ref="D14:D15"/>
    <mergeCell ref="B20:B21"/>
    <mergeCell ref="B26:B27"/>
    <mergeCell ref="D20:D21"/>
    <mergeCell ref="D26:D27"/>
    <mergeCell ref="B32:B33"/>
    <mergeCell ref="B38:B39"/>
    <mergeCell ref="B44:B45"/>
    <mergeCell ref="B50:B51"/>
    <mergeCell ref="B56:B57"/>
    <mergeCell ref="D32:D33"/>
    <mergeCell ref="D38:D39"/>
    <mergeCell ref="A66:B66"/>
    <mergeCell ref="A30:B30"/>
    <mergeCell ref="A18:B18"/>
    <mergeCell ref="D62:D63"/>
    <mergeCell ref="A12:B12"/>
    <mergeCell ref="A24:B24"/>
    <mergeCell ref="A36:B36"/>
    <mergeCell ref="A42:B42"/>
    <mergeCell ref="A48:B48"/>
    <mergeCell ref="A54:B54"/>
    <mergeCell ref="A60:B60"/>
    <mergeCell ref="D44:D45"/>
    <mergeCell ref="D50:D51"/>
    <mergeCell ref="D56:D57"/>
  </mergeCells>
  <phoneticPr fontId="13" type="noConversion"/>
  <conditionalFormatting sqref="E9:E12 E4 E45:E47 E57:E59 E21:E23 E27:E29 E15:E17 E33:E35 E51:E53 E63:E65 E39:E41">
    <cfRule type="expression" dxfId="19" priority="65" stopIfTrue="1">
      <formula>F4=TRUE</formula>
    </cfRule>
  </conditionalFormatting>
  <conditionalFormatting sqref="C12">
    <cfRule type="expression" dxfId="18" priority="46" stopIfTrue="1">
      <formula>F12=FALSE</formula>
    </cfRule>
  </conditionalFormatting>
  <conditionalFormatting sqref="E18">
    <cfRule type="expression" dxfId="17" priority="18" stopIfTrue="1">
      <formula>F18=TRUE</formula>
    </cfRule>
  </conditionalFormatting>
  <conditionalFormatting sqref="C18">
    <cfRule type="expression" dxfId="16" priority="17" stopIfTrue="1">
      <formula>F18=FALSE</formula>
    </cfRule>
  </conditionalFormatting>
  <conditionalFormatting sqref="E24">
    <cfRule type="expression" dxfId="15" priority="16" stopIfTrue="1">
      <formula>F24=TRUE</formula>
    </cfRule>
  </conditionalFormatting>
  <conditionalFormatting sqref="C24">
    <cfRule type="expression" dxfId="14" priority="15" stopIfTrue="1">
      <formula>F24=FALSE</formula>
    </cfRule>
  </conditionalFormatting>
  <conditionalFormatting sqref="E30">
    <cfRule type="expression" dxfId="13" priority="14" stopIfTrue="1">
      <formula>F30=TRUE</formula>
    </cfRule>
  </conditionalFormatting>
  <conditionalFormatting sqref="C30">
    <cfRule type="expression" dxfId="12" priority="13" stopIfTrue="1">
      <formula>F30=FALSE</formula>
    </cfRule>
  </conditionalFormatting>
  <conditionalFormatting sqref="E36">
    <cfRule type="expression" dxfId="11" priority="12" stopIfTrue="1">
      <formula>F36=TRUE</formula>
    </cfRule>
  </conditionalFormatting>
  <conditionalFormatting sqref="C36">
    <cfRule type="expression" dxfId="10" priority="11" stopIfTrue="1">
      <formula>F36=FALSE</formula>
    </cfRule>
  </conditionalFormatting>
  <conditionalFormatting sqref="E42">
    <cfRule type="expression" dxfId="9" priority="10" stopIfTrue="1">
      <formula>F42=TRUE</formula>
    </cfRule>
  </conditionalFormatting>
  <conditionalFormatting sqref="C42">
    <cfRule type="expression" dxfId="8" priority="9" stopIfTrue="1">
      <formula>F42=FALSE</formula>
    </cfRule>
  </conditionalFormatting>
  <conditionalFormatting sqref="E48">
    <cfRule type="expression" dxfId="7" priority="8" stopIfTrue="1">
      <formula>F48=TRUE</formula>
    </cfRule>
  </conditionalFormatting>
  <conditionalFormatting sqref="C48">
    <cfRule type="expression" dxfId="6" priority="7" stopIfTrue="1">
      <formula>F48=FALSE</formula>
    </cfRule>
  </conditionalFormatting>
  <conditionalFormatting sqref="E54">
    <cfRule type="expression" dxfId="5" priority="6" stopIfTrue="1">
      <formula>F54=TRUE</formula>
    </cfRule>
  </conditionalFormatting>
  <conditionalFormatting sqref="C54">
    <cfRule type="expression" dxfId="4" priority="5" stopIfTrue="1">
      <formula>F54=FALSE</formula>
    </cfRule>
  </conditionalFormatting>
  <conditionalFormatting sqref="E60">
    <cfRule type="expression" dxfId="3" priority="4" stopIfTrue="1">
      <formula>F60=TRUE</formula>
    </cfRule>
  </conditionalFormatting>
  <conditionalFormatting sqref="C60">
    <cfRule type="expression" dxfId="2" priority="3" stopIfTrue="1">
      <formula>F60=FALSE</formula>
    </cfRule>
  </conditionalFormatting>
  <conditionalFormatting sqref="E66">
    <cfRule type="expression" dxfId="1" priority="2" stopIfTrue="1">
      <formula>F66=TRUE</formula>
    </cfRule>
  </conditionalFormatting>
  <conditionalFormatting sqref="C66">
    <cfRule type="expression" dxfId="0" priority="1" stopIfTrue="1">
      <formula>F66=FALSE</formula>
    </cfRule>
  </conditionalFormatting>
  <dataValidations count="2">
    <dataValidation type="textLength" operator="lessThanOrEqual" allowBlank="1" showErrorMessage="1" sqref="A61:D61 A55:D55 A49:D49 A37:D37 A25:D25 A19:D19 A31:D31 A43:D43 A13:D13 B4" xr:uid="{00000000-0002-0000-0500-000000000000}">
      <formula1>100</formula1>
      <formula2>0</formula2>
    </dataValidation>
    <dataValidation type="textLength" operator="lessThanOrEqual" allowBlank="1" showErrorMessage="1" sqref="C18:D18 C36:D36 C54:D54 C48:D48 C30:D30 C24:D24 A66 C42:D42 C12:D12 A12 A18 A30 A36 A54 A60 A42 A48 A24 C60:D60 C66:D66" xr:uid="{00000000-0002-0000-0500-000001000000}">
      <formula1>1500</formula1>
    </dataValidation>
  </dataValidations>
  <pageMargins left="0.98425196850393704" right="0.39370078740157483" top="0.39370078740157483" bottom="0.39370078740157483" header="0.39370078740157483" footer="0.39370078740157483"/>
  <pageSetup paperSize="9" scale="47" firstPageNumber="0" fitToHeight="0" orientation="portrait" r:id="rId1"/>
  <headerFooter alignWithMargins="0">
    <oddFooter>&amp;C&amp;P / &amp;N</oddFooter>
  </headerFooter>
  <rowBreaks count="2" manualBreakCount="2">
    <brk id="24" max="2" man="1"/>
    <brk id="48"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A tendina 35">
              <controlPr defaultSize="0" autoFill="0" autoLine="0" autoPict="0" altText="">
                <anchor moveWithCells="1" sizeWithCells="1">
                  <from>
                    <xdr:col>3</xdr:col>
                    <xdr:colOff>85725</xdr:colOff>
                    <xdr:row>0</xdr:row>
                    <xdr:rowOff>0</xdr:rowOff>
                  </from>
                  <to>
                    <xdr:col>3</xdr:col>
                    <xdr:colOff>1924050</xdr:colOff>
                    <xdr:row>0</xdr:row>
                    <xdr:rowOff>0</xdr:rowOff>
                  </to>
                </anchor>
              </controlPr>
            </control>
          </mc:Choice>
        </mc:AlternateContent>
        <mc:AlternateContent xmlns:mc="http://schemas.openxmlformats.org/markup-compatibility/2006">
          <mc:Choice Requires="x14">
            <control shapeId="4102" r:id="rId5" name="A tendina 41">
              <controlPr defaultSize="0" autoFill="0" autoLine="0" autoPict="0" altText="">
                <anchor moveWithCells="1" sizeWithCells="1">
                  <from>
                    <xdr:col>3</xdr:col>
                    <xdr:colOff>85725</xdr:colOff>
                    <xdr:row>0</xdr:row>
                    <xdr:rowOff>0</xdr:rowOff>
                  </from>
                  <to>
                    <xdr:col>3</xdr:col>
                    <xdr:colOff>1914525</xdr:colOff>
                    <xdr:row>0</xdr:row>
                    <xdr:rowOff>0</xdr:rowOff>
                  </to>
                </anchor>
              </controlPr>
            </control>
          </mc:Choice>
        </mc:AlternateContent>
        <mc:AlternateContent xmlns:mc="http://schemas.openxmlformats.org/markup-compatibility/2006">
          <mc:Choice Requires="x14">
            <control shapeId="4103" r:id="rId6" name="A tendina 35">
              <controlPr defaultSize="0" autoFill="0" autoLine="0" autoPict="0" altText="">
                <anchor moveWithCells="1" sizeWithCells="1">
                  <from>
                    <xdr:col>3</xdr:col>
                    <xdr:colOff>85725</xdr:colOff>
                    <xdr:row>0</xdr:row>
                    <xdr:rowOff>0</xdr:rowOff>
                  </from>
                  <to>
                    <xdr:col>3</xdr:col>
                    <xdr:colOff>1924050</xdr:colOff>
                    <xdr:row>0</xdr:row>
                    <xdr:rowOff>0</xdr:rowOff>
                  </to>
                </anchor>
              </controlPr>
            </control>
          </mc:Choice>
        </mc:AlternateContent>
        <mc:AlternateContent xmlns:mc="http://schemas.openxmlformats.org/markup-compatibility/2006">
          <mc:Choice Requires="x14">
            <control shapeId="4104" r:id="rId7" name="A tendina 41">
              <controlPr defaultSize="0" autoFill="0" autoLine="0" autoPict="0" altText="">
                <anchor moveWithCells="1" sizeWithCells="1">
                  <from>
                    <xdr:col>3</xdr:col>
                    <xdr:colOff>85725</xdr:colOff>
                    <xdr:row>0</xdr:row>
                    <xdr:rowOff>0</xdr:rowOff>
                  </from>
                  <to>
                    <xdr:col>3</xdr:col>
                    <xdr:colOff>1914525</xdr:colOff>
                    <xdr:row>0</xdr:row>
                    <xdr:rowOff>0</xdr:rowOff>
                  </to>
                </anchor>
              </controlPr>
            </control>
          </mc:Choice>
        </mc:AlternateContent>
        <mc:AlternateContent xmlns:mc="http://schemas.openxmlformats.org/markup-compatibility/2006">
          <mc:Choice Requires="x14">
            <control shapeId="4105" r:id="rId8" name="A tendina 35">
              <controlPr defaultSize="0" autoFill="0" autoLine="0" autoPict="0" altText="">
                <anchor moveWithCells="1" sizeWithCells="1">
                  <from>
                    <xdr:col>3</xdr:col>
                    <xdr:colOff>85725</xdr:colOff>
                    <xdr:row>0</xdr:row>
                    <xdr:rowOff>0</xdr:rowOff>
                  </from>
                  <to>
                    <xdr:col>3</xdr:col>
                    <xdr:colOff>1924050</xdr:colOff>
                    <xdr:row>0</xdr:row>
                    <xdr:rowOff>0</xdr:rowOff>
                  </to>
                </anchor>
              </controlPr>
            </control>
          </mc:Choice>
        </mc:AlternateContent>
        <mc:AlternateContent xmlns:mc="http://schemas.openxmlformats.org/markup-compatibility/2006">
          <mc:Choice Requires="x14">
            <control shapeId="4106" r:id="rId9" name="A tendina 41">
              <controlPr defaultSize="0" autoFill="0" autoLine="0" autoPict="0" altText="">
                <anchor moveWithCells="1" sizeWithCells="1">
                  <from>
                    <xdr:col>3</xdr:col>
                    <xdr:colOff>85725</xdr:colOff>
                    <xdr:row>0</xdr:row>
                    <xdr:rowOff>0</xdr:rowOff>
                  </from>
                  <to>
                    <xdr:col>3</xdr:col>
                    <xdr:colOff>1914525</xdr:colOff>
                    <xdr:row>0</xdr:row>
                    <xdr:rowOff>0</xdr:rowOff>
                  </to>
                </anchor>
              </controlPr>
            </control>
          </mc:Choice>
        </mc:AlternateContent>
        <mc:AlternateContent xmlns:mc="http://schemas.openxmlformats.org/markup-compatibility/2006">
          <mc:Choice Requires="x14">
            <control shapeId="4115" r:id="rId10" name="A tendina 35">
              <controlPr defaultSize="0" autoFill="0" autoLine="0" autoPict="0" altText="">
                <anchor moveWithCells="1" sizeWithCells="1">
                  <from>
                    <xdr:col>3</xdr:col>
                    <xdr:colOff>85725</xdr:colOff>
                    <xdr:row>0</xdr:row>
                    <xdr:rowOff>0</xdr:rowOff>
                  </from>
                  <to>
                    <xdr:col>3</xdr:col>
                    <xdr:colOff>1924050</xdr:colOff>
                    <xdr:row>0</xdr:row>
                    <xdr:rowOff>0</xdr:rowOff>
                  </to>
                </anchor>
              </controlPr>
            </control>
          </mc:Choice>
        </mc:AlternateContent>
        <mc:AlternateContent xmlns:mc="http://schemas.openxmlformats.org/markup-compatibility/2006">
          <mc:Choice Requires="x14">
            <control shapeId="4116" r:id="rId11" name="A tendina 41">
              <controlPr defaultSize="0" autoFill="0" autoLine="0" autoPict="0" altText="">
                <anchor moveWithCells="1" sizeWithCells="1">
                  <from>
                    <xdr:col>3</xdr:col>
                    <xdr:colOff>85725</xdr:colOff>
                    <xdr:row>0</xdr:row>
                    <xdr:rowOff>0</xdr:rowOff>
                  </from>
                  <to>
                    <xdr:col>3</xdr:col>
                    <xdr:colOff>1914525</xdr:colOff>
                    <xdr:row>0</xdr:row>
                    <xdr:rowOff>0</xdr:rowOff>
                  </to>
                </anchor>
              </controlPr>
            </control>
          </mc:Choice>
        </mc:AlternateContent>
        <mc:AlternateContent xmlns:mc="http://schemas.openxmlformats.org/markup-compatibility/2006">
          <mc:Choice Requires="x14">
            <control shapeId="4117" r:id="rId12" name="A tendina 35">
              <controlPr defaultSize="0" autoFill="0" autoLine="0" autoPict="0" altText="">
                <anchor moveWithCells="1" sizeWithCells="1">
                  <from>
                    <xdr:col>3</xdr:col>
                    <xdr:colOff>85725</xdr:colOff>
                    <xdr:row>0</xdr:row>
                    <xdr:rowOff>0</xdr:rowOff>
                  </from>
                  <to>
                    <xdr:col>3</xdr:col>
                    <xdr:colOff>1924050</xdr:colOff>
                    <xdr:row>0</xdr:row>
                    <xdr:rowOff>0</xdr:rowOff>
                  </to>
                </anchor>
              </controlPr>
            </control>
          </mc:Choice>
        </mc:AlternateContent>
        <mc:AlternateContent xmlns:mc="http://schemas.openxmlformats.org/markup-compatibility/2006">
          <mc:Choice Requires="x14">
            <control shapeId="4118" r:id="rId13" name="A tendina 41">
              <controlPr defaultSize="0" autoFill="0" autoLine="0" autoPict="0" altText="">
                <anchor moveWithCells="1" sizeWithCells="1">
                  <from>
                    <xdr:col>3</xdr:col>
                    <xdr:colOff>85725</xdr:colOff>
                    <xdr:row>0</xdr:row>
                    <xdr:rowOff>0</xdr:rowOff>
                  </from>
                  <to>
                    <xdr:col>3</xdr:col>
                    <xdr:colOff>1914525</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INFO_RUP</vt:lpstr>
      <vt:lpstr>INFO</vt:lpstr>
      <vt:lpstr>TERMS</vt:lpstr>
      <vt:lpstr>QUESTIONS</vt:lpstr>
      <vt:lpstr>B.01</vt:lpstr>
      <vt:lpstr>B.02</vt:lpstr>
      <vt:lpstr>B.01!Druckbereich</vt:lpstr>
      <vt:lpstr>B.02!Druckbereich</vt:lpstr>
      <vt:lpstr>QUESTIONS!Druckbereich</vt:lpstr>
      <vt:lpstr>TERMS!Druckbereich</vt:lpstr>
      <vt:lpstr>B.02!Drucktitel</vt:lpstr>
      <vt:lpstr>QUESTIONS!Drucktitel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Mazzone</dc:creator>
  <cp:lastModifiedBy>Paltrinieri, Roberta</cp:lastModifiedBy>
  <cp:lastPrinted>2018-10-23T07:00:52Z</cp:lastPrinted>
  <dcterms:created xsi:type="dcterms:W3CDTF">2015-10-12T11:49:42Z</dcterms:created>
  <dcterms:modified xsi:type="dcterms:W3CDTF">2018-12-10T17:15:37Z</dcterms:modified>
</cp:coreProperties>
</file>