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25" windowWidth="19320" windowHeight="7830" activeTab="0"/>
  </bookViews>
  <sheets>
    <sheet name="LOTTO 24" sheetId="1" r:id="rId1"/>
  </sheets>
  <definedNames/>
  <calcPr fullCalcOnLoad="1"/>
</workbook>
</file>

<file path=xl/sharedStrings.xml><?xml version="1.0" encoding="utf-8"?>
<sst xmlns="http://schemas.openxmlformats.org/spreadsheetml/2006/main" count="1883" uniqueCount="553">
  <si>
    <t>Aceto balsamico, densità min 1,10 g/ml</t>
  </si>
  <si>
    <t>Obst ohne gefährliche Pestizidrückstände mit niedrigem Nitratgehalt gemäß den gesetzlichen Bestimmungen über Babynahrung. Das Obst wird auf Anbauflächen angebaut, die weit von Umweltverschmutzungsquellen entfernt liegen, und zum richtigen Reifezeitpunkt geerntet sowie nach strengen Qualitätsstandards kontrolliert. Enthält Mark und Saft mit einem Mindestanteil von 90%.
Das Obst wird auf Anbauflächen angebaut, die weit von Umweltverschmutzungsquellen entfernt liegen, und zum richtigen Reifezeitpunkt geerntet sowie nach strengen Qualitätsstandards kontrolliert. Enthält Mark und Saft mit einem Mindestanteil von 90%;
Produkte mit qualitativ hochwertigem, nach strengen Kriterien ausgewähltem und kontrolliertem Fleisch, vakuumverpackt, um alle Nährwerte des Fleischs unverändert zu erhalten;
Enthält Fleisch mit einem Mindestanteil von 40%;
Glutenfrei, milcheiweißfrei.</t>
  </si>
  <si>
    <t>Frutta senza residui pericolosi di pesticidi e con bassi livelli di nitrati, nel rispetto delle disposizioni di legge specifiche per l’infanzia. La frutta è coltivata in campi lontani da fonti di inquinamento, sono raccolte al giusto punto di maturazione e sono controllate secondo rigidi standard qualitativi. Contiene purea e succo in percentuale minima pari al 90%.
La frutta è coltivata in campi lontani da fonti di inquinamento, sono raccolte al giusto punto di maturazione e sono controllate secondo rigidi standard qualitativi. Contiene purea e succo in percentuale minima pari al 90%;
Prodotti con carni di qualità, rigorosamente selezionate e controllate, sono confezionati sottovuoto per mantenere inalterate tutte le proprietà nutrizionali della carne;
Contiene carne in percentuale minima pari al 40%;
Senza glutine e senza proteine del latte.</t>
  </si>
  <si>
    <t xml:space="preserve">Fertignahrung in Gläschen, gemischtes Obst </t>
  </si>
  <si>
    <t>Pasta senza glutine - Capelli d’ angelo</t>
  </si>
  <si>
    <t>Pasta senza glutine - Stelline (per minestre e brodi)</t>
  </si>
  <si>
    <t>Pasta, glutenfrei - Penne</t>
  </si>
  <si>
    <t>Pasta, glutenfrei - Fusilli</t>
  </si>
  <si>
    <t>Pasta, glutenfrei - Capelli d’angelo</t>
  </si>
  <si>
    <t>Pasta, glutenfrei - Sternchen (für Suppen)</t>
  </si>
  <si>
    <t>Pasta, eiweißfrei - verschiedene Sorten</t>
  </si>
  <si>
    <t>geschnittene Steinpilze, getrocknet</t>
  </si>
  <si>
    <t>Noci sgusciate sottovuoto, n° perossidi max 0,5</t>
  </si>
  <si>
    <t>Pinoli sgusciati, n° perossidi max 0,5</t>
  </si>
  <si>
    <t>Mandorle sgusciate, n° perossidi max 0,5</t>
  </si>
  <si>
    <t>Farro verde macinato</t>
  </si>
  <si>
    <t>Orzo perlato</t>
  </si>
  <si>
    <t>Polenta istantanea</t>
  </si>
  <si>
    <t>Farina di grano saraceno senza glutine</t>
  </si>
  <si>
    <t>Di patate per purè</t>
  </si>
  <si>
    <t>Nesquik in polvere</t>
  </si>
  <si>
    <t>Cacao puro</t>
  </si>
  <si>
    <t>Caffé</t>
  </si>
  <si>
    <t>Nescaffè in polvere classico</t>
  </si>
  <si>
    <t>Zucchero in granelli</t>
  </si>
  <si>
    <t>Sciroppo di zucchero</t>
  </si>
  <si>
    <t>Gelatina Novagel Neuro</t>
  </si>
  <si>
    <t>Semi di papavero</t>
  </si>
  <si>
    <t>Vino rosso da tavola da 1 lt PET</t>
  </si>
  <si>
    <t>Vino bianco da tavola da 1 lt PET</t>
  </si>
  <si>
    <t>Aceto di mele</t>
  </si>
  <si>
    <t>Omogeneizzato di agnello</t>
  </si>
  <si>
    <t>Pasta senza glutine - Penne</t>
  </si>
  <si>
    <t>Fette tostate senza glutine</t>
  </si>
  <si>
    <t>Prodotti aproteici, conforme normativa vigente</t>
  </si>
  <si>
    <t>Pasta aproteica - formati vari</t>
  </si>
  <si>
    <t>Fette tostate aproteiche</t>
  </si>
  <si>
    <t>Nettare di frutta per l'infanzia , conforme  normativa vigente.</t>
  </si>
  <si>
    <t>Albicocca</t>
  </si>
  <si>
    <t>Mela</t>
  </si>
  <si>
    <t>Pera</t>
  </si>
  <si>
    <t>Pesca</t>
  </si>
  <si>
    <t>Latte</t>
  </si>
  <si>
    <t>Prodotti delattosati</t>
  </si>
  <si>
    <t>Prugne secche prive di glutine, calibro 30/40 con nocciolo conf. da 5/10 kg</t>
  </si>
  <si>
    <t>Al cioccolato non zuccherato</t>
  </si>
  <si>
    <t>Zucchero a velo senza glutine</t>
  </si>
  <si>
    <t>Pasta integrale</t>
  </si>
  <si>
    <t>Pasta integrale vari tipi</t>
  </si>
  <si>
    <t>Rafano in vasetti</t>
  </si>
  <si>
    <t>Erba cipollina</t>
  </si>
  <si>
    <t>Zenzero</t>
  </si>
  <si>
    <t>Frumina</t>
  </si>
  <si>
    <t>Semolino di grano duro medio</t>
  </si>
  <si>
    <t>Fiocchi di avena</t>
  </si>
  <si>
    <t>Polvere di cacao</t>
  </si>
  <si>
    <t>Succo di arancia</t>
  </si>
  <si>
    <t>Barbabietola rossa</t>
  </si>
  <si>
    <t>Cavolo rosso</t>
  </si>
  <si>
    <t>Insalata di sedano</t>
  </si>
  <si>
    <t>4,00/lt</t>
  </si>
  <si>
    <t>3,33/lt</t>
  </si>
  <si>
    <t>Farina per crocchette</t>
  </si>
  <si>
    <t>Preparato per creme</t>
  </si>
  <si>
    <t>Crema alla vaniglia (fredda)</t>
  </si>
  <si>
    <t>Crema alla vaniglia da cuocere</t>
  </si>
  <si>
    <t>Panna cotta</t>
  </si>
  <si>
    <t>Mousse al cioccolato nero</t>
  </si>
  <si>
    <t>Mousse al cioccolato bianco</t>
  </si>
  <si>
    <t>Mousse al limone</t>
  </si>
  <si>
    <t>Panna ai lamponi</t>
  </si>
  <si>
    <t>Panna al limone</t>
  </si>
  <si>
    <t>Panna al cioccolato</t>
  </si>
  <si>
    <t>Cacao amaro in polvere</t>
  </si>
  <si>
    <t>Glassa per torte alla nocciola</t>
  </si>
  <si>
    <t>Legumi secchi - piselli</t>
  </si>
  <si>
    <t>Ketchup bustina, 15 ml</t>
  </si>
  <si>
    <t>A</t>
  </si>
  <si>
    <t>4.900 pezzi</t>
  </si>
  <si>
    <t>361 pezzi</t>
  </si>
  <si>
    <t>3.400 pezzi</t>
  </si>
  <si>
    <t>51 pezzi</t>
  </si>
  <si>
    <t>164 pezzi</t>
  </si>
  <si>
    <t>32 pezzi</t>
  </si>
  <si>
    <t>26 pezzi</t>
  </si>
  <si>
    <t>29 pezzi</t>
  </si>
  <si>
    <t>80 pezzi</t>
  </si>
  <si>
    <t>43 pezzi</t>
  </si>
  <si>
    <t>105 pezzi</t>
  </si>
  <si>
    <t>53 pezzi</t>
  </si>
  <si>
    <t>64 pezzi</t>
  </si>
  <si>
    <t>104 pezzi</t>
  </si>
  <si>
    <t>77 pezzi</t>
  </si>
  <si>
    <t>56 pezzi</t>
  </si>
  <si>
    <t>9000 pezzi</t>
  </si>
  <si>
    <t>16 pezzi</t>
  </si>
  <si>
    <t>480 pezzi</t>
  </si>
  <si>
    <t>Pistacchi sgusciati</t>
  </si>
  <si>
    <t>Preparati per brodo con estratto di carne</t>
  </si>
  <si>
    <t>kg</t>
  </si>
  <si>
    <t>pz</t>
  </si>
  <si>
    <t>Bavette</t>
  </si>
  <si>
    <t>Bucatini</t>
  </si>
  <si>
    <t>Conchiglie</t>
  </si>
  <si>
    <t>Ditalini lisci</t>
  </si>
  <si>
    <t>Ditalini rigati</t>
  </si>
  <si>
    <t>Farfalle</t>
  </si>
  <si>
    <t>Fusilli</t>
  </si>
  <si>
    <t>Gnocchetti sardi</t>
  </si>
  <si>
    <t>Linguine</t>
  </si>
  <si>
    <t>Mezze maniche rigate</t>
  </si>
  <si>
    <t>Mezze penne rigate</t>
  </si>
  <si>
    <t>Penne rigate</t>
  </si>
  <si>
    <t>Pennette rigate</t>
  </si>
  <si>
    <t>Pipe rigate</t>
  </si>
  <si>
    <t>Pipette rigate</t>
  </si>
  <si>
    <t>Sedani</t>
  </si>
  <si>
    <t>Sedanini</t>
  </si>
  <si>
    <t>Spaghetti</t>
  </si>
  <si>
    <t>Stelline</t>
  </si>
  <si>
    <t>Tortiglioni</t>
  </si>
  <si>
    <t>Vermicelli</t>
  </si>
  <si>
    <t>Penne lisce</t>
  </si>
  <si>
    <t>Risini</t>
  </si>
  <si>
    <t>Steroli min 0,145% p/p s.s.</t>
  </si>
  <si>
    <t>Steroli min 0,16% p/p s.s.</t>
  </si>
  <si>
    <t>Tagliatelle</t>
  </si>
  <si>
    <t xml:space="preserve">Riso </t>
  </si>
  <si>
    <t>Semifino Vialone nano</t>
  </si>
  <si>
    <t>Fino Ribe</t>
  </si>
  <si>
    <t>Super fino Arborio</t>
  </si>
  <si>
    <t>Super fino Carnaroli</t>
  </si>
  <si>
    <t>Parboiled</t>
  </si>
  <si>
    <t>Conserve integre e intere senza segni di rammollimento e contaminazione superficiale</t>
  </si>
  <si>
    <t xml:space="preserve">Carciofi a spicchi </t>
  </si>
  <si>
    <t>Carciofi interi 30 - 40 g</t>
  </si>
  <si>
    <t>Ceci lessati</t>
  </si>
  <si>
    <t xml:space="preserve">Fagioli bianchi di Spagna lessati </t>
  </si>
  <si>
    <t xml:space="preserve">Fagioli Borlotti lessati </t>
  </si>
  <si>
    <t xml:space="preserve">Fagioli Cannellini lessati </t>
  </si>
  <si>
    <t>Funghi Champignons tagliati</t>
  </si>
  <si>
    <t>Lenticchie lessate</t>
  </si>
  <si>
    <t>Mais dolce lessato in grani</t>
  </si>
  <si>
    <t>Olive nere denocciolate</t>
  </si>
  <si>
    <t>Olive nere intere</t>
  </si>
  <si>
    <t>Olive verdi denocciolate</t>
  </si>
  <si>
    <t>Piselli finissimi lessati diametro 7,5 - 8,75 mm</t>
  </si>
  <si>
    <t>Piselli fini lessati diametro 8,75 - 10,2 mm</t>
  </si>
  <si>
    <t>Capperi sotto sale</t>
  </si>
  <si>
    <t>Fette biscottate</t>
  </si>
  <si>
    <t>Fette biscottate monodose</t>
  </si>
  <si>
    <t>Utilizzo di prodotto italiano o da fornitori selezionati che applicano i rigorosi disciplinari sulla sicurezza alimentare dell'IFOAM</t>
  </si>
  <si>
    <t>Sale grosso iodato</t>
  </si>
  <si>
    <t>Sale fino iodato</t>
  </si>
  <si>
    <t>Semi di cumino</t>
  </si>
  <si>
    <t>Gialla Bramata per polenta</t>
  </si>
  <si>
    <t>Farina integrale</t>
  </si>
  <si>
    <t>Farina di cocco</t>
  </si>
  <si>
    <t>Farina maizena</t>
  </si>
  <si>
    <t>Farina di grano saraceno</t>
  </si>
  <si>
    <t>Farina di segale</t>
  </si>
  <si>
    <t>Farina di farro</t>
  </si>
  <si>
    <t>Alla vaniglia</t>
  </si>
  <si>
    <t xml:space="preserve">Biscotti </t>
  </si>
  <si>
    <t>Al latte</t>
  </si>
  <si>
    <t>Gelatina per torte in polvere</t>
  </si>
  <si>
    <t>Lievito per dolci</t>
  </si>
  <si>
    <t>Succo di limone</t>
  </si>
  <si>
    <t>lt</t>
  </si>
  <si>
    <t>Al cioccolato</t>
  </si>
  <si>
    <t>Olio di semi di mais</t>
  </si>
  <si>
    <t>Olio di semi di girasole</t>
  </si>
  <si>
    <t>Ketchup secchiello</t>
  </si>
  <si>
    <t>Di avena finissimi</t>
  </si>
  <si>
    <t>Maionese</t>
  </si>
  <si>
    <t xml:space="preserve">Omogeneizzato di mela </t>
  </si>
  <si>
    <t>Omogeneizzato di pera</t>
  </si>
  <si>
    <t>Omogeneizzato di prugna</t>
  </si>
  <si>
    <t>Omogeneizzato albicocca/mela</t>
  </si>
  <si>
    <t>Omogeneizzato banana/mela</t>
  </si>
  <si>
    <t>Omogeneizzato di carne avicola</t>
  </si>
  <si>
    <t>Omogeneizzato di coniglio</t>
  </si>
  <si>
    <t>Omogeneizzato di vitello</t>
  </si>
  <si>
    <t>Omogeneizzato di manzo</t>
  </si>
  <si>
    <t>Giardiniera in aceto</t>
  </si>
  <si>
    <t xml:space="preserve">Ananas </t>
  </si>
  <si>
    <t xml:space="preserve">Macedonia di frutta </t>
  </si>
  <si>
    <t xml:space="preserve">Pere </t>
  </si>
  <si>
    <t xml:space="preserve">Pesche </t>
  </si>
  <si>
    <t xml:space="preserve">Obstsalat </t>
  </si>
  <si>
    <t xml:space="preserve">Birnen </t>
  </si>
  <si>
    <t xml:space="preserve">Pfirsiche </t>
  </si>
  <si>
    <t xml:space="preserve">Albicocche </t>
  </si>
  <si>
    <t xml:space="preserve">Aprikosen </t>
  </si>
  <si>
    <t xml:space="preserve">doppio concentrato di pomodoro </t>
  </si>
  <si>
    <t xml:space="preserve">Polpa di pomodoro </t>
  </si>
  <si>
    <t>Tomatenfleisch</t>
  </si>
  <si>
    <t>Pomodori pelati normali</t>
  </si>
  <si>
    <t>Tomaten, geschält</t>
  </si>
  <si>
    <t>Doppel Tomatenkonzentrat</t>
  </si>
  <si>
    <t xml:space="preserve">Tonno al naturale </t>
  </si>
  <si>
    <t xml:space="preserve">Thunfisch in nativem Olivenöl </t>
  </si>
  <si>
    <t xml:space="preserve">Filetti di alici in olio di oliva </t>
  </si>
  <si>
    <t xml:space="preserve">Sardellenfilets in nativem Olivenöl </t>
  </si>
  <si>
    <t>Thunfisch, natur</t>
  </si>
  <si>
    <t>Grissini, Typ „Torinesi“, in 12-g-Portionen</t>
  </si>
  <si>
    <t>lievito di birra fresco</t>
  </si>
  <si>
    <t xml:space="preserve">aus extrafeinen Hafer </t>
  </si>
  <si>
    <t xml:space="preserve">Caffè macinato </t>
  </si>
  <si>
    <t xml:space="preserve">Kaffeepulver </t>
  </si>
  <si>
    <t>Miscela caffè in grani</t>
  </si>
  <si>
    <t>Olio di semi diarachide</t>
  </si>
  <si>
    <t>Omogeneizzato di frutta mista</t>
  </si>
  <si>
    <t>Biscotti prima infanzia</t>
  </si>
  <si>
    <t>classico</t>
  </si>
  <si>
    <t>granulato</t>
  </si>
  <si>
    <t>Pasta senza glutine - Fusilli</t>
  </si>
  <si>
    <t>Legumi secchi - Ceci</t>
  </si>
  <si>
    <t>Legumi secchi - Fagioli cannellini</t>
  </si>
  <si>
    <t>Legumi essiccati - Lenticchie</t>
  </si>
  <si>
    <t>Nocciole sgusciate n° perossidi max 0,5</t>
  </si>
  <si>
    <t>12.172 pezzi</t>
  </si>
  <si>
    <t>Formato confezione primaria / Primäres Verpackungsformat</t>
  </si>
  <si>
    <t>Präparate für Brühe mit Fleischextrakt</t>
  </si>
  <si>
    <t xml:space="preserve">Mezze penne </t>
  </si>
  <si>
    <t>Reis</t>
  </si>
  <si>
    <t>Classe merceologica</t>
  </si>
  <si>
    <t>Warenklasse</t>
  </si>
  <si>
    <t>Confezione individuale / Einzelpackung</t>
  </si>
  <si>
    <t>Unità di consegna minima / kleinste Liefereinheit</t>
  </si>
  <si>
    <t>Unità di misura del prezzo / Preiseinheit</t>
  </si>
  <si>
    <t>PREZZO A BASE D’ASTA IVA esclusa € per unità di misura
AUSSCHREIBUNGSPREIS ohne Mwst. € pro Maßeinheit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</si>
  <si>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</si>
  <si>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BRODI E DADI / BRÜHE UND BRÜHWÜRFEL</t>
  </si>
  <si>
    <t>PASTA E RISO / PASTA UND REIS</t>
  </si>
  <si>
    <t>CONSERVE VEGETALI / PFLANZLICHE KONSERVEN</t>
  </si>
  <si>
    <t>CONSERVE ITTICHE / FISCHKONSERVEN</t>
  </si>
  <si>
    <t>PRODOTTI DA FORNO / BACKWAREN</t>
  </si>
  <si>
    <t xml:space="preserve">SPEZIE, ERBE AROMATICHE E SALE / GEWÜRZE, KRÄUTER UND SALZ  </t>
  </si>
  <si>
    <t>SFARINATI E PRODOTTI PER DOLCI / MEHLSPEISEN UND PRODUKTE FÜR SÜSSSPEISEN</t>
  </si>
  <si>
    <t>ALTRI PRODOTTI A LUNGA CONSERVAZIONE / WEITERE, LANG HALTBARE PRODUKTE</t>
  </si>
  <si>
    <t>CONDIMENTI E SALSE / WÜRZMITTEL UND SAUCEN</t>
  </si>
  <si>
    <t>PRODOTTI PRIMA INFANZIA E DIETETICI / BABY -UND DIÄTNAHRUNG</t>
  </si>
  <si>
    <t>LEGUMI E FRUTTA ESSICCATA / HÜLSEN- UND TROCKENFRÜCHTE</t>
  </si>
  <si>
    <r>
      <t xml:space="preserve">Pasta di semola di grano duro
</t>
    </r>
    <r>
      <rPr>
        <sz val="8"/>
        <color indexed="8"/>
        <rFont val="Arial"/>
        <family val="2"/>
      </rPr>
      <t>Umidità massima 12,50%
Ceneri: contenuto minimo 0,70%; massimo 0,90%  
Cellulosa: contenuto minimo 0,20%; massimo 0,45%  
Sostanze azotate: contenuto minimo 10,50%
Acidità, espressa in gradi, massimo</t>
    </r>
  </si>
  <si>
    <r>
      <t xml:space="preserve">Hartweizengrießnudeln
</t>
    </r>
    <r>
      <rPr>
        <sz val="8"/>
        <color indexed="8"/>
        <rFont val="Arial"/>
        <family val="2"/>
      </rPr>
      <t>max. Feuchtigkeit 12,50%  
Asche: Gehalt mind. 0,70%, max. 0,90%  
Zellstoff: Gehalt mind. 0,20%, max. 0,45%  
Eiweißstoffe: Gehalt mind. 10,50%
Säure in Grad, max.</t>
    </r>
  </si>
  <si>
    <r>
      <t xml:space="preserve">Eierteig-/Hartweizengrießnudeln 
</t>
    </r>
    <r>
      <rPr>
        <sz val="8"/>
        <color indexed="8"/>
        <rFont val="Arial"/>
        <family val="2"/>
      </rPr>
      <t xml:space="preserve">- durchschn. Feuchtigkeit 14,50% (nach gesetz. Vorg. max. 15,50%)  
- Gesamtasche S.S. 0,85% (nach gesetz. Vorg. max. 0,90%)  
- Trockengluten S.S. 12,50% (notwendiger Mindestanteil zur Herstellung von kochfester Pasta 11%) 
</t>
    </r>
    <r>
      <rPr>
        <b/>
        <sz val="8"/>
        <color indexed="8"/>
        <rFont val="Arial"/>
        <family val="2"/>
      </rPr>
      <t>Eier</t>
    </r>
    <r>
      <rPr>
        <sz val="8"/>
        <color indexed="8"/>
        <rFont val="Arial"/>
        <family val="2"/>
      </rPr>
      <t xml:space="preserve">
- ganze, frische Hühnereier, pasteurisiert, Klasse A, mit organoleptischen, chemisch-physikalischen und mikrobiologischen Eigenschaften innerhalb der gesetzlich zulässigen Grenzen</t>
    </r>
  </si>
  <si>
    <r>
      <t xml:space="preserve">Pasta all’uovo – semola di grano duro
</t>
    </r>
    <r>
      <rPr>
        <sz val="8"/>
        <color indexed="8"/>
        <rFont val="Arial"/>
        <family val="2"/>
      </rPr>
      <t xml:space="preserve">- umidità media 14,50% (massimo di legge 15,50%)  
- ceneri totali S.S. 0,85% (massimo di legge 0,90%)  
- glutine secco S.S. 12,50% (minimo vitale per produrre pasta con tenuta di cottura 11%) 
</t>
    </r>
    <r>
      <rPr>
        <b/>
        <sz val="8"/>
        <color indexed="8"/>
        <rFont val="Arial"/>
        <family val="2"/>
      </rPr>
      <t>uova</t>
    </r>
    <r>
      <rPr>
        <sz val="8"/>
        <color indexed="8"/>
        <rFont val="Arial"/>
        <family val="2"/>
      </rPr>
      <t xml:space="preserve">
- uova di gallina intere fresche pastorizzate di categoria A con caratteristiche organolettiche, chimico-fisiche, microbiologiche entro i limiti di legge</t>
    </r>
  </si>
  <si>
    <t>Unversehrte und vollständige Konserven ohne Anzeichen für Erweichungen und Oberflächenverunreinigungen</t>
  </si>
  <si>
    <t>Prodotti privi di conservanti</t>
  </si>
  <si>
    <r>
      <t>Farine</t>
    </r>
    <r>
      <rPr>
        <sz val="8"/>
        <color indexed="8"/>
        <rFont val="Arial"/>
        <family val="2"/>
      </rPr>
      <t xml:space="preserve">
il prodotto non deve presentarsi infettato da parassiti, larve, frammenti di insetti, muffe o altri agenti infestanti; non deve presentare grumi, sapori e odori acri</t>
    </r>
  </si>
  <si>
    <r>
      <t>Mehl</t>
    </r>
    <r>
      <rPr>
        <sz val="8"/>
        <color indexed="8"/>
        <rFont val="Arial"/>
        <family val="2"/>
      </rPr>
      <t xml:space="preserve">
Das Produkt darf nicht von Parasiten, Larven, Insektenfragmenten, Schimmel oder sonstigen Schädlingen befallen sein und keine Klumpen und keinen säuerlichen Geschmack oder Geruch aufweisen.</t>
    </r>
  </si>
  <si>
    <r>
      <t>Miele</t>
    </r>
    <r>
      <rPr>
        <sz val="8"/>
        <color indexed="8"/>
        <rFont val="Arial"/>
        <family val="2"/>
      </rPr>
      <t xml:space="preserve">
millefiori; il colore è giallo dorato, profumo molto fine e floreale, sapore delicato, cristallizza cremosamente, l'umidità varia dal 15,5% al 18.5%</t>
    </r>
  </si>
  <si>
    <r>
      <t>Honig</t>
    </r>
    <r>
      <rPr>
        <sz val="8"/>
        <color indexed="8"/>
        <rFont val="Arial"/>
        <family val="2"/>
      </rPr>
      <t xml:space="preserve">
Tausendblütenhonig; Farbe goldgelb, sehr feiner, blumiger Duft, delikater Geschmack, cremig kristallisiert, variable Feuchtigkeit von 15,5 bis 18,5%</t>
    </r>
  </si>
  <si>
    <t xml:space="preserve">Mayonnaise </t>
  </si>
  <si>
    <t xml:space="preserve">Preparati per brodo </t>
  </si>
  <si>
    <t>B</t>
  </si>
  <si>
    <t xml:space="preserve">Preparato per brodo vegetale  </t>
  </si>
  <si>
    <t xml:space="preserve">Präparate für Gemüsebrühe </t>
  </si>
  <si>
    <t xml:space="preserve">Preparati per brodo con estratto di carne </t>
  </si>
  <si>
    <t>Nel prodotto non saranno presenti sostanze estranee ed i semi saranno integri, grani rotti o spaccati: max 0,5%, impurità max 0,1%, grani macchiati max 0,5%, grani ammuffiti: assenti</t>
  </si>
  <si>
    <t>Das Produkt weist keine Fremdstoffe auf, die Samen sind ganz, gebrochene oder gespaltene Körner: max, 0,5%, Unreinheiten max. 0,1%, gefleckte Körner max. 0,5%, schimmelige Körner: keine</t>
  </si>
  <si>
    <t>Nel prodotto non saranno presenti sostanze estranee ed i semi saranno integri.</t>
  </si>
  <si>
    <t>Eiweiß mind. 12,5% p/p</t>
  </si>
  <si>
    <t>Sterine mind. 0,145% p/p s.s.</t>
  </si>
  <si>
    <t>Sterine mind. 0,16% p/p s.s.</t>
  </si>
  <si>
    <t>Vollkornnudeln</t>
  </si>
  <si>
    <t>Basilikum, ganze Blätter, max. Feuchtigkeit 8,5%</t>
  </si>
  <si>
    <t>Basilico foglie, intere, umidità max 8,5%</t>
  </si>
  <si>
    <t>Maggiorana tritata, umidità max 10%</t>
  </si>
  <si>
    <t>Majoran, gehackt, max. Feuchtigkeit 10%</t>
  </si>
  <si>
    <t>Origano tritato, umidità max 12%</t>
  </si>
  <si>
    <t>Oregano, gehackt, max. Feuchtigkeit 12%</t>
  </si>
  <si>
    <t>Rosmarin, gehackt, max. Feuchtigkeit 10%</t>
  </si>
  <si>
    <t>Salbei, gehackt, max. Feuchtigkeit 7%</t>
  </si>
  <si>
    <t>Thymian, gehackt, max. Feuchtigkeit 12%</t>
  </si>
  <si>
    <t>Zimtpulver, max. Feuchtigkeit 9,5%</t>
  </si>
  <si>
    <t>Nelken, ganz, max. Feuchtigkeit 5%</t>
  </si>
  <si>
    <t>Bratengewürz, gehackt, max. Feuchtigkeit 12%</t>
  </si>
  <si>
    <t>Currypulver, max. Feuchtigkeit 10%</t>
  </si>
  <si>
    <t>Muskatnusspulver, max. Feuchtigkeit 7,5%</t>
  </si>
  <si>
    <t>Muskatnuss, ganz, max. Feuchtigkeit 7,5%</t>
  </si>
  <si>
    <t>süßer Paprika, Pulver, max. Feuchtigkeit 8%</t>
  </si>
  <si>
    <t>scharfer Paprika, Pulver, max. Feuchtigkeit 8%</t>
  </si>
  <si>
    <t>weißer Pfeffer, Körner, max. Feuchtigkeit 12%</t>
  </si>
  <si>
    <t>weißer Pfeffer, gemahlen, max. Feuchtigkeit 12%</t>
  </si>
  <si>
    <t>schwarzer Pfeffer, Körner, max. Feuchtigkeit 12%</t>
  </si>
  <si>
    <t>schwarzer Pfeffer, gemahlen, max. Feuchtigkeit 12%</t>
  </si>
  <si>
    <t>Chilischoten, ganz, max. Feuchtigkeit 12%</t>
  </si>
  <si>
    <t>Chilipulver, max. Feuchtigkeit 11%</t>
  </si>
  <si>
    <t>Rosmarino tritato, umidità max 10%</t>
  </si>
  <si>
    <t>Salvia tritata, umidità max 7%</t>
  </si>
  <si>
    <t>Timo tritato, umidità max 12%</t>
  </si>
  <si>
    <t>Cannella in polvere, umidità max 9,5%</t>
  </si>
  <si>
    <t>Chiodi di garofano interi, umidità max 5%</t>
  </si>
  <si>
    <t>Condimento per arrosto, tritato, umidità max 12%</t>
  </si>
  <si>
    <t>Curry in polvere, umidità max 10%</t>
  </si>
  <si>
    <t>Noce moscata in polvere, umidità max 7,5%</t>
  </si>
  <si>
    <t>Noce moscata intera, umidità max 7,5%</t>
  </si>
  <si>
    <t>Paprika dolce in polvere, umidità max 8%</t>
  </si>
  <si>
    <t>Paprika piccante in polvere, umidità max 8%</t>
  </si>
  <si>
    <t>Pepe bianco grani, umidità max 12%</t>
  </si>
  <si>
    <t>Pepe bianco macinato, umidità max 12%</t>
  </si>
  <si>
    <t>Pepe nero grani, umidità max 12%</t>
  </si>
  <si>
    <t>Pepe nero macinato, umidità max 12%</t>
  </si>
  <si>
    <t>Peperoncini interi, umidità max 11%</t>
  </si>
  <si>
    <t>Peperoncini polvere, umidità max 6%</t>
  </si>
  <si>
    <t>Miscela caffé-orzo (60 caffè/40 orzo) – per macchina filtro</t>
  </si>
  <si>
    <t>100% natürlicher Orangensaft ohne Zuckerzusatz im Tetrapack</t>
  </si>
  <si>
    <t>100% natürlicher Apfelsaft ohne Zuckerzusatz im Tetrapack</t>
  </si>
  <si>
    <t>Mayonnaise, Eimer
Sonnenblumenöl ohne Konservierungsstoffe, nur mit natürlichen Aromen, Verwendung von ausschließlich frischen pasteurisierten Eiern</t>
  </si>
  <si>
    <t>Senf, Eimer
Sonnenblumenöl ohne Konservierungsstoffe, nur mit natürlichen Aromen, Verwendung von ausschließlich frischen pasteurisierten Eiern</t>
  </si>
  <si>
    <t xml:space="preserve">Reiscreme (glutenfrei, milchfrei, ohne Zuckerzusatz; die Zutaten enthalten natürliche Zuckerstoffe, mit Vitamin B1 (gemäß den gesetzlichen Bestimmungen), 100% Reismehl </t>
  </si>
  <si>
    <t xml:space="preserve">Crema di riso (senza glutine; senza latte; senza aggiunta di zucchero, gli ingredienti contengono zuccheri naturali; con vitamina essenziale B1 (a norma di legge) 100% farina di riso </t>
  </si>
  <si>
    <t>Pinienkerne ohne Schale, Peroxide max. 0,5</t>
  </si>
  <si>
    <t>Haselnüsse ohne Schale, Peroxide max. 0,5</t>
  </si>
  <si>
    <t>Mandeln, geschält, Peroxide max. 0,5</t>
  </si>
  <si>
    <t>Vollkornnudeln, verschiedene Sorten</t>
  </si>
  <si>
    <t xml:space="preserve">Artischockenspalten </t>
  </si>
  <si>
    <t>ganze Artischocken, 30 bis 40 g</t>
  </si>
  <si>
    <t>Kichererbsen, gekocht</t>
  </si>
  <si>
    <t xml:space="preserve">weiße spanische Bohnen, gekocht </t>
  </si>
  <si>
    <t xml:space="preserve">Borlotti-Bohnen, gekocht </t>
  </si>
  <si>
    <t xml:space="preserve">Cannellini-Bohnen, gekocht </t>
  </si>
  <si>
    <t>Linsen, gekocht</t>
  </si>
  <si>
    <t>süßer Mais, gekocht, in Körnern</t>
  </si>
  <si>
    <t>schwarze Oliven, entkernt</t>
  </si>
  <si>
    <t>schwarze Oliven, ganz</t>
  </si>
  <si>
    <t>grüne Oliven, entkernt</t>
  </si>
  <si>
    <t>extrafeine Erbsen, gekocht, Durchm. 7,5 bis 8,75 mm</t>
  </si>
  <si>
    <t>feine Erbsen, gekocht, Durchm. 8,75 bis 10,2 mm</t>
  </si>
  <si>
    <t>Kapern, gesalzen</t>
  </si>
  <si>
    <t>Selleriesalat</t>
  </si>
  <si>
    <t>Rote Bete</t>
  </si>
  <si>
    <t>Rotkohl</t>
  </si>
  <si>
    <t>Orangensaft</t>
  </si>
  <si>
    <t>Kren, in Gläsern</t>
  </si>
  <si>
    <t>Zitronensaft</t>
  </si>
  <si>
    <t>Champignons, geschnitten</t>
  </si>
  <si>
    <t>Produkte ohne Konservierungsmittel</t>
  </si>
  <si>
    <t>Zwieback</t>
  </si>
  <si>
    <t>Zwieback, Einzelportion</t>
  </si>
  <si>
    <t>Cracker in 12-g-Portionen</t>
  </si>
  <si>
    <t>Jodsalz, grob</t>
  </si>
  <si>
    <t>Jodsalz, fein</t>
  </si>
  <si>
    <t xml:space="preserve">Salz, grob </t>
  </si>
  <si>
    <t>Salz, fein</t>
  </si>
  <si>
    <t>Kümmelsamen</t>
  </si>
  <si>
    <t>Schnittlauch</t>
  </si>
  <si>
    <t>Ingwer</t>
  </si>
  <si>
    <t>Verwendung eines italienischen Produkts oder eines Produkts ausgewählter Lieferanten, welche die strengen IFOAM-Vorschriften zur Nahrungsmittelsicherheit umsetzen.</t>
  </si>
  <si>
    <t>Vollkornmehl</t>
  </si>
  <si>
    <t>Kokosmehl</t>
  </si>
  <si>
    <t>Maizena</t>
  </si>
  <si>
    <t>Buchweizenmehl</t>
  </si>
  <si>
    <t>Roggenmehl</t>
  </si>
  <si>
    <t>Krokettenmehl</t>
  </si>
  <si>
    <t>Dinkelmehl</t>
  </si>
  <si>
    <t>Weizenstärke</t>
  </si>
  <si>
    <t>Maismehl, grob für Polenta</t>
  </si>
  <si>
    <t>grüner Dinkel , gemahlen</t>
  </si>
  <si>
    <t>aus Kartoffeln für Püree</t>
  </si>
  <si>
    <t>Haferflocken</t>
  </si>
  <si>
    <t>Equo/fair</t>
  </si>
  <si>
    <t>Honig, 20-g-Portion</t>
  </si>
  <si>
    <t>Zubereitung für Cremes</t>
  </si>
  <si>
    <t>Vanille</t>
  </si>
  <si>
    <t>Crème Caramel</t>
  </si>
  <si>
    <t>Schokolade</t>
  </si>
  <si>
    <t>Schokolade, ungesüßt</t>
  </si>
  <si>
    <t>Vanillecreme (kaltgeschlagen)</t>
  </si>
  <si>
    <t>Vanillecreme (zum Garen)</t>
  </si>
  <si>
    <t>Schokoladenmousse, schwarz</t>
  </si>
  <si>
    <t>Schokoladenmousse, weiß</t>
  </si>
  <si>
    <t>Zitronenmousse</t>
  </si>
  <si>
    <t>Himbeermousse</t>
  </si>
  <si>
    <t>Sahnecreme mit Zitrone</t>
  </si>
  <si>
    <t>Sahnecreme mit Schokolade</t>
  </si>
  <si>
    <t>Kekse</t>
  </si>
  <si>
    <t>Milchschokolade</t>
  </si>
  <si>
    <t>Nesquik-Pulver</t>
  </si>
  <si>
    <t>Kakaopulver</t>
  </si>
  <si>
    <t>Bitterkakaopulver</t>
  </si>
  <si>
    <t>reiner Kakao</t>
  </si>
  <si>
    <t>Kaffee</t>
  </si>
  <si>
    <t>Kaffee-Gerstenkaffee-Mischung (60 Kaffee/40 Gerstenkaffee) für Filtermaschine</t>
  </si>
  <si>
    <t>Kaffeemischung, Bohnen</t>
  </si>
  <si>
    <t>Nescafé, Pulver, klassisch</t>
  </si>
  <si>
    <t>Rosinen, glutenfrei</t>
  </si>
  <si>
    <t>Glasur für Nusskuchen</t>
  </si>
  <si>
    <t>Tortengelatine, Pulver</t>
  </si>
  <si>
    <t xml:space="preserve">Grieß, grob </t>
  </si>
  <si>
    <t xml:space="preserve">Grieß, fein </t>
  </si>
  <si>
    <t>Hartweizengrieß, mittel</t>
  </si>
  <si>
    <t>Gerstengraupen</t>
  </si>
  <si>
    <t>Hirse</t>
  </si>
  <si>
    <t>Instant-Polenta</t>
  </si>
  <si>
    <t>Kartoffelstärke</t>
  </si>
  <si>
    <t>Buchweizenmehl, glutenfrei</t>
  </si>
  <si>
    <t>Zucker</t>
  </si>
  <si>
    <t>Zuckersirup</t>
  </si>
  <si>
    <t>Gelatine Novagel Neuro</t>
  </si>
  <si>
    <t>Mohnsamen</t>
  </si>
  <si>
    <t>Backhefe für Süßspeisen</t>
  </si>
  <si>
    <t>Puderzucker, glutenfrei</t>
  </si>
  <si>
    <t>Tafelwein, rot, 1-l-PET-Flasche</t>
  </si>
  <si>
    <t>Tafelwein, weiß, 1-l-PET-Flasche</t>
  </si>
  <si>
    <t>Maiskeimöl</t>
  </si>
  <si>
    <t>Sonnenblumenöl</t>
  </si>
  <si>
    <t>Ketchup, 15-ml-Tütchen</t>
  </si>
  <si>
    <t>Mayonnaise in Tütchen
Sonnenblumenöl ohne Konservierungsstoffe, nur mit natürlichen Aromen, Verwendung von ausschließlich frischen pasteurisierten Eiern</t>
  </si>
  <si>
    <t>Ketchup, Eimer</t>
  </si>
  <si>
    <t>Erdnussöl</t>
  </si>
  <si>
    <t xml:space="preserve">Essig, rot </t>
  </si>
  <si>
    <t>Essig, weiß</t>
  </si>
  <si>
    <t>Obstessig</t>
  </si>
  <si>
    <t>Apfelessig</t>
  </si>
  <si>
    <t xml:space="preserve">Fertignahrung in Gläschen, Apfel </t>
  </si>
  <si>
    <t>Fertignahrung in Gläschen, Birne</t>
  </si>
  <si>
    <t>Fertignahrung in Gläschen, Pflaume</t>
  </si>
  <si>
    <t>Fertignahrung in Gläschen, Aprikose/Apfel</t>
  </si>
  <si>
    <t>Fertignahrung in Gläschen, Banane/Apfel</t>
  </si>
  <si>
    <t>Fertignahrung in Gläschen, Geflügel</t>
  </si>
  <si>
    <t>Fertignahrung in Gläschen, Lamm</t>
  </si>
  <si>
    <t>Fertignahrung in Gläschen, Kaninchen</t>
  </si>
  <si>
    <t>Fertignahrung in Gläschen, Kalb</t>
  </si>
  <si>
    <t>Fertignahrung in Gläschen, Rind</t>
  </si>
  <si>
    <t>klassisch</t>
  </si>
  <si>
    <t>Granulat</t>
  </si>
  <si>
    <t>Zwieback, glutenfrei</t>
  </si>
  <si>
    <t>Zwieback, eiweißfrei</t>
  </si>
  <si>
    <t>Aprikose</t>
  </si>
  <si>
    <t>Pfirsich</t>
  </si>
  <si>
    <t>Milch</t>
  </si>
  <si>
    <t xml:space="preserve">Apfel </t>
  </si>
  <si>
    <t>Kekse für Kleinkinder</t>
  </si>
  <si>
    <t>eiweißfreie Produkte gemäß den geltenden gesetzlichen Bestimmungen</t>
  </si>
  <si>
    <t>Fruchtsaftgetränk für Kinder gemäß den geltenden gesetzlichen Bestimmungen</t>
  </si>
  <si>
    <t>laktosefreie Produkte</t>
  </si>
  <si>
    <t>Das Produkt weist keine Fremdstoffe auf, die Samen sind ganz.</t>
  </si>
  <si>
    <t>Hülsenfrüchte, getrocknet – Kichererbsen</t>
  </si>
  <si>
    <t>Hülsenfrüchte, getrocknet – Cannellini-Bohnen</t>
  </si>
  <si>
    <t>Hülsenfrüchte, getrocknet – Borlotti-Bohnen</t>
  </si>
  <si>
    <t>Hülsenfrüchte, getrocknet – Linsen</t>
  </si>
  <si>
    <t>Hülsenfrüchte, getrocknet – Erbsen</t>
  </si>
  <si>
    <t>Walnüsse ohne Schale, vakuumverpackt, Peroxide max. 0,5</t>
  </si>
  <si>
    <t>Mandelstifte</t>
  </si>
  <si>
    <t>Mandeln, geschält und geschnitten</t>
  </si>
  <si>
    <t>Trockenpflaumen</t>
  </si>
  <si>
    <t>Trockenpflaumen, glutenfrei, Größe 30/40, mit Kern, 5- bis 10-kg-Packung</t>
  </si>
  <si>
    <t xml:space="preserve">Leinsamen, ganz </t>
  </si>
  <si>
    <t>Sonnenblumenkerne, geschält</t>
  </si>
  <si>
    <t>Pistazien, geschält</t>
  </si>
  <si>
    <t>Sesam, nicht gespelzt</t>
  </si>
  <si>
    <t>Haselnüsse, geschält und geröstet</t>
  </si>
  <si>
    <t>Haselnüsse Napoli</t>
  </si>
  <si>
    <t>Mandelsplitter</t>
  </si>
  <si>
    <t>Uva sultanina priva di glutine</t>
  </si>
  <si>
    <t>*</t>
  </si>
  <si>
    <t xml:space="preserve">Semolino grosso </t>
  </si>
  <si>
    <t xml:space="preserve">Semolino fino </t>
  </si>
  <si>
    <t>Fecola di patate</t>
  </si>
  <si>
    <t>100% succo d’arancia naturale senza zucchero aggiunto, in Tetrapack</t>
  </si>
  <si>
    <t>100% succo di mela naturale senza zucchero aggiunto, in Tetrapack</t>
  </si>
  <si>
    <t>pz.</t>
  </si>
  <si>
    <t>Mandorle a bastoncino</t>
  </si>
  <si>
    <t>Maionese secchiello
Olio di semi di girasole, senza conserv., solo aromi naturali, utilizzo di solo uova fresche pastorizzate</t>
  </si>
  <si>
    <t>Maionese bustina
Olio di semi di girasole, senza conservanti, solo aromi naturali, utilizzo di solo uova fresche pastorizzate</t>
  </si>
  <si>
    <t>Senape secchiello
Olio di semi di girasole, senza conserv., solo aromi naturali, utilizzo di solo uova fresche pastorizzate</t>
  </si>
  <si>
    <t xml:space="preserve">Aceto rosso </t>
  </si>
  <si>
    <t>Aceto bianco</t>
  </si>
  <si>
    <t>Aceto di frutta</t>
  </si>
  <si>
    <t>Legumi secchi - Fagioli borlotti</t>
  </si>
  <si>
    <t>Prugne secche</t>
  </si>
  <si>
    <t xml:space="preserve">Semi di lino interi </t>
  </si>
  <si>
    <t>Semi di girasole sbucciati</t>
  </si>
  <si>
    <t>Sesamo non decorticato</t>
  </si>
  <si>
    <t>Nocciole sbucciate e tostate</t>
  </si>
  <si>
    <t>Nocciole Napoli</t>
  </si>
  <si>
    <t>Scaglie di mandorle</t>
  </si>
  <si>
    <t>Miglio</t>
  </si>
  <si>
    <t xml:space="preserve">kg </t>
  </si>
  <si>
    <t xml:space="preserve">Sale grosso </t>
  </si>
  <si>
    <t>Sale fino</t>
  </si>
  <si>
    <t>Porcini secchi tagliati</t>
  </si>
  <si>
    <t>S</t>
  </si>
  <si>
    <t>mit Honig und Rohrzucker</t>
  </si>
  <si>
    <t>Brodo vegetale granulare, glutammato monosodico max 21%</t>
  </si>
  <si>
    <t>Granulatgemüsebrühe, max. 21% Mononatriumglutamat</t>
  </si>
  <si>
    <t>25 g</t>
  </si>
  <si>
    <t>35 g</t>
  </si>
  <si>
    <t>250 g</t>
  </si>
  <si>
    <t>375 g</t>
  </si>
  <si>
    <t>20 g</t>
  </si>
  <si>
    <t>12 g</t>
  </si>
  <si>
    <t>15 g</t>
  </si>
  <si>
    <t>Lasagne Sterine mind. 0,145% p/p s.s</t>
  </si>
  <si>
    <t>Lasagne steroli  min. 0,145% p/p s.s</t>
  </si>
  <si>
    <t>Proteine min 12,5% p/p</t>
  </si>
  <si>
    <t>max. Bruch 5%</t>
  </si>
  <si>
    <t>rotture max 5%</t>
  </si>
  <si>
    <t>rotture max 5 %</t>
  </si>
  <si>
    <t xml:space="preserve">Tonno in olio di oliva </t>
  </si>
  <si>
    <t>Filetti di sgombro in olio di oliva, acqua di rilascio max 2%</t>
  </si>
  <si>
    <t>Makrelenfilets in nativem Olivenöl, max. Abtropfw. 2%</t>
  </si>
  <si>
    <t>Crackers in porzioni da 12 g</t>
  </si>
  <si>
    <t>Grissini tipo “Torinesi” in porzione da 12 g</t>
  </si>
  <si>
    <t>frische Bierhefe</t>
  </si>
  <si>
    <t>Farine tipo 00</t>
  </si>
  <si>
    <t>Miele millefiori valdivia - Cile</t>
  </si>
  <si>
    <t>Miele millefiori d'arancio bio - Messico</t>
  </si>
  <si>
    <t>Miele porzioni 20 g</t>
  </si>
  <si>
    <t>Al miele e zucchero di canna</t>
  </si>
  <si>
    <t>Miscela cereali solubile da 500 a 1.000 g</t>
  </si>
  <si>
    <t>Getreidemischung, löslich, 500 bis 1.000 g</t>
  </si>
  <si>
    <t>Brodo con estratto di carne granulare, glutammato monosodico max 21%, carne min 3%</t>
  </si>
  <si>
    <t>Granulatbrühe mit Fleischextrakt, max. 21% Mononatriumglutamat, Fleischinhalt mind. 3%</t>
  </si>
  <si>
    <t>Brodo con estratto di carne, glutammato monosodico max 21%, carne min 2% - creatinina min 0,15% p/p s.s.</t>
  </si>
  <si>
    <t>Brodo con estratto di carne, glutammato monosodico max 21%, carne min 4% - creatinina min 0,30% p/p s.s.</t>
  </si>
  <si>
    <t>Tonno in olio di oliva, trancio pressato, briciole max 5%, da 80 g</t>
  </si>
  <si>
    <t>Thunfisch in nativem Olivenöl, gepresst, Brösel max. 5%, 80 g</t>
  </si>
  <si>
    <t>Olio extra vergine di oliva</t>
  </si>
  <si>
    <t>natives Olivenöl extra</t>
  </si>
  <si>
    <t>Olio di oliva</t>
  </si>
  <si>
    <t>Olivenöl</t>
  </si>
  <si>
    <t>verschiedene Gemüsesorten in Essig</t>
  </si>
  <si>
    <t>Mehl Typ 00</t>
  </si>
  <si>
    <t>Fiocchi</t>
  </si>
  <si>
    <t>Flocken</t>
  </si>
  <si>
    <t>Mandorle sgusciate e tagliate</t>
  </si>
  <si>
    <t>Balsamico-Essig; Dichtheit min. 1,10 g/ml</t>
  </si>
  <si>
    <t>Tausendblütenhonig Valdivia - Chile</t>
  </si>
  <si>
    <t xml:space="preserve">Tausendblütenhonig Bio-Orange - Mexiko </t>
  </si>
  <si>
    <t>Granulatbrühe mit Fleischextrakt, max. 21% Mononatriumglutamat, Fleischinhalt mind. 2% - Kreatinin mind. 0,15 p/p s.s.</t>
  </si>
  <si>
    <t>Granulatbrühe mit Fleischextrakt, max. 21% Mononatriumglutamat, Fleischinhalt mind. 4% - Kreatinin mind. 0,30 p/p s.s.</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</si>
  <si>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</si>
  <si>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</si>
  <si>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</si>
  <si>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</si>
  <si>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</si>
  <si>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</si>
  <si>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</si>
  <si>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</si>
  <si>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</si>
  <si>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</si>
  <si>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</si>
  <si>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</si>
  <si>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IN ZIFFERN
IN CIFRE</t>
  </si>
  <si>
    <t>IN BUCHSTABEN
IN LETTERE</t>
  </si>
  <si>
    <t>IMPORTO COMPLESSIVO
GESAMTSUMME</t>
  </si>
  <si>
    <t>COSTI DELLA SICUREZZA
SICHERHEITSKOSTEN
(art. 87 comma/Abs. 4 D.Lgs./GvD 163/2006)</t>
  </si>
  <si>
    <t>LOTTO 24 - GENERI VARI (AREA NORD)
LOS 24 - VERSCHIEDENE NAHRUNGSMITTEL (BEREICH NORD)
CIG 5420253645</t>
  </si>
  <si>
    <t>QUANTITÀ INDICATIVA
Fabbisogno indicativo al kg o al pezzo, se specificato /
INDIKATIVE MENGE
indikativer Bedarf pro Stück oder kg wenn angegeben</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</si>
</sst>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
    <numFmt numFmtId="182" formatCode="0.0000"/>
    <numFmt numFmtId="183" formatCode="#,##0.00\ &quot;€&quot;"/>
  </numFmts>
  <fonts count="39">
    <font>
      <sz val="11"/>
      <color indexed="8"/>
      <name val="Calibri"/>
      <family val="2"/>
    </font>
    <font>
      <i/>
      <sz val="8"/>
      <color indexed="8"/>
      <name val="Arial"/>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11"/>
      <color indexed="8"/>
      <name val="Arial"/>
      <family val="2"/>
    </font>
    <font>
      <sz val="8"/>
      <color indexed="10"/>
      <name val="Arial"/>
      <family val="2"/>
    </font>
    <font>
      <sz val="8"/>
      <color indexed="49"/>
      <name val="Arial"/>
      <family val="2"/>
    </font>
    <font>
      <sz val="8"/>
      <color indexed="57"/>
      <name val="Arial"/>
      <family val="2"/>
    </font>
    <font>
      <sz val="8"/>
      <name val="Arial"/>
      <family val="2"/>
    </font>
    <font>
      <b/>
      <sz val="8"/>
      <name val="Arial"/>
      <family val="2"/>
    </font>
    <font>
      <b/>
      <sz val="8"/>
      <color indexed="10"/>
      <name val="Arial"/>
      <family val="2"/>
    </font>
    <font>
      <b/>
      <sz val="8"/>
      <color indexed="49"/>
      <name val="Arial"/>
      <family val="2"/>
    </font>
    <font>
      <b/>
      <sz val="8"/>
      <color indexed="57"/>
      <name val="Arial"/>
      <family val="2"/>
    </font>
    <font>
      <b/>
      <sz val="10"/>
      <color indexed="8"/>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11"/>
      <name val="Calibri"/>
      <family val="2"/>
    </font>
    <font>
      <sz val="14"/>
      <name val="Calibri"/>
      <family val="2"/>
    </font>
    <font>
      <b/>
      <sz val="12"/>
      <name val="Arial"/>
      <family val="2"/>
    </font>
    <font>
      <sz val="10"/>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5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border>
    <border>
      <left style="thin"/>
      <right style="thin"/>
      <top/>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color indexed="63"/>
      </bottom>
    </border>
    <border>
      <left style="thin"/>
      <right/>
      <top style="thin"/>
      <bottom>
        <color indexed="63"/>
      </bottom>
    </border>
    <border>
      <left style="thin"/>
      <right style="thin"/>
      <top>
        <color indexed="63"/>
      </top>
      <bottom style="thin"/>
    </border>
    <border>
      <left style="thin"/>
      <right/>
      <top>
        <color indexed="63"/>
      </top>
      <bottom style="thin"/>
    </border>
    <border>
      <left style="thin"/>
      <right style="thin"/>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bottom>
        <color indexed="63"/>
      </bottom>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thin"/>
      <top>
        <color indexed="63"/>
      </top>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thin"/>
      <top style="thin"/>
      <bottom>
        <color indexed="63"/>
      </bottom>
    </border>
    <border>
      <left>
        <color indexed="63"/>
      </left>
      <right style="thin"/>
      <top style="medium"/>
      <bottom>
        <color indexed="63"/>
      </bottom>
    </border>
    <border>
      <left>
        <color indexed="63"/>
      </left>
      <right>
        <color indexed="63"/>
      </right>
      <top style="thin"/>
      <bottom style="thin"/>
    </border>
    <border>
      <left style="dashDotDot"/>
      <right>
        <color indexed="63"/>
      </right>
      <top style="thin"/>
      <bottom>
        <color indexed="63"/>
      </bottom>
    </border>
    <border>
      <left>
        <color indexed="63"/>
      </left>
      <right>
        <color indexed="63"/>
      </right>
      <top style="thin"/>
      <bottom>
        <color indexed="63"/>
      </bottom>
    </border>
    <border>
      <left>
        <color indexed="63"/>
      </left>
      <right style="dashDotDot"/>
      <top style="thin"/>
      <bottom>
        <color indexed="63"/>
      </bottom>
    </border>
    <border>
      <left style="thin"/>
      <right style="thin"/>
      <top style="medium"/>
      <bottom>
        <color indexed="63"/>
      </botto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32" fillId="0" borderId="0" applyNumberFormat="0" applyFill="0" applyBorder="0" applyAlignment="0" applyProtection="0"/>
    <xf numFmtId="0" fontId="13" fillId="16" borderId="1" applyNumberFormat="0" applyAlignment="0" applyProtection="0"/>
    <xf numFmtId="0" fontId="14" fillId="0" borderId="2" applyNumberFormat="0" applyFill="0" applyAlignment="0" applyProtection="0"/>
    <xf numFmtId="0" fontId="15" fillId="17" borderId="3" applyNumberFormat="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31" fillId="0" borderId="0" applyNumberFormat="0" applyFill="0" applyBorder="0" applyAlignment="0" applyProtection="0"/>
    <xf numFmtId="0" fontId="11" fillId="7" borderId="1" applyNumberFormat="0" applyAlignment="0" applyProtection="0"/>
    <xf numFmtId="0" fontId="10" fillId="22" borderId="0" applyNumberFormat="0" applyBorder="0" applyAlignment="0" applyProtection="0"/>
    <xf numFmtId="0" fontId="0" fillId="23" borderId="4" applyNumberFormat="0" applyFont="0" applyAlignment="0" applyProtection="0"/>
    <xf numFmtId="0" fontId="12"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5" fillId="0" borderId="6" applyNumberFormat="0" applyFill="0" applyAlignment="0" applyProtection="0"/>
    <xf numFmtId="0" fontId="6" fillId="0" borderId="7" applyNumberFormat="0" applyFill="0" applyAlignment="0" applyProtection="0"/>
    <xf numFmtId="0" fontId="7" fillId="0" borderId="8" applyNumberFormat="0" applyFill="0" applyAlignment="0" applyProtection="0"/>
    <xf numFmtId="0" fontId="7" fillId="0" borderId="0" applyNumberFormat="0" applyFill="0" applyBorder="0" applyAlignment="0" applyProtection="0"/>
    <xf numFmtId="0" fontId="18" fillId="0" borderId="9" applyNumberFormat="0" applyFill="0" applyAlignment="0" applyProtection="0"/>
    <xf numFmtId="0" fontId="9" fillId="3" borderId="0" applyNumberFormat="0" applyBorder="0" applyAlignment="0" applyProtection="0"/>
    <xf numFmtId="0" fontId="8"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30">
    <xf numFmtId="0" fontId="0" fillId="0" borderId="0" xfId="0" applyAlignment="1">
      <alignment/>
    </xf>
    <xf numFmtId="0" fontId="20" fillId="0" borderId="10" xfId="0" applyFont="1" applyBorder="1" applyAlignment="1">
      <alignment vertical="center" wrapText="1"/>
    </xf>
    <xf numFmtId="0" fontId="20" fillId="0" borderId="0" xfId="0" applyFont="1" applyBorder="1" applyAlignment="1">
      <alignment/>
    </xf>
    <xf numFmtId="0" fontId="20" fillId="0" borderId="11" xfId="0" applyFont="1" applyBorder="1" applyAlignment="1">
      <alignment vertical="center" wrapText="1"/>
    </xf>
    <xf numFmtId="173" fontId="22" fillId="0" borderId="12" xfId="43" applyNumberFormat="1" applyFont="1" applyBorder="1" applyAlignment="1">
      <alignment horizontal="center" vertical="center" wrapText="1"/>
    </xf>
    <xf numFmtId="172" fontId="23" fillId="0" borderId="12" xfId="43" applyNumberFormat="1" applyFont="1" applyBorder="1" applyAlignment="1">
      <alignment horizontal="center" vertical="center" wrapText="1"/>
    </xf>
    <xf numFmtId="173" fontId="24" fillId="0" borderId="12" xfId="43" applyNumberFormat="1" applyFont="1" applyBorder="1" applyAlignment="1">
      <alignment horizontal="center" vertical="center" wrapText="1"/>
    </xf>
    <xf numFmtId="172" fontId="22" fillId="0" borderId="12" xfId="43" applyNumberFormat="1" applyFont="1" applyBorder="1" applyAlignment="1">
      <alignment horizontal="center" vertical="center" wrapText="1"/>
    </xf>
    <xf numFmtId="173" fontId="22" fillId="0" borderId="12" xfId="43" applyNumberFormat="1" applyFont="1" applyBorder="1" applyAlignment="1">
      <alignment vertical="center" wrapText="1"/>
    </xf>
    <xf numFmtId="172" fontId="23" fillId="0" borderId="12" xfId="43" applyNumberFormat="1" applyFont="1" applyBorder="1" applyAlignment="1">
      <alignment vertical="center" wrapText="1"/>
    </xf>
    <xf numFmtId="172" fontId="22" fillId="0" borderId="12" xfId="43" applyNumberFormat="1" applyFont="1" applyBorder="1" applyAlignment="1">
      <alignment vertical="center" wrapText="1"/>
    </xf>
    <xf numFmtId="0" fontId="20" fillId="0" borderId="12" xfId="0" applyFont="1" applyBorder="1" applyAlignment="1">
      <alignment horizontal="justify" vertical="center" wrapText="1"/>
    </xf>
    <xf numFmtId="0" fontId="20" fillId="0" borderId="12" xfId="0" applyFont="1" applyBorder="1" applyAlignment="1">
      <alignment vertical="center" wrapText="1"/>
    </xf>
    <xf numFmtId="0" fontId="20" fillId="0" borderId="12" xfId="0" applyFont="1" applyBorder="1" applyAlignment="1">
      <alignment horizontal="center" vertical="center" wrapText="1"/>
    </xf>
    <xf numFmtId="4" fontId="20" fillId="0" borderId="13" xfId="0" applyNumberFormat="1" applyFont="1" applyBorder="1" applyAlignment="1">
      <alignment horizontal="center" vertical="center" wrapText="1"/>
    </xf>
    <xf numFmtId="0" fontId="20" fillId="0" borderId="14" xfId="0" applyFont="1" applyBorder="1" applyAlignment="1">
      <alignment horizontal="center" vertical="center" wrapText="1"/>
    </xf>
    <xf numFmtId="0" fontId="20" fillId="0" borderId="12" xfId="0" applyFont="1" applyFill="1" applyBorder="1" applyAlignment="1">
      <alignment vertical="center" wrapText="1"/>
    </xf>
    <xf numFmtId="0" fontId="25" fillId="0" borderId="15" xfId="0" applyFont="1" applyBorder="1" applyAlignment="1">
      <alignment horizontal="justify" vertical="center" wrapText="1"/>
    </xf>
    <xf numFmtId="0" fontId="20" fillId="0" borderId="15" xfId="0" applyFont="1" applyBorder="1" applyAlignment="1">
      <alignment horizontal="center" vertical="center" wrapText="1"/>
    </xf>
    <xf numFmtId="4" fontId="20" fillId="0" borderId="16" xfId="0" applyNumberFormat="1" applyFont="1" applyBorder="1" applyAlignment="1">
      <alignment horizontal="center" vertical="center" wrapText="1"/>
    </xf>
    <xf numFmtId="0" fontId="20" fillId="0" borderId="17" xfId="0" applyFont="1" applyBorder="1" applyAlignment="1">
      <alignment vertical="center" wrapText="1"/>
    </xf>
    <xf numFmtId="0" fontId="20" fillId="0" borderId="17" xfId="0" applyFont="1" applyBorder="1" applyAlignment="1">
      <alignment horizontal="center" vertical="center" wrapText="1"/>
    </xf>
    <xf numFmtId="4" fontId="20" fillId="0" borderId="18" xfId="0" applyNumberFormat="1" applyFont="1" applyBorder="1" applyAlignment="1">
      <alignment horizontal="center" vertical="center" wrapText="1"/>
    </xf>
    <xf numFmtId="172" fontId="23" fillId="0" borderId="10" xfId="43" applyNumberFormat="1" applyFont="1" applyBorder="1" applyAlignment="1">
      <alignment horizontal="center" vertical="center" wrapText="1"/>
    </xf>
    <xf numFmtId="172" fontId="23" fillId="0" borderId="10" xfId="43" applyNumberFormat="1" applyFont="1" applyBorder="1" applyAlignment="1">
      <alignment vertical="center" wrapText="1"/>
    </xf>
    <xf numFmtId="0" fontId="20" fillId="0" borderId="19" xfId="0" applyFont="1" applyBorder="1" applyAlignment="1">
      <alignment vertical="center" wrapText="1"/>
    </xf>
    <xf numFmtId="173" fontId="24" fillId="0" borderId="10" xfId="43" applyNumberFormat="1" applyFont="1" applyBorder="1" applyAlignment="1">
      <alignment horizontal="center" vertical="center" wrapText="1"/>
    </xf>
    <xf numFmtId="0" fontId="20" fillId="0" borderId="19" xfId="0" applyFont="1" applyFill="1" applyBorder="1" applyAlignment="1">
      <alignment vertical="center" wrapText="1"/>
    </xf>
    <xf numFmtId="0" fontId="20" fillId="0" borderId="10" xfId="0" applyFont="1" applyFill="1" applyBorder="1" applyAlignment="1">
      <alignment vertical="center" wrapText="1"/>
    </xf>
    <xf numFmtId="0" fontId="20" fillId="0" borderId="20" xfId="0" applyFont="1" applyBorder="1" applyAlignment="1">
      <alignment vertical="center" wrapText="1"/>
    </xf>
    <xf numFmtId="0" fontId="20" fillId="0" borderId="10" xfId="0" applyFont="1" applyBorder="1" applyAlignment="1">
      <alignment horizontal="center" vertical="center" wrapText="1"/>
    </xf>
    <xf numFmtId="173" fontId="22" fillId="0" borderId="10" xfId="43" applyNumberFormat="1" applyFont="1" applyBorder="1" applyAlignment="1">
      <alignment horizontal="center" vertical="center" wrapText="1"/>
    </xf>
    <xf numFmtId="172" fontId="22" fillId="0" borderId="10" xfId="43" applyNumberFormat="1" applyFont="1" applyBorder="1" applyAlignment="1">
      <alignment horizontal="center" vertical="center" wrapText="1"/>
    </xf>
    <xf numFmtId="0" fontId="20" fillId="0" borderId="15" xfId="0" applyFont="1" applyBorder="1" applyAlignment="1">
      <alignment vertical="center" wrapText="1"/>
    </xf>
    <xf numFmtId="0" fontId="20" fillId="0" borderId="15" xfId="0" applyFont="1" applyFill="1" applyBorder="1" applyAlignment="1">
      <alignment vertical="center" wrapText="1"/>
    </xf>
    <xf numFmtId="4" fontId="20" fillId="0" borderId="17" xfId="0" applyNumberFormat="1" applyFont="1" applyBorder="1" applyAlignment="1">
      <alignment horizontal="center" vertical="center" wrapText="1"/>
    </xf>
    <xf numFmtId="0" fontId="25" fillId="0" borderId="12" xfId="0" applyFont="1" applyBorder="1" applyAlignment="1">
      <alignment vertical="center" wrapText="1"/>
    </xf>
    <xf numFmtId="0" fontId="25" fillId="0" borderId="12" xfId="0" applyFont="1" applyFill="1" applyBorder="1" applyAlignment="1">
      <alignment vertical="center" wrapText="1"/>
    </xf>
    <xf numFmtId="0" fontId="20" fillId="24" borderId="12" xfId="0" applyFont="1" applyFill="1" applyBorder="1" applyAlignment="1">
      <alignment horizontal="center" vertical="center" wrapText="1"/>
    </xf>
    <xf numFmtId="0" fontId="26" fillId="0" borderId="12" xfId="0" applyFont="1" applyFill="1" applyBorder="1" applyAlignment="1" applyProtection="1">
      <alignment horizontal="center" vertical="center" textRotation="90" wrapText="1"/>
      <protection/>
    </xf>
    <xf numFmtId="174" fontId="25" fillId="0" borderId="17" xfId="0" applyNumberFormat="1" applyFont="1" applyBorder="1" applyAlignment="1" applyProtection="1">
      <alignment vertical="center" wrapText="1"/>
      <protection/>
    </xf>
    <xf numFmtId="173" fontId="22" fillId="24" borderId="12" xfId="43" applyNumberFormat="1" applyFont="1" applyFill="1" applyBorder="1" applyAlignment="1">
      <alignment horizontal="center" vertical="center" wrapText="1"/>
    </xf>
    <xf numFmtId="172" fontId="23" fillId="24" borderId="12" xfId="43" applyNumberFormat="1" applyFont="1" applyFill="1" applyBorder="1" applyAlignment="1">
      <alignment horizontal="center" vertical="center" wrapText="1"/>
    </xf>
    <xf numFmtId="173" fontId="24" fillId="24" borderId="12" xfId="43" applyNumberFormat="1" applyFont="1" applyFill="1" applyBorder="1" applyAlignment="1">
      <alignment horizontal="center" vertical="center" wrapText="1"/>
    </xf>
    <xf numFmtId="172" fontId="22" fillId="24" borderId="12" xfId="43" applyNumberFormat="1" applyFont="1" applyFill="1" applyBorder="1" applyAlignment="1">
      <alignment horizontal="center" vertical="center" wrapText="1"/>
    </xf>
    <xf numFmtId="0" fontId="20" fillId="24" borderId="0" xfId="0" applyFont="1" applyFill="1" applyBorder="1" applyAlignment="1">
      <alignment/>
    </xf>
    <xf numFmtId="0" fontId="20" fillId="0" borderId="12" xfId="0" applyFont="1" applyFill="1" applyBorder="1" applyAlignment="1">
      <alignment horizontal="center" vertical="center" wrapText="1"/>
    </xf>
    <xf numFmtId="4" fontId="20" fillId="0" borderId="13" xfId="0" applyNumberFormat="1" applyFont="1" applyFill="1" applyBorder="1" applyAlignment="1">
      <alignment horizontal="center" vertical="center" wrapText="1"/>
    </xf>
    <xf numFmtId="0" fontId="20" fillId="0" borderId="17" xfId="0" applyFont="1" applyFill="1" applyBorder="1" applyAlignment="1">
      <alignment vertical="center" wrapText="1"/>
    </xf>
    <xf numFmtId="0" fontId="20" fillId="0" borderId="17" xfId="0" applyFont="1" applyBorder="1" applyAlignment="1">
      <alignment horizontal="justify" vertical="center" wrapText="1"/>
    </xf>
    <xf numFmtId="0" fontId="25" fillId="0" borderId="12" xfId="0" applyFont="1" applyBorder="1" applyAlignment="1" applyProtection="1">
      <alignment horizontal="center" vertical="center"/>
      <protection/>
    </xf>
    <xf numFmtId="0" fontId="20" fillId="0" borderId="12" xfId="0" applyFont="1" applyFill="1" applyBorder="1" applyAlignment="1">
      <alignment horizontal="justify" vertical="center" wrapText="1"/>
    </xf>
    <xf numFmtId="0" fontId="2" fillId="0" borderId="0" xfId="0" applyFont="1" applyBorder="1" applyAlignment="1">
      <alignment/>
    </xf>
    <xf numFmtId="0" fontId="20" fillId="0" borderId="0" xfId="0" applyFont="1" applyBorder="1" applyAlignment="1">
      <alignment horizontal="center"/>
    </xf>
    <xf numFmtId="173" fontId="20" fillId="0" borderId="0" xfId="43" applyNumberFormat="1" applyFont="1" applyBorder="1" applyAlignment="1">
      <alignment/>
    </xf>
    <xf numFmtId="172" fontId="20" fillId="0" borderId="0" xfId="43" applyNumberFormat="1" applyFont="1" applyBorder="1" applyAlignment="1">
      <alignment/>
    </xf>
    <xf numFmtId="173" fontId="20" fillId="0" borderId="0" xfId="43" applyNumberFormat="1" applyFont="1" applyBorder="1" applyAlignment="1">
      <alignment horizontal="center"/>
    </xf>
    <xf numFmtId="0" fontId="20" fillId="0" borderId="0" xfId="0" applyFont="1" applyFill="1" applyBorder="1" applyAlignment="1">
      <alignment horizontal="center"/>
    </xf>
    <xf numFmtId="4" fontId="20" fillId="0" borderId="0" xfId="0" applyNumberFormat="1" applyFont="1" applyFill="1" applyBorder="1" applyAlignment="1">
      <alignment horizontal="center"/>
    </xf>
    <xf numFmtId="3" fontId="20" fillId="3" borderId="12" xfId="0" applyNumberFormat="1" applyFont="1" applyFill="1" applyBorder="1" applyAlignment="1">
      <alignment horizontal="center" vertical="center" wrapText="1"/>
    </xf>
    <xf numFmtId="3" fontId="20" fillId="3" borderId="15" xfId="0" applyNumberFormat="1" applyFont="1" applyFill="1" applyBorder="1" applyAlignment="1">
      <alignment horizontal="center" vertical="center" wrapText="1"/>
    </xf>
    <xf numFmtId="3" fontId="20" fillId="3" borderId="17" xfId="0" applyNumberFormat="1" applyFont="1" applyFill="1" applyBorder="1" applyAlignment="1">
      <alignment horizontal="center" vertical="center" wrapText="1"/>
    </xf>
    <xf numFmtId="3" fontId="20" fillId="3" borderId="10" xfId="0" applyNumberFormat="1" applyFont="1" applyFill="1" applyBorder="1" applyAlignment="1">
      <alignment horizontal="center" vertical="center" wrapText="1"/>
    </xf>
    <xf numFmtId="4" fontId="20" fillId="0" borderId="21" xfId="0" applyNumberFormat="1" applyFont="1" applyBorder="1" applyAlignment="1">
      <alignment horizontal="center" vertical="center" wrapText="1"/>
    </xf>
    <xf numFmtId="4" fontId="20" fillId="0" borderId="22" xfId="0" applyNumberFormat="1" applyFont="1" applyBorder="1" applyAlignment="1">
      <alignment horizontal="center" vertical="center" wrapText="1"/>
    </xf>
    <xf numFmtId="0" fontId="26" fillId="23" borderId="12" xfId="0" applyFont="1" applyFill="1" applyBorder="1" applyAlignment="1" applyProtection="1">
      <alignment horizontal="center" vertical="center" textRotation="90" wrapText="1"/>
      <protection/>
    </xf>
    <xf numFmtId="0" fontId="25" fillId="0" borderId="12"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2" fontId="25" fillId="0" borderId="15" xfId="0" applyNumberFormat="1" applyFont="1" applyBorder="1" applyAlignment="1" applyProtection="1">
      <alignment horizontal="center" vertical="center" wrapText="1"/>
      <protection/>
    </xf>
    <xf numFmtId="2" fontId="25" fillId="0" borderId="12" xfId="0" applyNumberFormat="1" applyFont="1" applyFill="1" applyBorder="1" applyAlignment="1" applyProtection="1">
      <alignment horizontal="center" vertical="center" wrapText="1"/>
      <protection/>
    </xf>
    <xf numFmtId="173" fontId="22" fillId="0" borderId="15" xfId="43" applyNumberFormat="1" applyFont="1" applyBorder="1" applyAlignment="1">
      <alignment horizontal="center" vertical="center" wrapText="1"/>
    </xf>
    <xf numFmtId="0" fontId="25" fillId="0" borderId="20" xfId="0" applyFont="1" applyBorder="1" applyAlignment="1" applyProtection="1">
      <alignment horizontal="center" vertical="center" wrapText="1"/>
      <protection/>
    </xf>
    <xf numFmtId="4" fontId="20" fillId="0" borderId="12" xfId="0" applyNumberFormat="1" applyFont="1" applyBorder="1" applyAlignment="1">
      <alignment horizontal="center" vertical="center" wrapText="1"/>
    </xf>
    <xf numFmtId="0" fontId="26" fillId="0" borderId="12" xfId="0" applyFont="1" applyFill="1" applyBorder="1" applyAlignment="1" applyProtection="1">
      <alignment horizontal="center" vertical="center" textRotation="90" wrapText="1" shrinkToFit="1"/>
      <protection/>
    </xf>
    <xf numFmtId="0" fontId="25" fillId="0" borderId="0" xfId="0" applyFont="1" applyFill="1" applyBorder="1" applyAlignment="1" applyProtection="1">
      <alignment/>
      <protection/>
    </xf>
    <xf numFmtId="2" fontId="25" fillId="0" borderId="0" xfId="0" applyNumberFormat="1" applyFont="1" applyFill="1" applyBorder="1" applyAlignment="1" applyProtection="1">
      <alignment/>
      <protection/>
    </xf>
    <xf numFmtId="0" fontId="25" fillId="0" borderId="17" xfId="0" applyFont="1" applyBorder="1" applyAlignment="1" applyProtection="1">
      <alignment vertical="center" wrapText="1"/>
      <protection/>
    </xf>
    <xf numFmtId="2" fontId="25" fillId="0" borderId="17" xfId="0" applyNumberFormat="1" applyFont="1" applyBorder="1" applyAlignment="1" applyProtection="1">
      <alignment vertical="center" wrapText="1"/>
      <protection/>
    </xf>
    <xf numFmtId="2" fontId="25" fillId="0" borderId="15" xfId="0" applyNumberFormat="1" applyFont="1" applyBorder="1" applyAlignment="1" applyProtection="1">
      <alignment vertical="center" wrapText="1"/>
      <protection/>
    </xf>
    <xf numFmtId="0" fontId="25" fillId="0" borderId="15" xfId="0" applyFont="1" applyBorder="1" applyAlignment="1" applyProtection="1">
      <alignment vertical="center" wrapText="1"/>
      <protection/>
    </xf>
    <xf numFmtId="0" fontId="25" fillId="0" borderId="12" xfId="0" applyFont="1" applyBorder="1" applyAlignment="1" applyProtection="1">
      <alignment vertical="center" wrapText="1"/>
      <protection/>
    </xf>
    <xf numFmtId="2" fontId="25" fillId="0" borderId="12" xfId="0" applyNumberFormat="1" applyFont="1" applyBorder="1" applyAlignment="1" applyProtection="1">
      <alignment vertical="center" wrapText="1"/>
      <protection/>
    </xf>
    <xf numFmtId="0" fontId="25" fillId="0" borderId="12" xfId="0" applyFont="1" applyBorder="1" applyAlignment="1" applyProtection="1">
      <alignment vertical="center"/>
      <protection/>
    </xf>
    <xf numFmtId="2" fontId="25" fillId="0" borderId="12" xfId="0" applyNumberFormat="1" applyFont="1" applyBorder="1" applyAlignment="1" applyProtection="1">
      <alignment horizontal="center" vertical="center" wrapText="1"/>
      <protection/>
    </xf>
    <xf numFmtId="172" fontId="22" fillId="0" borderId="15" xfId="43" applyNumberFormat="1" applyFont="1" applyBorder="1" applyAlignment="1">
      <alignment horizontal="center" vertical="center" wrapText="1"/>
    </xf>
    <xf numFmtId="173" fontId="24" fillId="0" borderId="15" xfId="43" applyNumberFormat="1" applyFont="1" applyBorder="1" applyAlignment="1">
      <alignment horizontal="center" vertical="center" wrapText="1"/>
    </xf>
    <xf numFmtId="173" fontId="24" fillId="0" borderId="17" xfId="43" applyNumberFormat="1" applyFont="1" applyBorder="1" applyAlignment="1">
      <alignment horizontal="center" vertical="center" wrapText="1"/>
    </xf>
    <xf numFmtId="172" fontId="22" fillId="0" borderId="17" xfId="43" applyNumberFormat="1" applyFont="1" applyBorder="1" applyAlignment="1">
      <alignment horizontal="center" vertical="center" wrapText="1"/>
    </xf>
    <xf numFmtId="0" fontId="25" fillId="0" borderId="17" xfId="0" applyFont="1" applyBorder="1" applyAlignment="1" applyProtection="1">
      <alignment vertical="center"/>
      <protection/>
    </xf>
    <xf numFmtId="172" fontId="23" fillId="0" borderId="15" xfId="43" applyNumberFormat="1" applyFont="1" applyBorder="1" applyAlignment="1">
      <alignment horizontal="center" vertical="center" wrapText="1"/>
    </xf>
    <xf numFmtId="174" fontId="25" fillId="0" borderId="12" xfId="0" applyNumberFormat="1" applyFont="1" applyBorder="1" applyAlignment="1" applyProtection="1">
      <alignment vertical="center"/>
      <protection/>
    </xf>
    <xf numFmtId="3" fontId="25" fillId="0" borderId="12" xfId="0" applyNumberFormat="1" applyFont="1" applyBorder="1" applyAlignment="1" applyProtection="1">
      <alignment vertical="center" wrapText="1"/>
      <protection/>
    </xf>
    <xf numFmtId="174" fontId="25" fillId="0" borderId="12" xfId="0" applyNumberFormat="1" applyFont="1" applyBorder="1" applyAlignment="1" applyProtection="1">
      <alignment vertical="center" wrapText="1"/>
      <protection/>
    </xf>
    <xf numFmtId="2" fontId="25" fillId="0" borderId="12" xfId="0" applyNumberFormat="1" applyFont="1" applyBorder="1" applyAlignment="1" applyProtection="1">
      <alignment horizontal="left" vertical="center" wrapText="1"/>
      <protection/>
    </xf>
    <xf numFmtId="2" fontId="25" fillId="0" borderId="0" xfId="0" applyNumberFormat="1" applyFont="1" applyFill="1" applyBorder="1" applyAlignment="1" applyProtection="1">
      <alignment vertical="center" wrapText="1"/>
      <protection/>
    </xf>
    <xf numFmtId="0" fontId="25" fillId="0" borderId="0" xfId="0" applyFont="1" applyFill="1" applyBorder="1" applyAlignment="1" applyProtection="1">
      <alignment vertical="center" wrapText="1"/>
      <protection/>
    </xf>
    <xf numFmtId="174" fontId="25" fillId="0" borderId="0" xfId="0" applyNumberFormat="1" applyFont="1" applyFill="1" applyBorder="1" applyAlignment="1" applyProtection="1">
      <alignment vertical="center" wrapText="1"/>
      <protection/>
    </xf>
    <xf numFmtId="0" fontId="25" fillId="0" borderId="0" xfId="0" applyFont="1" applyFill="1" applyBorder="1" applyAlignment="1" applyProtection="1">
      <alignment horizontal="center"/>
      <protection/>
    </xf>
    <xf numFmtId="4" fontId="20" fillId="0" borderId="23" xfId="0" applyNumberFormat="1" applyFont="1" applyBorder="1" applyAlignment="1">
      <alignment horizontal="center" vertical="center" wrapText="1"/>
    </xf>
    <xf numFmtId="0" fontId="20" fillId="0" borderId="24" xfId="0" applyFont="1" applyBorder="1" applyAlignment="1">
      <alignment horizontal="center" vertical="center" wrapText="1"/>
    </xf>
    <xf numFmtId="0" fontId="25" fillId="0" borderId="17" xfId="0" applyFont="1" applyBorder="1" applyAlignment="1" applyProtection="1">
      <alignment horizontal="center" vertical="center"/>
      <protection/>
    </xf>
    <xf numFmtId="0" fontId="25" fillId="0" borderId="15" xfId="0" applyFont="1" applyFill="1" applyBorder="1" applyAlignment="1">
      <alignment vertical="center" wrapText="1"/>
    </xf>
    <xf numFmtId="0" fontId="20" fillId="24" borderId="15" xfId="0" applyFont="1" applyFill="1" applyBorder="1" applyAlignment="1">
      <alignment horizontal="center" vertical="center" wrapText="1"/>
    </xf>
    <xf numFmtId="0" fontId="25" fillId="0" borderId="17" xfId="0" applyFont="1" applyBorder="1" applyAlignment="1" applyProtection="1">
      <alignment horizontal="center" vertical="center" wrapText="1"/>
      <protection/>
    </xf>
    <xf numFmtId="173" fontId="22" fillId="0" borderId="17" xfId="43" applyNumberFormat="1" applyFont="1" applyBorder="1" applyAlignment="1">
      <alignment horizontal="center" vertical="center" wrapText="1"/>
    </xf>
    <xf numFmtId="0" fontId="2" fillId="23" borderId="12" xfId="0" applyFont="1" applyFill="1" applyBorder="1" applyAlignment="1">
      <alignment horizontal="center" vertical="center" wrapText="1"/>
    </xf>
    <xf numFmtId="0" fontId="2" fillId="23" borderId="21" xfId="0" applyFont="1" applyFill="1" applyBorder="1" applyAlignment="1">
      <alignment horizontal="center" vertical="center" wrapText="1"/>
    </xf>
    <xf numFmtId="0" fontId="26" fillId="23" borderId="12" xfId="0" applyFont="1" applyFill="1" applyBorder="1" applyAlignment="1" applyProtection="1">
      <alignment horizontal="center" vertical="center" textRotation="90" wrapText="1" shrinkToFit="1"/>
      <protection/>
    </xf>
    <xf numFmtId="2" fontId="26" fillId="23" borderId="12" xfId="0" applyNumberFormat="1" applyFont="1" applyFill="1" applyBorder="1" applyAlignment="1" applyProtection="1">
      <alignment horizontal="center" vertical="center" textRotation="90" wrapText="1"/>
      <protection/>
    </xf>
    <xf numFmtId="174" fontId="26" fillId="4" borderId="12" xfId="43" applyNumberFormat="1" applyFont="1" applyFill="1" applyBorder="1" applyAlignment="1">
      <alignment horizontal="center" vertical="center" wrapText="1"/>
    </xf>
    <xf numFmtId="3" fontId="25" fillId="0" borderId="15" xfId="0" applyNumberFormat="1" applyFont="1" applyBorder="1" applyAlignment="1" applyProtection="1">
      <alignment horizontal="center" vertical="center" wrapText="1"/>
      <protection/>
    </xf>
    <xf numFmtId="0" fontId="20"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2" fillId="0" borderId="25" xfId="0" applyFont="1" applyBorder="1" applyAlignment="1">
      <alignment horizontal="left" vertical="center" wrapText="1"/>
    </xf>
    <xf numFmtId="3" fontId="25" fillId="0" borderId="12" xfId="0" applyNumberFormat="1" applyFont="1" applyBorder="1" applyAlignment="1" applyProtection="1">
      <alignment horizontal="center" vertical="center" wrapText="1"/>
      <protection/>
    </xf>
    <xf numFmtId="0" fontId="22"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4" fillId="0" borderId="0" xfId="0" applyFont="1" applyBorder="1" applyAlignment="1">
      <alignment horizontal="center" vertical="center" wrapText="1"/>
    </xf>
    <xf numFmtId="173" fontId="22" fillId="0" borderId="0" xfId="43" applyNumberFormat="1" applyFont="1" applyBorder="1" applyAlignment="1">
      <alignment vertical="center" wrapText="1"/>
    </xf>
    <xf numFmtId="172" fontId="23" fillId="0" borderId="0" xfId="43" applyNumberFormat="1" applyFont="1" applyBorder="1" applyAlignment="1">
      <alignment vertical="center" wrapText="1"/>
    </xf>
    <xf numFmtId="173" fontId="24" fillId="0" borderId="0" xfId="43" applyNumberFormat="1" applyFont="1" applyBorder="1" applyAlignment="1">
      <alignment horizontal="center" vertical="center" wrapText="1"/>
    </xf>
    <xf numFmtId="3" fontId="25" fillId="0" borderId="17" xfId="0" applyNumberFormat="1" applyFont="1" applyBorder="1" applyAlignment="1" applyProtection="1">
      <alignment horizontal="center" vertical="center" wrapText="1"/>
      <protection/>
    </xf>
    <xf numFmtId="0" fontId="25" fillId="0" borderId="15" xfId="0" applyFont="1" applyBorder="1" applyAlignment="1" applyProtection="1">
      <alignment horizontal="center" vertical="center"/>
      <protection/>
    </xf>
    <xf numFmtId="3" fontId="25" fillId="0" borderId="15" xfId="0" applyNumberFormat="1" applyFont="1" applyBorder="1" applyAlignment="1" applyProtection="1">
      <alignment horizontal="center" vertical="center"/>
      <protection/>
    </xf>
    <xf numFmtId="3" fontId="22" fillId="3" borderId="12" xfId="0" applyNumberFormat="1" applyFont="1" applyFill="1" applyBorder="1" applyAlignment="1">
      <alignment horizontal="center" vertical="center" wrapText="1"/>
    </xf>
    <xf numFmtId="0" fontId="20" fillId="0" borderId="17" xfId="0" applyFont="1" applyBorder="1" applyAlignment="1">
      <alignment horizontal="left" vertical="center" wrapText="1"/>
    </xf>
    <xf numFmtId="174" fontId="25" fillId="0" borderId="15" xfId="0" applyNumberFormat="1" applyFont="1" applyBorder="1" applyAlignment="1" applyProtection="1">
      <alignment vertical="center" wrapText="1"/>
      <protection/>
    </xf>
    <xf numFmtId="4" fontId="26" fillId="4" borderId="15" xfId="0" applyNumberFormat="1" applyFont="1" applyFill="1" applyBorder="1" applyAlignment="1" applyProtection="1">
      <alignment horizontal="center" vertical="center" wrapText="1"/>
      <protection/>
    </xf>
    <xf numFmtId="2" fontId="26" fillId="4" borderId="15" xfId="0" applyNumberFormat="1" applyFont="1" applyFill="1" applyBorder="1" applyAlignment="1" applyProtection="1">
      <alignment horizontal="center" vertical="center" wrapText="1"/>
      <protection/>
    </xf>
    <xf numFmtId="2" fontId="26" fillId="4" borderId="17" xfId="0" applyNumberFormat="1" applyFont="1" applyFill="1" applyBorder="1" applyAlignment="1" applyProtection="1">
      <alignment horizontal="center" vertical="center" wrapText="1"/>
      <protection/>
    </xf>
    <xf numFmtId="174" fontId="25" fillId="7" borderId="0" xfId="43" applyNumberFormat="1" applyFont="1" applyFill="1" applyBorder="1" applyAlignment="1">
      <alignment horizontal="center" vertical="center" wrapText="1"/>
    </xf>
    <xf numFmtId="0" fontId="25" fillId="7" borderId="0" xfId="0" applyFont="1" applyFill="1" applyBorder="1" applyAlignment="1" applyProtection="1">
      <alignment vertical="center" wrapText="1"/>
      <protection/>
    </xf>
    <xf numFmtId="0" fontId="25" fillId="7" borderId="0" xfId="0" applyFont="1" applyFill="1" applyBorder="1" applyAlignment="1" applyProtection="1">
      <alignment/>
      <protection/>
    </xf>
    <xf numFmtId="4" fontId="2" fillId="4" borderId="17" xfId="0" applyNumberFormat="1" applyFont="1" applyFill="1" applyBorder="1" applyAlignment="1">
      <alignment horizontal="center" vertical="center" wrapText="1"/>
    </xf>
    <xf numFmtId="4" fontId="2" fillId="4" borderId="12" xfId="0" applyNumberFormat="1" applyFont="1" applyFill="1" applyBorder="1" applyAlignment="1">
      <alignment horizontal="center" vertical="center" wrapText="1"/>
    </xf>
    <xf numFmtId="4" fontId="2" fillId="4" borderId="15" xfId="0" applyNumberFormat="1" applyFont="1" applyFill="1" applyBorder="1" applyAlignment="1">
      <alignment horizontal="center" vertical="center" wrapText="1"/>
    </xf>
    <xf numFmtId="4" fontId="20" fillId="7" borderId="17" xfId="0" applyNumberFormat="1" applyFont="1" applyFill="1" applyBorder="1" applyAlignment="1">
      <alignment horizontal="center" vertical="center" wrapText="1"/>
    </xf>
    <xf numFmtId="2" fontId="2" fillId="4" borderId="17" xfId="0" applyNumberFormat="1" applyFont="1" applyFill="1" applyBorder="1" applyAlignment="1">
      <alignment horizontal="center" vertical="center" wrapText="1"/>
    </xf>
    <xf numFmtId="2" fontId="2" fillId="4" borderId="12" xfId="0" applyNumberFormat="1" applyFont="1" applyFill="1" applyBorder="1" applyAlignment="1">
      <alignment horizontal="center" vertical="center" wrapText="1"/>
    </xf>
    <xf numFmtId="2" fontId="26" fillId="4" borderId="12" xfId="0" applyNumberFormat="1" applyFont="1" applyFill="1" applyBorder="1" applyAlignment="1" applyProtection="1">
      <alignment horizontal="center" vertical="center" wrapText="1"/>
      <protection/>
    </xf>
    <xf numFmtId="4" fontId="25" fillId="7" borderId="17" xfId="0" applyNumberFormat="1" applyFont="1" applyFill="1" applyBorder="1" applyAlignment="1" applyProtection="1">
      <alignment horizontal="center" vertical="center" wrapText="1"/>
      <protection/>
    </xf>
    <xf numFmtId="4" fontId="25" fillId="7" borderId="12" xfId="0" applyNumberFormat="1" applyFont="1" applyFill="1" applyBorder="1" applyAlignment="1" applyProtection="1">
      <alignment horizontal="center" vertical="center" wrapText="1"/>
      <protection/>
    </xf>
    <xf numFmtId="4" fontId="26" fillId="4" borderId="12" xfId="0" applyNumberFormat="1" applyFont="1" applyFill="1" applyBorder="1" applyAlignment="1" applyProtection="1">
      <alignment horizontal="center" vertical="center" wrapText="1"/>
      <protection/>
    </xf>
    <xf numFmtId="4" fontId="25" fillId="7" borderId="15" xfId="0" applyNumberFormat="1" applyFont="1" applyFill="1" applyBorder="1" applyAlignment="1" applyProtection="1">
      <alignment horizontal="center" vertical="center"/>
      <protection/>
    </xf>
    <xf numFmtId="4" fontId="25" fillId="7" borderId="20" xfId="0" applyNumberFormat="1" applyFont="1" applyFill="1" applyBorder="1" applyAlignment="1" applyProtection="1">
      <alignment horizontal="center" vertical="center"/>
      <protection/>
    </xf>
    <xf numFmtId="4" fontId="25" fillId="7" borderId="12" xfId="0" applyNumberFormat="1" applyFont="1" applyFill="1" applyBorder="1" applyAlignment="1" applyProtection="1">
      <alignment horizontal="center" vertical="center"/>
      <protection/>
    </xf>
    <xf numFmtId="4" fontId="26" fillId="4" borderId="17" xfId="0" applyNumberFormat="1" applyFont="1" applyFill="1" applyBorder="1" applyAlignment="1" applyProtection="1">
      <alignment horizontal="center" vertical="center" wrapText="1"/>
      <protection/>
    </xf>
    <xf numFmtId="4" fontId="25" fillId="7" borderId="0" xfId="0" applyNumberFormat="1" applyFont="1" applyFill="1" applyBorder="1" applyAlignment="1" applyProtection="1">
      <alignment horizontal="right" vertical="center" wrapText="1"/>
      <protection/>
    </xf>
    <xf numFmtId="4" fontId="25" fillId="7" borderId="0" xfId="0" applyNumberFormat="1" applyFont="1" applyFill="1" applyBorder="1" applyAlignment="1" applyProtection="1">
      <alignment horizontal="right"/>
      <protection/>
    </xf>
    <xf numFmtId="0" fontId="25" fillId="0" borderId="0" xfId="0" applyFont="1" applyBorder="1" applyAlignment="1">
      <alignment vertical="center"/>
    </xf>
    <xf numFmtId="0" fontId="20" fillId="0" borderId="12" xfId="0" applyFont="1" applyFill="1" applyBorder="1" applyAlignment="1">
      <alignment horizontal="center" vertical="center" wrapText="1"/>
    </xf>
    <xf numFmtId="0" fontId="25" fillId="0" borderId="17" xfId="0" applyFont="1" applyBorder="1" applyAlignment="1">
      <alignment horizontal="left" vertical="center" wrapText="1"/>
    </xf>
    <xf numFmtId="0" fontId="25" fillId="0" borderId="17" xfId="0" applyFont="1" applyBorder="1" applyAlignment="1">
      <alignment vertical="center" wrapText="1"/>
    </xf>
    <xf numFmtId="0" fontId="20" fillId="0" borderId="11" xfId="0" applyFont="1" applyFill="1" applyBorder="1" applyAlignment="1">
      <alignment vertical="center" wrapText="1"/>
    </xf>
    <xf numFmtId="3" fontId="25" fillId="0" borderId="12" xfId="0" applyNumberFormat="1" applyFont="1" applyFill="1" applyBorder="1" applyAlignment="1" applyProtection="1">
      <alignment horizontal="center" vertical="center" wrapText="1"/>
      <protection/>
    </xf>
    <xf numFmtId="3" fontId="25" fillId="0" borderId="15" xfId="0" applyNumberFormat="1" applyFont="1" applyFill="1" applyBorder="1" applyAlignment="1" applyProtection="1">
      <alignment horizontal="center" vertical="center" wrapText="1"/>
      <protection/>
    </xf>
    <xf numFmtId="4" fontId="26" fillId="7" borderId="0" xfId="0" applyNumberFormat="1" applyFont="1" applyFill="1" applyBorder="1" applyAlignment="1" applyProtection="1">
      <alignment/>
      <protection/>
    </xf>
    <xf numFmtId="3" fontId="20" fillId="0" borderId="26" xfId="0" applyNumberFormat="1" applyFont="1" applyFill="1" applyBorder="1" applyAlignment="1">
      <alignment horizontal="center" vertical="center" wrapText="1"/>
    </xf>
    <xf numFmtId="3" fontId="20" fillId="0" borderId="12" xfId="0" applyNumberFormat="1" applyFont="1" applyFill="1" applyBorder="1" applyAlignment="1">
      <alignment horizontal="center" vertical="center" wrapText="1"/>
    </xf>
    <xf numFmtId="4" fontId="20" fillId="7" borderId="26" xfId="0" applyNumberFormat="1" applyFont="1" applyFill="1" applyBorder="1" applyAlignment="1">
      <alignment horizontal="center" vertical="center" wrapText="1"/>
    </xf>
    <xf numFmtId="4" fontId="20" fillId="7"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3" fontId="25" fillId="0" borderId="17" xfId="0" applyNumberFormat="1" applyFont="1" applyFill="1" applyBorder="1" applyAlignment="1" applyProtection="1">
      <alignment horizontal="center" vertical="center" wrapText="1"/>
      <protection/>
    </xf>
    <xf numFmtId="0" fontId="20" fillId="0" borderId="27" xfId="0" applyFont="1" applyBorder="1" applyAlignment="1">
      <alignment horizontal="center" vertical="center" wrapText="1"/>
    </xf>
    <xf numFmtId="0" fontId="25" fillId="0" borderId="17" xfId="0" applyFont="1" applyFill="1" applyBorder="1" applyAlignment="1" applyProtection="1">
      <alignment horizontal="center" vertical="center"/>
      <protection/>
    </xf>
    <xf numFmtId="4" fontId="20" fillId="0" borderId="17" xfId="0" applyNumberFormat="1" applyFont="1" applyFill="1" applyBorder="1" applyAlignment="1">
      <alignment horizontal="center" vertical="center" wrapText="1"/>
    </xf>
    <xf numFmtId="0" fontId="20" fillId="0" borderId="17" xfId="0" applyFont="1" applyFill="1" applyBorder="1" applyAlignment="1">
      <alignment horizontal="left" vertical="center" wrapText="1"/>
    </xf>
    <xf numFmtId="0" fontId="0" fillId="0" borderId="28" xfId="0" applyBorder="1" applyAlignment="1">
      <alignment vertical="center"/>
    </xf>
    <xf numFmtId="0" fontId="0" fillId="0" borderId="29" xfId="0" applyBorder="1" applyAlignment="1">
      <alignment vertical="center"/>
    </xf>
    <xf numFmtId="3" fontId="25" fillId="0" borderId="26" xfId="0" applyNumberFormat="1" applyFont="1" applyFill="1" applyBorder="1" applyAlignment="1" applyProtection="1">
      <alignment horizontal="center" vertical="center" wrapText="1"/>
      <protection/>
    </xf>
    <xf numFmtId="0" fontId="20" fillId="0" borderId="12" xfId="0" applyFont="1" applyBorder="1" applyAlignment="1">
      <alignment vertical="center"/>
    </xf>
    <xf numFmtId="0" fontId="2" fillId="23" borderId="12" xfId="0" applyFont="1" applyFill="1" applyBorder="1" applyAlignment="1">
      <alignment vertical="center"/>
    </xf>
    <xf numFmtId="0" fontId="20" fillId="0" borderId="22" xfId="0" applyFont="1" applyBorder="1" applyAlignment="1">
      <alignment vertical="center"/>
    </xf>
    <xf numFmtId="0" fontId="20" fillId="0" borderId="0" xfId="0" applyFont="1" applyBorder="1" applyAlignment="1">
      <alignment vertical="center"/>
    </xf>
    <xf numFmtId="3" fontId="20" fillId="0" borderId="0" xfId="0" applyNumberFormat="1" applyFont="1" applyFill="1" applyBorder="1" applyAlignment="1">
      <alignment/>
    </xf>
    <xf numFmtId="4" fontId="20" fillId="7" borderId="0" xfId="0" applyNumberFormat="1" applyFont="1" applyFill="1" applyBorder="1" applyAlignment="1">
      <alignment horizontal="center"/>
    </xf>
    <xf numFmtId="0" fontId="2" fillId="0" borderId="30" xfId="0" applyFont="1" applyBorder="1" applyAlignment="1">
      <alignment horizontal="center" vertical="center" wrapText="1"/>
    </xf>
    <xf numFmtId="0" fontId="30" fillId="0" borderId="28" xfId="0" applyFont="1" applyBorder="1" applyAlignment="1">
      <alignment horizontal="justify" vertical="center" wrapText="1"/>
    </xf>
    <xf numFmtId="2" fontId="25" fillId="0" borderId="17" xfId="0" applyNumberFormat="1" applyFont="1" applyBorder="1" applyAlignment="1" applyProtection="1">
      <alignment horizontal="center" vertical="center" wrapText="1"/>
      <protection/>
    </xf>
    <xf numFmtId="174" fontId="26" fillId="25" borderId="31" xfId="43" applyNumberFormat="1" applyFont="1" applyFill="1" applyBorder="1" applyAlignment="1">
      <alignment horizontal="center" vertical="center" wrapText="1"/>
    </xf>
    <xf numFmtId="0" fontId="20" fillId="0" borderId="17" xfId="0" applyFont="1" applyFill="1" applyBorder="1" applyAlignment="1">
      <alignment horizontal="justify" vertical="center" wrapText="1"/>
    </xf>
    <xf numFmtId="172" fontId="23" fillId="0" borderId="17" xfId="43" applyNumberFormat="1" applyFont="1" applyBorder="1" applyAlignment="1">
      <alignment horizontal="center" vertical="center" wrapText="1"/>
    </xf>
    <xf numFmtId="0" fontId="26" fillId="0" borderId="28" xfId="0" applyFont="1" applyFill="1" applyBorder="1" applyAlignment="1" applyProtection="1">
      <alignment horizontal="center" vertical="center" textRotation="90" wrapText="1" shrinkToFit="1"/>
      <protection/>
    </xf>
    <xf numFmtId="0" fontId="25" fillId="0" borderId="28" xfId="0" applyFont="1" applyFill="1" applyBorder="1" applyAlignment="1" applyProtection="1">
      <alignment/>
      <protection/>
    </xf>
    <xf numFmtId="2" fontId="25" fillId="0" borderId="28" xfId="0" applyNumberFormat="1" applyFont="1" applyFill="1" applyBorder="1" applyAlignment="1" applyProtection="1">
      <alignment/>
      <protection/>
    </xf>
    <xf numFmtId="173" fontId="27" fillId="0" borderId="28" xfId="43" applyNumberFormat="1" applyFont="1" applyBorder="1" applyAlignment="1">
      <alignment horizontal="justify" vertical="center" wrapText="1"/>
    </xf>
    <xf numFmtId="172" fontId="28" fillId="0" borderId="28" xfId="43" applyNumberFormat="1" applyFont="1" applyBorder="1" applyAlignment="1">
      <alignment horizontal="justify" vertical="center" wrapText="1"/>
    </xf>
    <xf numFmtId="173" fontId="29" fillId="0" borderId="28" xfId="43" applyNumberFormat="1" applyFont="1" applyBorder="1" applyAlignment="1">
      <alignment horizontal="center" vertical="center" wrapText="1"/>
    </xf>
    <xf numFmtId="172" fontId="27" fillId="0" borderId="28" xfId="43" applyNumberFormat="1" applyFont="1" applyBorder="1" applyAlignment="1">
      <alignment horizontal="justify" vertical="center" wrapText="1"/>
    </xf>
    <xf numFmtId="172" fontId="27" fillId="0" borderId="32" xfId="43" applyNumberFormat="1" applyFont="1" applyBorder="1" applyAlignment="1">
      <alignment horizontal="justify" vertical="center" wrapText="1"/>
    </xf>
    <xf numFmtId="4" fontId="26" fillId="4" borderId="26" xfId="0" applyNumberFormat="1" applyFont="1" applyFill="1" applyBorder="1" applyAlignment="1" applyProtection="1">
      <alignment horizontal="center" vertical="center" wrapText="1"/>
      <protection/>
    </xf>
    <xf numFmtId="2" fontId="26" fillId="4" borderId="26" xfId="0" applyNumberFormat="1" applyFont="1" applyFill="1" applyBorder="1" applyAlignment="1" applyProtection="1">
      <alignment horizontal="center" vertical="center" wrapText="1"/>
      <protection/>
    </xf>
    <xf numFmtId="0" fontId="0" fillId="0" borderId="28" xfId="0" applyFill="1" applyBorder="1" applyAlignment="1">
      <alignment vertical="center"/>
    </xf>
    <xf numFmtId="173" fontId="27" fillId="0" borderId="0" xfId="43" applyNumberFormat="1" applyFont="1" applyFill="1" applyBorder="1" applyAlignment="1">
      <alignment horizontal="justify" vertical="center" wrapText="1"/>
    </xf>
    <xf numFmtId="172" fontId="28" fillId="0" borderId="0" xfId="43" applyNumberFormat="1" applyFont="1" applyFill="1" applyBorder="1" applyAlignment="1">
      <alignment horizontal="justify" vertical="center" wrapText="1"/>
    </xf>
    <xf numFmtId="173" fontId="29" fillId="0" borderId="0" xfId="43" applyNumberFormat="1" applyFont="1" applyFill="1" applyBorder="1" applyAlignment="1">
      <alignment horizontal="center" vertical="center" wrapText="1"/>
    </xf>
    <xf numFmtId="172" fontId="27" fillId="0" borderId="0" xfId="43" applyNumberFormat="1" applyFont="1" applyFill="1" applyBorder="1" applyAlignment="1">
      <alignment horizontal="justify" vertical="center" wrapText="1"/>
    </xf>
    <xf numFmtId="4" fontId="2" fillId="25" borderId="17" xfId="0" applyNumberFormat="1" applyFont="1" applyFill="1" applyBorder="1" applyAlignment="1" applyProtection="1">
      <alignment horizontal="center" vertical="center" wrapText="1"/>
      <protection locked="0"/>
    </xf>
    <xf numFmtId="0" fontId="30" fillId="0" borderId="28" xfId="0" applyFont="1" applyBorder="1" applyAlignment="1" applyProtection="1">
      <alignment horizontal="justify" vertical="center" wrapText="1"/>
      <protection locked="0"/>
    </xf>
    <xf numFmtId="4" fontId="26" fillId="25" borderId="12" xfId="0" applyNumberFormat="1" applyFont="1" applyFill="1" applyBorder="1" applyAlignment="1" applyProtection="1">
      <alignment horizontal="center" vertical="center" wrapText="1"/>
      <protection locked="0"/>
    </xf>
    <xf numFmtId="0" fontId="0" fillId="0" borderId="28" xfId="0" applyFill="1" applyBorder="1" applyAlignment="1" applyProtection="1">
      <alignment vertical="center"/>
      <protection locked="0"/>
    </xf>
    <xf numFmtId="4" fontId="38" fillId="25" borderId="29" xfId="0" applyNumberFormat="1" applyFont="1" applyFill="1" applyBorder="1" applyAlignment="1">
      <alignment horizontal="left" vertical="center" wrapText="1"/>
    </xf>
    <xf numFmtId="183" fontId="30" fillId="25" borderId="33" xfId="0" applyNumberFormat="1" applyFont="1" applyFill="1" applyBorder="1" applyAlignment="1" applyProtection="1">
      <alignment horizontal="center" vertical="center"/>
      <protection locked="0"/>
    </xf>
    <xf numFmtId="4" fontId="38" fillId="25" borderId="34" xfId="0" applyNumberFormat="1" applyFont="1" applyFill="1" applyBorder="1" applyAlignment="1">
      <alignment horizontal="left" vertical="center" wrapText="1"/>
    </xf>
    <xf numFmtId="0" fontId="38" fillId="25" borderId="35" xfId="0" applyNumberFormat="1" applyFont="1" applyFill="1" applyBorder="1" applyAlignment="1" applyProtection="1">
      <alignment horizontal="center"/>
      <protection locked="0"/>
    </xf>
    <xf numFmtId="0" fontId="30" fillId="0" borderId="0" xfId="0" applyFont="1" applyFill="1" applyBorder="1" applyAlignment="1">
      <alignment horizontal="center" vertical="center" wrapText="1"/>
    </xf>
    <xf numFmtId="0" fontId="30" fillId="0" borderId="0" xfId="0" applyFont="1" applyFill="1" applyBorder="1" applyAlignment="1">
      <alignment horizontal="center" vertical="center"/>
    </xf>
    <xf numFmtId="4" fontId="2" fillId="25" borderId="17" xfId="0" applyNumberFormat="1" applyFont="1" applyFill="1" applyBorder="1" applyAlignment="1" applyProtection="1">
      <alignment horizontal="center" vertical="center" wrapText="1"/>
      <protection/>
    </xf>
    <xf numFmtId="0" fontId="30" fillId="0" borderId="32" xfId="0" applyFont="1" applyBorder="1" applyAlignment="1" applyProtection="1">
      <alignment horizontal="justify" vertical="center" wrapText="1"/>
      <protection/>
    </xf>
    <xf numFmtId="4" fontId="26" fillId="25" borderId="12" xfId="0" applyNumberFormat="1" applyFont="1" applyFill="1" applyBorder="1" applyAlignment="1" applyProtection="1">
      <alignment horizontal="center" vertical="center" wrapText="1"/>
      <protection/>
    </xf>
    <xf numFmtId="4" fontId="26" fillId="25" borderId="15" xfId="0" applyNumberFormat="1" applyFont="1" applyFill="1" applyBorder="1" applyAlignment="1" applyProtection="1">
      <alignment horizontal="center" vertical="center" wrapText="1"/>
      <protection/>
    </xf>
    <xf numFmtId="4" fontId="26" fillId="25" borderId="17" xfId="0" applyNumberFormat="1" applyFont="1" applyFill="1" applyBorder="1" applyAlignment="1" applyProtection="1">
      <alignment horizontal="center" vertical="center" wrapText="1"/>
      <protection/>
    </xf>
    <xf numFmtId="2" fontId="26" fillId="25" borderId="17" xfId="0" applyNumberFormat="1" applyFont="1" applyFill="1" applyBorder="1" applyAlignment="1" applyProtection="1">
      <alignment horizontal="center" vertical="center" wrapText="1"/>
      <protection/>
    </xf>
    <xf numFmtId="0" fontId="30" fillId="0" borderId="28" xfId="0" applyFont="1" applyBorder="1" applyAlignment="1" applyProtection="1">
      <alignment horizontal="justify" vertical="center" wrapText="1"/>
      <protection/>
    </xf>
    <xf numFmtId="0" fontId="0" fillId="0" borderId="32" xfId="0" applyFill="1" applyBorder="1" applyAlignment="1" applyProtection="1">
      <alignment vertical="center"/>
      <protection/>
    </xf>
    <xf numFmtId="183" fontId="30" fillId="25" borderId="33" xfId="0" applyNumberFormat="1" applyFont="1" applyFill="1" applyBorder="1" applyAlignment="1" applyProtection="1">
      <alignment horizontal="center" vertical="center"/>
      <protection/>
    </xf>
    <xf numFmtId="0" fontId="38" fillId="25" borderId="35" xfId="0" applyNumberFormat="1" applyFont="1" applyFill="1" applyBorder="1" applyAlignment="1" applyProtection="1">
      <alignment horizontal="center" vertical="center"/>
      <protection locked="0"/>
    </xf>
    <xf numFmtId="4" fontId="20" fillId="7" borderId="17" xfId="0" applyNumberFormat="1" applyFont="1" applyFill="1" applyBorder="1" applyAlignment="1" applyProtection="1">
      <alignment horizontal="center" vertical="center" wrapText="1"/>
      <protection/>
    </xf>
    <xf numFmtId="4" fontId="2" fillId="26" borderId="17" xfId="0" applyNumberFormat="1" applyFont="1" applyFill="1" applyBorder="1" applyAlignment="1" applyProtection="1">
      <alignment horizontal="center" vertical="center" wrapText="1"/>
      <protection/>
    </xf>
    <xf numFmtId="4" fontId="2" fillId="26" borderId="0" xfId="0" applyNumberFormat="1" applyFont="1" applyFill="1" applyBorder="1" applyAlignment="1">
      <alignment horizontal="center" vertical="center"/>
    </xf>
    <xf numFmtId="0" fontId="0" fillId="0" borderId="29" xfId="0" applyFill="1" applyBorder="1" applyAlignment="1">
      <alignment vertical="center"/>
    </xf>
    <xf numFmtId="0" fontId="0" fillId="0" borderId="17" xfId="0" applyBorder="1" applyAlignment="1">
      <alignment vertical="center" wrapText="1"/>
    </xf>
    <xf numFmtId="0" fontId="20" fillId="0" borderId="12" xfId="0" applyFont="1" applyBorder="1" applyAlignment="1">
      <alignment horizontal="justify" vertical="center" wrapText="1"/>
    </xf>
    <xf numFmtId="0" fontId="20" fillId="0" borderId="12" xfId="0" applyFont="1" applyBorder="1" applyAlignment="1">
      <alignment vertical="center" wrapText="1"/>
    </xf>
    <xf numFmtId="0" fontId="20" fillId="0" borderId="17" xfId="0" applyFont="1" applyBorder="1" applyAlignment="1">
      <alignment horizontal="justify" vertical="center" wrapText="1"/>
    </xf>
    <xf numFmtId="0" fontId="20" fillId="0" borderId="20" xfId="0" applyFont="1" applyBorder="1" applyAlignment="1">
      <alignment horizontal="justify" vertical="center" wrapText="1"/>
    </xf>
    <xf numFmtId="0" fontId="0" fillId="0" borderId="20" xfId="0" applyBorder="1" applyAlignment="1">
      <alignment horizontal="justify" vertical="center" wrapText="1"/>
    </xf>
    <xf numFmtId="0" fontId="2" fillId="0" borderId="15" xfId="0" applyFont="1" applyBorder="1" applyAlignment="1">
      <alignment horizontal="left" vertical="center" wrapText="1"/>
    </xf>
    <xf numFmtId="0" fontId="2" fillId="0" borderId="20" xfId="0" applyFont="1" applyBorder="1" applyAlignment="1">
      <alignment horizontal="left" vertical="center" wrapText="1"/>
    </xf>
    <xf numFmtId="0" fontId="2" fillId="0" borderId="15" xfId="0" applyFont="1" applyBorder="1" applyAlignment="1">
      <alignment vertical="center" wrapText="1"/>
    </xf>
    <xf numFmtId="0" fontId="2" fillId="0" borderId="20" xfId="0" applyFont="1" applyBorder="1" applyAlignment="1">
      <alignment vertical="center" wrapText="1"/>
    </xf>
    <xf numFmtId="0" fontId="2" fillId="0" borderId="17" xfId="0" applyFont="1" applyBorder="1" applyAlignment="1">
      <alignment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5" fillId="0" borderId="15"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3" fontId="20" fillId="0" borderId="15" xfId="0" applyNumberFormat="1" applyFont="1" applyFill="1" applyBorder="1" applyAlignment="1">
      <alignment horizontal="center" vertical="center" wrapText="1"/>
    </xf>
    <xf numFmtId="0" fontId="2" fillId="0" borderId="30" xfId="0" applyFont="1" applyBorder="1" applyAlignment="1">
      <alignment vertical="center" wrapText="1"/>
    </xf>
    <xf numFmtId="0" fontId="0" fillId="0" borderId="30" xfId="0" applyBorder="1" applyAlignment="1">
      <alignment vertical="center" wrapText="1"/>
    </xf>
    <xf numFmtId="3" fontId="25" fillId="0" borderId="15" xfId="0" applyNumberFormat="1" applyFont="1" applyBorder="1" applyAlignment="1" applyProtection="1">
      <alignment horizontal="center" vertical="center" wrapText="1"/>
      <protection/>
    </xf>
    <xf numFmtId="0" fontId="0" fillId="0" borderId="12" xfId="0" applyBorder="1" applyAlignment="1">
      <alignment wrapText="1"/>
    </xf>
    <xf numFmtId="0" fontId="20" fillId="0" borderId="15" xfId="0" applyFont="1" applyBorder="1" applyAlignment="1">
      <alignment horizontal="center" vertical="center" wrapText="1"/>
    </xf>
    <xf numFmtId="0" fontId="20" fillId="0" borderId="17" xfId="0" applyFont="1" applyBorder="1" applyAlignment="1">
      <alignment horizontal="center" vertical="center" wrapText="1"/>
    </xf>
    <xf numFmtId="0" fontId="25" fillId="0" borderId="12" xfId="0" applyFont="1" applyBorder="1" applyAlignment="1" applyProtection="1">
      <alignment horizontal="center" vertical="center" wrapText="1"/>
      <protection/>
    </xf>
    <xf numFmtId="0" fontId="34" fillId="23" borderId="21" xfId="0" applyFont="1" applyFill="1" applyBorder="1" applyAlignment="1">
      <alignment horizontal="left" vertical="center" wrapText="1"/>
    </xf>
    <xf numFmtId="0" fontId="36" fillId="0" borderId="39" xfId="0" applyFont="1" applyBorder="1" applyAlignment="1">
      <alignment horizontal="left" vertical="center" wrapText="1"/>
    </xf>
    <xf numFmtId="0" fontId="36" fillId="0" borderId="24" xfId="0" applyFont="1" applyBorder="1" applyAlignment="1">
      <alignment horizontal="left" vertical="center" wrapText="1"/>
    </xf>
    <xf numFmtId="0" fontId="20" fillId="0" borderId="40" xfId="0" applyFont="1"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3" fontId="20" fillId="3" borderId="20" xfId="0" applyNumberFormat="1" applyFont="1" applyFill="1" applyBorder="1" applyAlignment="1">
      <alignment horizontal="center" vertical="center" wrapText="1"/>
    </xf>
    <xf numFmtId="0" fontId="0" fillId="0" borderId="20" xfId="0" applyBorder="1" applyAlignment="1">
      <alignment horizontal="center" vertical="center" wrapText="1"/>
    </xf>
    <xf numFmtId="0" fontId="0" fillId="0" borderId="17" xfId="0" applyBorder="1" applyAlignment="1">
      <alignment horizontal="center" vertical="center" wrapText="1"/>
    </xf>
    <xf numFmtId="3" fontId="20" fillId="3" borderId="15" xfId="0" applyNumberFormat="1" applyFont="1" applyFill="1" applyBorder="1" applyAlignment="1">
      <alignment horizontal="center" vertical="center" wrapText="1"/>
    </xf>
    <xf numFmtId="0" fontId="0" fillId="0" borderId="28" xfId="0" applyBorder="1" applyAlignment="1">
      <alignment vertical="center" wrapText="1"/>
    </xf>
    <xf numFmtId="0" fontId="20" fillId="0" borderId="17" xfId="0" applyFont="1" applyBorder="1" applyAlignment="1">
      <alignment vertical="center" wrapText="1"/>
    </xf>
    <xf numFmtId="0" fontId="20" fillId="0" borderId="15" xfId="0" applyFont="1" applyFill="1" applyBorder="1" applyAlignment="1">
      <alignment vertical="center" wrapText="1"/>
    </xf>
    <xf numFmtId="0" fontId="0" fillId="0" borderId="17" xfId="0" applyFill="1" applyBorder="1" applyAlignment="1">
      <alignment vertical="center" wrapText="1"/>
    </xf>
    <xf numFmtId="0" fontId="20" fillId="0" borderId="15" xfId="0" applyFont="1" applyBorder="1" applyAlignment="1">
      <alignment horizontal="left" vertical="center" wrapText="1"/>
    </xf>
    <xf numFmtId="0" fontId="20" fillId="0" borderId="17" xfId="0" applyFont="1" applyBorder="1" applyAlignment="1">
      <alignment horizontal="left" vertical="center" wrapText="1"/>
    </xf>
    <xf numFmtId="0" fontId="20" fillId="0" borderId="20" xfId="0" applyFont="1" applyBorder="1" applyAlignment="1">
      <alignment horizontal="left" vertical="center" wrapText="1"/>
    </xf>
    <xf numFmtId="0" fontId="20" fillId="0" borderId="10" xfId="0" applyFont="1" applyBorder="1" applyAlignment="1">
      <alignment vertical="center" wrapText="1"/>
    </xf>
    <xf numFmtId="0" fontId="21" fillId="0" borderId="19" xfId="0" applyFont="1" applyBorder="1" applyAlignment="1">
      <alignment vertical="center" wrapText="1"/>
    </xf>
    <xf numFmtId="0" fontId="20" fillId="0" borderId="43" xfId="0" applyFont="1" applyBorder="1" applyAlignment="1">
      <alignment vertical="center" wrapText="1"/>
    </xf>
    <xf numFmtId="0" fontId="0" fillId="0" borderId="20" xfId="0" applyBorder="1" applyAlignment="1">
      <alignment wrapText="1"/>
    </xf>
    <xf numFmtId="0" fontId="0" fillId="0" borderId="17" xfId="0" applyBorder="1" applyAlignment="1">
      <alignment wrapText="1"/>
    </xf>
    <xf numFmtId="0" fontId="2" fillId="0" borderId="17" xfId="0" applyFont="1" applyBorder="1" applyAlignment="1">
      <alignment horizontal="left" vertical="center" wrapText="1"/>
    </xf>
    <xf numFmtId="0" fontId="0" fillId="0" borderId="0" xfId="0" applyAlignment="1">
      <alignment/>
    </xf>
    <xf numFmtId="0" fontId="30" fillId="0" borderId="44" xfId="0" applyFont="1" applyBorder="1" applyAlignment="1">
      <alignment horizontal="justify" vertical="center" wrapText="1"/>
    </xf>
    <xf numFmtId="0" fontId="0" fillId="0" borderId="28" xfId="0" applyBorder="1" applyAlignment="1">
      <alignment vertical="center"/>
    </xf>
    <xf numFmtId="0" fontId="30" fillId="0" borderId="28" xfId="0" applyFont="1" applyBorder="1" applyAlignment="1">
      <alignment horizontal="justify" vertical="center" wrapText="1"/>
    </xf>
    <xf numFmtId="0" fontId="20" fillId="0" borderId="15" xfId="0" applyFont="1" applyBorder="1" applyAlignment="1">
      <alignment vertical="center" wrapText="1"/>
    </xf>
    <xf numFmtId="2" fontId="2" fillId="25" borderId="15" xfId="0" applyNumberFormat="1" applyFont="1" applyFill="1" applyBorder="1" applyAlignment="1" applyProtection="1">
      <alignment horizontal="center" vertical="center" wrapText="1"/>
      <protection/>
    </xf>
    <xf numFmtId="2" fontId="0" fillId="25" borderId="17" xfId="0" applyNumberFormat="1" applyFill="1" applyBorder="1" applyAlignment="1" applyProtection="1">
      <alignment horizontal="center" vertical="center" wrapText="1"/>
      <protection/>
    </xf>
    <xf numFmtId="0" fontId="33" fillId="0" borderId="0" xfId="0" applyFont="1" applyBorder="1" applyAlignment="1">
      <alignment horizontal="center" vertical="center" wrapText="1"/>
    </xf>
    <xf numFmtId="0" fontId="0" fillId="0" borderId="0" xfId="0" applyBorder="1" applyAlignment="1">
      <alignment/>
    </xf>
    <xf numFmtId="4" fontId="20" fillId="0" borderId="0" xfId="0" applyNumberFormat="1" applyFont="1" applyBorder="1" applyAlignment="1">
      <alignment/>
    </xf>
    <xf numFmtId="0" fontId="30" fillId="25" borderId="45" xfId="0" applyFont="1" applyFill="1" applyBorder="1" applyAlignment="1">
      <alignment horizontal="center" vertical="center" wrapText="1"/>
    </xf>
    <xf numFmtId="0" fontId="0" fillId="0" borderId="29" xfId="0" applyBorder="1" applyAlignment="1">
      <alignment/>
    </xf>
    <xf numFmtId="0" fontId="0" fillId="0" borderId="46" xfId="0" applyBorder="1" applyAlignment="1">
      <alignment/>
    </xf>
    <xf numFmtId="0" fontId="0" fillId="0" borderId="34" xfId="0" applyBorder="1" applyAlignment="1">
      <alignment/>
    </xf>
    <xf numFmtId="0" fontId="20" fillId="0" borderId="12" xfId="0" applyFont="1" applyBorder="1" applyAlignment="1">
      <alignment vertical="center"/>
    </xf>
    <xf numFmtId="0" fontId="0" fillId="0" borderId="12" xfId="0" applyBorder="1" applyAlignment="1">
      <alignment vertical="center"/>
    </xf>
    <xf numFmtId="0" fontId="20" fillId="0" borderId="21" xfId="0" applyFont="1" applyBorder="1" applyAlignment="1">
      <alignment vertical="center" wrapText="1"/>
    </xf>
    <xf numFmtId="0" fontId="20" fillId="0" borderId="24" xfId="0" applyFont="1" applyBorder="1" applyAlignment="1">
      <alignment vertical="center"/>
    </xf>
    <xf numFmtId="0" fontId="20" fillId="0" borderId="12" xfId="0" applyFont="1" applyBorder="1" applyAlignment="1">
      <alignment vertical="center" wrapText="1"/>
    </xf>
    <xf numFmtId="2" fontId="2" fillId="25" borderId="15" xfId="0" applyNumberFormat="1" applyFont="1" applyFill="1" applyBorder="1" applyAlignment="1" applyProtection="1">
      <alignment horizontal="center" vertical="center" wrapText="1"/>
      <protection locked="0"/>
    </xf>
    <xf numFmtId="2" fontId="2" fillId="25" borderId="17" xfId="0" applyNumberFormat="1" applyFont="1" applyFill="1" applyBorder="1" applyAlignment="1" applyProtection="1">
      <alignment horizontal="center" vertical="center" wrapText="1"/>
      <protection locked="0"/>
    </xf>
    <xf numFmtId="4" fontId="26" fillId="25" borderId="15" xfId="0" applyNumberFormat="1" applyFont="1" applyFill="1" applyBorder="1" applyAlignment="1" applyProtection="1">
      <alignment horizontal="center" vertical="center" wrapText="1"/>
      <protection locked="0"/>
    </xf>
    <xf numFmtId="4" fontId="0" fillId="25" borderId="17" xfId="0" applyNumberFormat="1" applyFill="1" applyBorder="1" applyAlignment="1" applyProtection="1">
      <alignment horizontal="center" vertical="center" wrapText="1"/>
      <protection locked="0"/>
    </xf>
    <xf numFmtId="4" fontId="26" fillId="25" borderId="43" xfId="0" applyNumberFormat="1" applyFont="1" applyFill="1" applyBorder="1" applyAlignment="1" applyProtection="1">
      <alignment horizontal="center" vertical="center" wrapText="1"/>
      <protection/>
    </xf>
    <xf numFmtId="4" fontId="26" fillId="25" borderId="17" xfId="0" applyNumberFormat="1" applyFont="1" applyFill="1" applyBorder="1" applyAlignment="1" applyProtection="1">
      <alignment horizontal="center" vertical="center" wrapText="1"/>
      <protection/>
    </xf>
    <xf numFmtId="4" fontId="26" fillId="25" borderId="15" xfId="0" applyNumberFormat="1" applyFont="1" applyFill="1" applyBorder="1" applyAlignment="1" applyProtection="1">
      <alignment horizontal="center" vertical="center" wrapText="1"/>
      <protection/>
    </xf>
    <xf numFmtId="4" fontId="0" fillId="25" borderId="17" xfId="0" applyNumberFormat="1" applyFill="1" applyBorder="1" applyAlignment="1" applyProtection="1">
      <alignment horizontal="center" vertical="center" wrapText="1"/>
      <protection/>
    </xf>
    <xf numFmtId="4" fontId="26" fillId="25" borderId="15" xfId="0" applyNumberFormat="1" applyFont="1" applyFill="1" applyBorder="1" applyAlignment="1" applyProtection="1">
      <alignment horizontal="center" vertical="center"/>
      <protection/>
    </xf>
    <xf numFmtId="4" fontId="26" fillId="25" borderId="17" xfId="0" applyNumberFormat="1" applyFont="1" applyFill="1" applyBorder="1" applyAlignment="1" applyProtection="1">
      <alignment horizontal="center" vertical="center"/>
      <protection/>
    </xf>
    <xf numFmtId="4" fontId="26" fillId="25" borderId="43" xfId="0" applyNumberFormat="1" applyFont="1" applyFill="1" applyBorder="1" applyAlignment="1" applyProtection="1">
      <alignment horizontal="center" vertical="center"/>
      <protection/>
    </xf>
    <xf numFmtId="4" fontId="26" fillId="25" borderId="12" xfId="0" applyNumberFormat="1" applyFont="1" applyFill="1" applyBorder="1" applyAlignment="1" applyProtection="1">
      <alignment horizontal="center" vertical="center"/>
      <protection/>
    </xf>
    <xf numFmtId="0" fontId="20" fillId="0" borderId="43" xfId="0" applyFont="1" applyBorder="1" applyAlignment="1">
      <alignment horizontal="center" vertical="center" wrapText="1"/>
    </xf>
    <xf numFmtId="0" fontId="20" fillId="0" borderId="20" xfId="0" applyFont="1" applyBorder="1" applyAlignment="1">
      <alignment horizontal="center" vertical="center" wrapText="1"/>
    </xf>
    <xf numFmtId="0" fontId="0" fillId="0" borderId="20" xfId="0" applyBorder="1" applyAlignment="1">
      <alignment vertical="center" wrapText="1"/>
    </xf>
    <xf numFmtId="0" fontId="0" fillId="0" borderId="47" xfId="0" applyBorder="1" applyAlignment="1">
      <alignment vertical="center" wrapText="1"/>
    </xf>
    <xf numFmtId="0" fontId="2" fillId="0" borderId="48"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20" xfId="0" applyFont="1" applyBorder="1" applyAlignment="1">
      <alignment vertical="center" wrapText="1"/>
    </xf>
    <xf numFmtId="0" fontId="1" fillId="0" borderId="15" xfId="0" applyFont="1" applyBorder="1" applyAlignment="1">
      <alignment horizontal="center" vertical="center" wrapText="1"/>
    </xf>
    <xf numFmtId="0" fontId="1" fillId="0" borderId="20" xfId="0" applyFont="1" applyBorder="1" applyAlignment="1">
      <alignment horizontal="justify" vertical="center" wrapText="1"/>
    </xf>
    <xf numFmtId="0" fontId="20" fillId="0" borderId="15" xfId="0" applyFont="1" applyBorder="1" applyAlignment="1">
      <alignment horizontal="justify" vertical="center" wrapText="1"/>
    </xf>
    <xf numFmtId="0" fontId="1" fillId="0" borderId="20" xfId="0" applyFont="1" applyBorder="1" applyAlignment="1">
      <alignment horizontal="center" vertical="center" wrapText="1"/>
    </xf>
    <xf numFmtId="0" fontId="1" fillId="0" borderId="20" xfId="0" applyFont="1" applyBorder="1" applyAlignment="1">
      <alignment horizontal="center" vertical="center" wrapText="1"/>
    </xf>
    <xf numFmtId="0" fontId="20" fillId="0" borderId="43" xfId="0" applyFont="1" applyBorder="1" applyAlignment="1">
      <alignment horizontal="justify" vertical="center" wrapText="1"/>
    </xf>
    <xf numFmtId="0" fontId="0" fillId="0" borderId="20" xfId="0" applyBorder="1" applyAlignment="1">
      <alignment/>
    </xf>
    <xf numFmtId="0" fontId="0" fillId="0" borderId="47" xfId="0" applyBorder="1" applyAlignment="1">
      <alignment/>
    </xf>
    <xf numFmtId="0" fontId="0" fillId="0" borderId="48" xfId="0" applyBorder="1" applyAlignment="1">
      <alignment vertical="center" wrapText="1"/>
    </xf>
    <xf numFmtId="0" fontId="2" fillId="0" borderId="11" xfId="0" applyFont="1" applyBorder="1" applyAlignment="1">
      <alignment horizontal="left" vertical="center" wrapText="1"/>
    </xf>
    <xf numFmtId="0" fontId="2" fillId="0" borderId="19" xfId="0" applyFont="1" applyBorder="1" applyAlignment="1">
      <alignment horizontal="left" vertical="center" wrapText="1"/>
    </xf>
    <xf numFmtId="0" fontId="2" fillId="0" borderId="23" xfId="0" applyFont="1" applyBorder="1" applyAlignment="1">
      <alignment vertical="center" wrapText="1"/>
    </xf>
    <xf numFmtId="0" fontId="0" fillId="0" borderId="49" xfId="0" applyBorder="1" applyAlignment="1">
      <alignment vertical="center" wrapText="1"/>
    </xf>
    <xf numFmtId="0" fontId="0" fillId="0" borderId="49" xfId="0" applyBorder="1" applyAlignment="1">
      <alignment/>
    </xf>
    <xf numFmtId="0" fontId="0" fillId="0" borderId="22" xfId="0" applyBorder="1" applyAlignment="1">
      <alignment/>
    </xf>
    <xf numFmtId="0" fontId="2" fillId="0" borderId="12" xfId="0" applyFont="1" applyBorder="1" applyAlignment="1">
      <alignment vertical="center" wrapText="1"/>
    </xf>
    <xf numFmtId="0" fontId="0" fillId="0" borderId="12" xfId="0" applyBorder="1" applyAlignment="1">
      <alignment vertical="center" wrapText="1"/>
    </xf>
    <xf numFmtId="0" fontId="2" fillId="0" borderId="43" xfId="0" applyFont="1" applyBorder="1" applyAlignment="1">
      <alignment horizontal="left" vertical="center" wrapText="1"/>
    </xf>
    <xf numFmtId="0" fontId="20" fillId="0" borderId="20" xfId="0" applyFont="1" applyBorder="1" applyAlignment="1">
      <alignment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0" fontId="25" fillId="0" borderId="12" xfId="0" applyFont="1" applyBorder="1" applyAlignment="1" applyProtection="1">
      <alignment horizontal="center" vertical="center"/>
      <protection/>
    </xf>
    <xf numFmtId="4" fontId="20" fillId="0" borderId="13" xfId="0" applyNumberFormat="1" applyFont="1" applyBorder="1" applyAlignment="1">
      <alignment horizontal="center" vertical="center" wrapText="1"/>
    </xf>
    <xf numFmtId="0" fontId="25" fillId="0" borderId="15" xfId="0" applyFont="1" applyBorder="1" applyAlignment="1" applyProtection="1">
      <alignment horizontal="center" vertical="center"/>
      <protection/>
    </xf>
    <xf numFmtId="0" fontId="25" fillId="0" borderId="17" xfId="0" applyFont="1" applyBorder="1" applyAlignment="1" applyProtection="1">
      <alignment horizontal="center" vertical="center"/>
      <protection/>
    </xf>
    <xf numFmtId="0" fontId="21" fillId="0" borderId="17" xfId="0" applyFont="1" applyBorder="1" applyAlignment="1">
      <alignment vertical="center" wrapText="1"/>
    </xf>
    <xf numFmtId="4" fontId="26" fillId="4" borderId="15" xfId="0" applyNumberFormat="1" applyFont="1" applyFill="1" applyBorder="1" applyAlignment="1" applyProtection="1">
      <alignment horizontal="center" vertical="center" wrapText="1"/>
      <protection/>
    </xf>
    <xf numFmtId="4" fontId="0" fillId="0" borderId="17" xfId="0" applyNumberFormat="1" applyBorder="1" applyAlignment="1">
      <alignment horizontal="center" vertical="center" wrapText="1"/>
    </xf>
    <xf numFmtId="3" fontId="20" fillId="3" borderId="17" xfId="0" applyNumberFormat="1" applyFont="1" applyFill="1" applyBorder="1" applyAlignment="1">
      <alignment horizontal="center" vertical="center" wrapText="1"/>
    </xf>
    <xf numFmtId="4" fontId="25" fillId="7" borderId="15" xfId="0" applyNumberFormat="1" applyFont="1" applyFill="1" applyBorder="1" applyAlignment="1" applyProtection="1">
      <alignment horizontal="center" vertical="center" wrapText="1"/>
      <protection/>
    </xf>
    <xf numFmtId="4" fontId="20" fillId="0" borderId="15" xfId="0" applyNumberFormat="1" applyFont="1" applyBorder="1" applyAlignment="1">
      <alignment horizontal="center" vertical="center" wrapText="1"/>
    </xf>
    <xf numFmtId="4" fontId="20" fillId="0" borderId="17" xfId="0" applyNumberFormat="1" applyFont="1" applyBorder="1" applyAlignment="1">
      <alignment horizontal="center" vertical="center" wrapText="1"/>
    </xf>
    <xf numFmtId="172" fontId="23" fillId="0" borderId="12" xfId="43" applyNumberFormat="1" applyFont="1" applyBorder="1" applyAlignment="1">
      <alignment horizontal="center" vertical="center" wrapText="1"/>
    </xf>
    <xf numFmtId="173" fontId="24" fillId="0" borderId="12" xfId="43" applyNumberFormat="1" applyFont="1" applyBorder="1" applyAlignment="1">
      <alignment horizontal="center" vertical="center" wrapText="1"/>
    </xf>
    <xf numFmtId="3" fontId="20" fillId="0" borderId="17" xfId="0" applyNumberFormat="1" applyFont="1" applyBorder="1" applyAlignment="1">
      <alignment horizontal="center" vertical="center" wrapText="1"/>
    </xf>
    <xf numFmtId="172" fontId="22" fillId="0" borderId="12" xfId="43" applyNumberFormat="1" applyFont="1" applyBorder="1" applyAlignment="1">
      <alignment horizontal="center" vertical="center" wrapText="1"/>
    </xf>
    <xf numFmtId="174" fontId="25" fillId="0" borderId="12" xfId="0" applyNumberFormat="1" applyFont="1" applyBorder="1" applyAlignment="1" applyProtection="1">
      <alignment horizontal="center" vertical="center"/>
      <protection/>
    </xf>
    <xf numFmtId="173" fontId="22" fillId="0" borderId="12" xfId="43" applyNumberFormat="1" applyFont="1" applyBorder="1" applyAlignment="1">
      <alignment horizontal="center" vertical="center" wrapText="1"/>
    </xf>
    <xf numFmtId="0" fontId="25" fillId="0" borderId="12" xfId="0" applyFont="1" applyFill="1" applyBorder="1" applyAlignment="1" applyProtection="1">
      <alignment horizontal="center" vertical="center"/>
      <protection/>
    </xf>
    <xf numFmtId="172" fontId="22" fillId="0" borderId="15" xfId="43" applyNumberFormat="1" applyFont="1" applyBorder="1" applyAlignment="1">
      <alignment vertical="center" wrapText="1"/>
    </xf>
    <xf numFmtId="172" fontId="22" fillId="0" borderId="17" xfId="43" applyNumberFormat="1" applyFont="1" applyBorder="1" applyAlignment="1">
      <alignment vertical="center" wrapText="1"/>
    </xf>
    <xf numFmtId="173" fontId="24" fillId="0" borderId="15" xfId="43" applyNumberFormat="1" applyFont="1" applyBorder="1" applyAlignment="1">
      <alignment horizontal="center" vertical="center" wrapText="1"/>
    </xf>
    <xf numFmtId="173" fontId="24" fillId="0" borderId="17" xfId="43" applyNumberFormat="1" applyFont="1" applyBorder="1" applyAlignment="1">
      <alignment horizontal="center" vertical="center" wrapText="1"/>
    </xf>
    <xf numFmtId="172" fontId="23" fillId="0" borderId="15" xfId="43" applyNumberFormat="1" applyFont="1" applyBorder="1" applyAlignment="1">
      <alignment vertical="center" wrapText="1"/>
    </xf>
    <xf numFmtId="172" fontId="23" fillId="0" borderId="17" xfId="43" applyNumberFormat="1" applyFont="1" applyBorder="1" applyAlignment="1">
      <alignment vertical="center" wrapText="1"/>
    </xf>
    <xf numFmtId="173" fontId="22" fillId="0" borderId="15" xfId="43" applyNumberFormat="1" applyFont="1" applyBorder="1" applyAlignment="1">
      <alignment vertical="center" wrapText="1"/>
    </xf>
    <xf numFmtId="173" fontId="22" fillId="0" borderId="17" xfId="43" applyNumberFormat="1" applyFont="1" applyBorder="1" applyAlignment="1">
      <alignment vertical="center" wrapText="1"/>
    </xf>
    <xf numFmtId="0" fontId="26" fillId="0" borderId="15" xfId="0" applyFont="1" applyFill="1" applyBorder="1" applyAlignment="1" applyProtection="1">
      <alignment horizontal="center" vertical="center" textRotation="90" wrapText="1"/>
      <protection/>
    </xf>
    <xf numFmtId="0" fontId="26" fillId="0" borderId="17" xfId="0" applyFont="1" applyFill="1" applyBorder="1" applyAlignment="1" applyProtection="1">
      <alignment horizontal="center" vertical="center" textRotation="90" wrapText="1"/>
      <protection/>
    </xf>
    <xf numFmtId="4" fontId="26" fillId="4" borderId="43" xfId="0" applyNumberFormat="1" applyFont="1" applyFill="1" applyBorder="1" applyAlignment="1" applyProtection="1">
      <alignment horizontal="center" vertical="center" wrapText="1"/>
      <protection/>
    </xf>
    <xf numFmtId="4" fontId="26" fillId="4" borderId="17" xfId="0" applyNumberFormat="1" applyFont="1" applyFill="1" applyBorder="1" applyAlignment="1" applyProtection="1">
      <alignment horizontal="center" vertical="center" wrapText="1"/>
      <protection/>
    </xf>
    <xf numFmtId="4" fontId="20" fillId="0" borderId="43" xfId="0" applyNumberFormat="1" applyFont="1" applyBorder="1" applyAlignment="1">
      <alignment horizontal="center" vertical="center" wrapText="1"/>
    </xf>
    <xf numFmtId="4" fontId="25" fillId="7" borderId="43" xfId="0" applyNumberFormat="1" applyFont="1" applyFill="1" applyBorder="1" applyAlignment="1" applyProtection="1">
      <alignment horizontal="center" vertical="center" wrapText="1"/>
      <protection/>
    </xf>
    <xf numFmtId="172" fontId="22" fillId="0" borderId="12" xfId="43" applyNumberFormat="1" applyFont="1" applyBorder="1" applyAlignment="1">
      <alignment vertical="center" wrapText="1"/>
    </xf>
    <xf numFmtId="172" fontId="23" fillId="0" borderId="12" xfId="43" applyNumberFormat="1" applyFont="1" applyBorder="1" applyAlignment="1">
      <alignment vertical="center" wrapText="1"/>
    </xf>
    <xf numFmtId="173" fontId="22" fillId="0" borderId="12" xfId="43" applyNumberFormat="1" applyFont="1" applyBorder="1" applyAlignment="1">
      <alignment vertical="center" wrapText="1"/>
    </xf>
    <xf numFmtId="0" fontId="25" fillId="0" borderId="15" xfId="0" applyNumberFormat="1" applyFont="1" applyBorder="1" applyAlignment="1" applyProtection="1">
      <alignment horizontal="center" vertical="center"/>
      <protection/>
    </xf>
    <xf numFmtId="3" fontId="25" fillId="0" borderId="12" xfId="0" applyNumberFormat="1" applyFont="1" applyBorder="1" applyAlignment="1" applyProtection="1">
      <alignment horizontal="center" vertical="center" wrapText="1"/>
      <protection/>
    </xf>
    <xf numFmtId="4" fontId="26" fillId="4" borderId="15" xfId="0" applyNumberFormat="1" applyFont="1" applyFill="1" applyBorder="1" applyAlignment="1" applyProtection="1">
      <alignment horizontal="center" vertical="center"/>
      <protection/>
    </xf>
    <xf numFmtId="4" fontId="0" fillId="4" borderId="17" xfId="0" applyNumberFormat="1" applyFill="1" applyBorder="1" applyAlignment="1">
      <alignment horizontal="center" vertical="center"/>
    </xf>
    <xf numFmtId="172" fontId="22" fillId="0" borderId="10" xfId="43" applyNumberFormat="1" applyFont="1" applyBorder="1" applyAlignment="1">
      <alignment vertical="center" wrapText="1"/>
    </xf>
    <xf numFmtId="172" fontId="22" fillId="0" borderId="19" xfId="43" applyNumberFormat="1" applyFont="1" applyBorder="1" applyAlignment="1">
      <alignment vertical="center" wrapText="1"/>
    </xf>
    <xf numFmtId="173" fontId="24" fillId="0" borderId="10" xfId="43" applyNumberFormat="1" applyFont="1" applyBorder="1" applyAlignment="1">
      <alignment horizontal="center" vertical="center" wrapText="1"/>
    </xf>
    <xf numFmtId="173" fontId="21" fillId="0" borderId="19" xfId="43" applyNumberFormat="1" applyFont="1" applyBorder="1" applyAlignment="1">
      <alignment horizontal="center" vertical="center" wrapText="1"/>
    </xf>
    <xf numFmtId="0" fontId="25" fillId="0" borderId="20" xfId="0" applyFont="1" applyBorder="1" applyAlignment="1" applyProtection="1">
      <alignment horizontal="center" vertical="center"/>
      <protection/>
    </xf>
    <xf numFmtId="173" fontId="22" fillId="0" borderId="10" xfId="43" applyNumberFormat="1" applyFont="1" applyBorder="1" applyAlignment="1">
      <alignment vertical="center" wrapText="1"/>
    </xf>
    <xf numFmtId="0" fontId="21" fillId="0" borderId="19" xfId="0" applyFont="1" applyBorder="1" applyAlignment="1">
      <alignment vertical="center" wrapText="1"/>
    </xf>
    <xf numFmtId="172" fontId="23" fillId="0" borderId="10" xfId="43" applyNumberFormat="1" applyFont="1" applyBorder="1" applyAlignment="1">
      <alignment vertical="center" wrapText="1"/>
    </xf>
    <xf numFmtId="2" fontId="25" fillId="0" borderId="15" xfId="0" applyNumberFormat="1" applyFont="1" applyBorder="1" applyAlignment="1" applyProtection="1">
      <alignment vertical="center" wrapText="1"/>
      <protection/>
    </xf>
    <xf numFmtId="2" fontId="25" fillId="0" borderId="17" xfId="0" applyNumberFormat="1" applyFont="1" applyBorder="1" applyAlignment="1" applyProtection="1">
      <alignment vertical="center" wrapText="1"/>
      <protection/>
    </xf>
    <xf numFmtId="3" fontId="20" fillId="3" borderId="23" xfId="0" applyNumberFormat="1" applyFont="1" applyFill="1" applyBorder="1" applyAlignment="1">
      <alignment horizontal="center" vertical="center" wrapText="1"/>
    </xf>
    <xf numFmtId="3" fontId="20" fillId="3" borderId="22" xfId="0" applyNumberFormat="1" applyFont="1" applyFill="1" applyBorder="1" applyAlignment="1">
      <alignment horizontal="center" vertical="center" wrapText="1"/>
    </xf>
    <xf numFmtId="2" fontId="26" fillId="4" borderId="15" xfId="0" applyNumberFormat="1" applyFont="1" applyFill="1" applyBorder="1" applyAlignment="1" applyProtection="1">
      <alignment horizontal="center" vertical="center" wrapText="1"/>
      <protection/>
    </xf>
    <xf numFmtId="2" fontId="26" fillId="4" borderId="17" xfId="0" applyNumberFormat="1" applyFont="1" applyFill="1" applyBorder="1" applyAlignment="1" applyProtection="1">
      <alignment horizontal="center" vertical="center" wrapText="1"/>
      <protection/>
    </xf>
    <xf numFmtId="172" fontId="23" fillId="0" borderId="10" xfId="43" applyNumberFormat="1" applyFont="1" applyBorder="1" applyAlignment="1">
      <alignment horizontal="center" vertical="center" wrapText="1"/>
    </xf>
    <xf numFmtId="172" fontId="23" fillId="0" borderId="19" xfId="43" applyNumberFormat="1" applyFont="1" applyBorder="1" applyAlignment="1">
      <alignment horizontal="center" vertical="center" wrapText="1"/>
    </xf>
    <xf numFmtId="2" fontId="25" fillId="0" borderId="15" xfId="0" applyNumberFormat="1" applyFont="1" applyBorder="1" applyAlignment="1" applyProtection="1">
      <alignment horizontal="center" vertical="center" wrapText="1"/>
      <protection/>
    </xf>
    <xf numFmtId="2" fontId="25" fillId="0" borderId="17" xfId="0" applyNumberFormat="1" applyFont="1" applyBorder="1" applyAlignment="1" applyProtection="1">
      <alignment horizontal="center" vertical="center" wrapText="1"/>
      <protection/>
    </xf>
    <xf numFmtId="3" fontId="25" fillId="0" borderId="15" xfId="0" applyNumberFormat="1" applyFont="1" applyFill="1" applyBorder="1" applyAlignment="1" applyProtection="1">
      <alignment horizontal="center" vertical="center" wrapText="1"/>
      <protection/>
    </xf>
    <xf numFmtId="0" fontId="0" fillId="0" borderId="17" xfId="0" applyFill="1" applyBorder="1" applyAlignment="1">
      <alignment horizontal="center" vertical="center" wrapText="1"/>
    </xf>
    <xf numFmtId="0" fontId="25" fillId="0" borderId="0" xfId="0" applyFont="1" applyFill="1" applyBorder="1" applyAlignment="1" applyProtection="1">
      <alignment horizontal="center" vertical="center"/>
      <protection/>
    </xf>
    <xf numFmtId="0" fontId="20" fillId="0" borderId="20" xfId="0" applyFont="1" applyFill="1" applyBorder="1" applyAlignment="1">
      <alignment vertical="center" wrapText="1"/>
    </xf>
    <xf numFmtId="3" fontId="25" fillId="0" borderId="12" xfId="0" applyNumberFormat="1" applyFont="1" applyFill="1" applyBorder="1" applyAlignment="1" applyProtection="1">
      <alignment horizontal="center" vertical="center" wrapText="1"/>
      <protection/>
    </xf>
    <xf numFmtId="0" fontId="0" fillId="0" borderId="12" xfId="0" applyFill="1" applyBorder="1" applyAlignment="1">
      <alignment horizontal="center" vertical="center" wrapText="1"/>
    </xf>
    <xf numFmtId="4" fontId="26" fillId="4" borderId="17" xfId="0" applyNumberFormat="1" applyFont="1" applyFill="1" applyBorder="1" applyAlignment="1" applyProtection="1">
      <alignment horizontal="center" vertical="center"/>
      <protection/>
    </xf>
    <xf numFmtId="3" fontId="21" fillId="0" borderId="17" xfId="0" applyNumberFormat="1" applyFont="1" applyBorder="1" applyAlignment="1">
      <alignment horizontal="center" vertical="center" wrapText="1"/>
    </xf>
    <xf numFmtId="3" fontId="25" fillId="0" borderId="15" xfId="0" applyNumberFormat="1" applyFont="1" applyBorder="1" applyAlignment="1" applyProtection="1">
      <alignment horizontal="center" vertical="center"/>
      <protection/>
    </xf>
    <xf numFmtId="173" fontId="22" fillId="0" borderId="15" xfId="43" applyNumberFormat="1" applyFont="1" applyBorder="1" applyAlignment="1">
      <alignment horizontal="center" vertical="center" wrapText="1"/>
    </xf>
    <xf numFmtId="173" fontId="22" fillId="0" borderId="17" xfId="43" applyNumberFormat="1" applyFont="1" applyBorder="1" applyAlignment="1">
      <alignment horizontal="center" vertical="center" wrapText="1"/>
    </xf>
    <xf numFmtId="3" fontId="25" fillId="0" borderId="17" xfId="0" applyNumberFormat="1" applyFont="1" applyBorder="1" applyAlignment="1" applyProtection="1">
      <alignment horizontal="center" vertical="center" wrapText="1"/>
      <protection/>
    </xf>
    <xf numFmtId="3" fontId="25" fillId="0" borderId="43" xfId="0" applyNumberFormat="1" applyFont="1" applyFill="1" applyBorder="1" applyAlignment="1" applyProtection="1">
      <alignment horizontal="center" vertical="center" wrapText="1"/>
      <protection/>
    </xf>
    <xf numFmtId="4" fontId="25" fillId="7" borderId="43" xfId="0" applyNumberFormat="1" applyFont="1" applyFill="1" applyBorder="1" applyAlignment="1" applyProtection="1">
      <alignment horizontal="center" vertical="center"/>
      <protection/>
    </xf>
    <xf numFmtId="4" fontId="0" fillId="0" borderId="17" xfId="0" applyNumberFormat="1" applyBorder="1" applyAlignment="1">
      <alignment horizontal="center" vertical="center"/>
    </xf>
    <xf numFmtId="4" fontId="26" fillId="4" borderId="12" xfId="0" applyNumberFormat="1" applyFont="1" applyFill="1" applyBorder="1" applyAlignment="1" applyProtection="1">
      <alignment horizontal="center" vertical="center"/>
      <protection/>
    </xf>
    <xf numFmtId="2" fontId="2" fillId="4" borderId="15" xfId="0" applyNumberFormat="1" applyFont="1" applyFill="1" applyBorder="1" applyAlignment="1">
      <alignment horizontal="center" vertical="center" wrapText="1"/>
    </xf>
    <xf numFmtId="2" fontId="0" fillId="0" borderId="17" xfId="0" applyNumberFormat="1" applyBorder="1" applyAlignment="1">
      <alignment horizontal="center" vertical="center" wrapText="1"/>
    </xf>
    <xf numFmtId="4" fontId="20" fillId="7" borderId="15" xfId="0" applyNumberFormat="1" applyFont="1" applyFill="1" applyBorder="1" applyAlignment="1">
      <alignment horizontal="center" vertical="center" wrapText="1"/>
    </xf>
    <xf numFmtId="4" fontId="26" fillId="4" borderId="43" xfId="0" applyNumberFormat="1" applyFont="1" applyFill="1" applyBorder="1" applyAlignment="1" applyProtection="1">
      <alignment horizontal="center" vertical="center"/>
      <protection/>
    </xf>
    <xf numFmtId="4" fontId="25" fillId="7" borderId="17" xfId="0" applyNumberFormat="1" applyFont="1" applyFill="1" applyBorder="1" applyAlignment="1" applyProtection="1">
      <alignment horizontal="center" vertical="center"/>
      <protection/>
    </xf>
    <xf numFmtId="4" fontId="25" fillId="7"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3" fontId="20" fillId="3" borderId="43" xfId="0" applyNumberFormat="1" applyFont="1" applyFill="1" applyBorder="1" applyAlignment="1">
      <alignment horizontal="center" vertical="center" wrapText="1"/>
    </xf>
    <xf numFmtId="3" fontId="25" fillId="0" borderId="43" xfId="0" applyNumberFormat="1" applyFont="1" applyBorder="1" applyAlignment="1" applyProtection="1">
      <alignment horizontal="center" vertical="center" wrapText="1"/>
      <protection/>
    </xf>
    <xf numFmtId="0" fontId="25" fillId="0" borderId="43" xfId="0" applyFont="1" applyBorder="1" applyAlignment="1" applyProtection="1">
      <alignment horizontal="center" vertical="center"/>
      <protection/>
    </xf>
    <xf numFmtId="3" fontId="25" fillId="0" borderId="17" xfId="0" applyNumberFormat="1" applyFont="1" applyBorder="1" applyAlignment="1" applyProtection="1">
      <alignment horizontal="center" vertical="center"/>
      <protection/>
    </xf>
    <xf numFmtId="0" fontId="2" fillId="0" borderId="15" xfId="0" applyFont="1" applyFill="1" applyBorder="1" applyAlignment="1">
      <alignment horizontal="center" vertical="center" wrapText="1"/>
    </xf>
    <xf numFmtId="0" fontId="25" fillId="0" borderId="43" xfId="0" applyFont="1" applyFill="1" applyBorder="1" applyAlignment="1">
      <alignment vertical="center" wrapText="1"/>
    </xf>
    <xf numFmtId="0" fontId="35" fillId="0" borderId="20" xfId="0" applyFont="1" applyFill="1" applyBorder="1" applyAlignment="1">
      <alignment vertical="center" wrapText="1"/>
    </xf>
    <xf numFmtId="0" fontId="25" fillId="0" borderId="15" xfId="0" applyFont="1" applyFill="1" applyBorder="1" applyAlignment="1">
      <alignment vertical="center" wrapText="1"/>
    </xf>
    <xf numFmtId="0" fontId="25" fillId="0" borderId="10" xfId="0" applyFont="1" applyFill="1" applyBorder="1" applyAlignment="1">
      <alignment vertical="center" wrapText="1"/>
    </xf>
    <xf numFmtId="0" fontId="25" fillId="0" borderId="25" xfId="0" applyFont="1" applyFill="1" applyBorder="1" applyAlignment="1">
      <alignment vertical="center" wrapText="1"/>
    </xf>
    <xf numFmtId="0" fontId="20" fillId="0" borderId="26" xfId="0" applyFont="1" applyFill="1" applyBorder="1" applyAlignment="1">
      <alignment vertical="center" wrapText="1"/>
    </xf>
    <xf numFmtId="0" fontId="20" fillId="0" borderId="12" xfId="0" applyFont="1" applyFill="1" applyBorder="1" applyAlignment="1">
      <alignment vertical="center" wrapText="1"/>
    </xf>
    <xf numFmtId="0" fontId="0" fillId="0" borderId="12" xfId="0" applyFill="1" applyBorder="1" applyAlignment="1">
      <alignment vertical="center" wrapText="1"/>
    </xf>
    <xf numFmtId="0" fontId="0" fillId="0" borderId="20" xfId="0" applyBorder="1" applyAlignment="1">
      <alignment horizontal="left"/>
    </xf>
    <xf numFmtId="0" fontId="0" fillId="0" borderId="17" xfId="0" applyBorder="1" applyAlignment="1">
      <alignment horizontal="left"/>
    </xf>
    <xf numFmtId="0" fontId="0" fillId="0" borderId="20" xfId="0" applyBorder="1" applyAlignment="1">
      <alignment horizontal="left" vertical="center" wrapText="1"/>
    </xf>
    <xf numFmtId="0" fontId="0" fillId="0" borderId="17" xfId="0" applyBorder="1" applyAlignment="1">
      <alignment horizontal="left" vertical="center" wrapText="1"/>
    </xf>
    <xf numFmtId="0" fontId="0" fillId="0" borderId="17" xfId="0" applyBorder="1" applyAlignment="1">
      <alignment horizontal="justify" vertical="center" wrapText="1"/>
    </xf>
    <xf numFmtId="0" fontId="20" fillId="0" borderId="43" xfId="0" applyFont="1" applyBorder="1" applyAlignment="1">
      <alignment horizontal="left" vertical="center" wrapText="1"/>
    </xf>
    <xf numFmtId="0" fontId="0" fillId="0" borderId="20" xfId="0" applyBorder="1" applyAlignment="1">
      <alignment horizontal="left" wrapText="1"/>
    </xf>
    <xf numFmtId="0" fontId="0" fillId="0" borderId="17" xfId="0" applyBorder="1" applyAlignment="1">
      <alignment horizontal="left" wrapText="1"/>
    </xf>
    <xf numFmtId="4" fontId="20" fillId="7" borderId="15" xfId="0" applyNumberFormat="1" applyFont="1" applyFill="1" applyBorder="1" applyAlignment="1" applyProtection="1">
      <alignment horizontal="center" vertical="center" wrapTex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342900</xdr:colOff>
      <xdr:row>0</xdr:row>
      <xdr:rowOff>114300</xdr:rowOff>
    </xdr:from>
    <xdr:to>
      <xdr:col>19</xdr:col>
      <xdr:colOff>552450</xdr:colOff>
      <xdr:row>0</xdr:row>
      <xdr:rowOff>1447800</xdr:rowOff>
    </xdr:to>
    <xdr:sp>
      <xdr:nvSpPr>
        <xdr:cNvPr id="1" name="TextBox 1"/>
        <xdr:cNvSpPr txBox="1">
          <a:spLocks noChangeArrowheads="1"/>
        </xdr:cNvSpPr>
      </xdr:nvSpPr>
      <xdr:spPr>
        <a:xfrm>
          <a:off x="16649700" y="11430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20</xdr:col>
      <xdr:colOff>485775</xdr:colOff>
      <xdr:row>0</xdr:row>
      <xdr:rowOff>133350</xdr:rowOff>
    </xdr:from>
    <xdr:to>
      <xdr:col>21</xdr:col>
      <xdr:colOff>0</xdr:colOff>
      <xdr:row>0</xdr:row>
      <xdr:rowOff>1466850</xdr:rowOff>
    </xdr:to>
    <xdr:sp>
      <xdr:nvSpPr>
        <xdr:cNvPr id="2" name="TextBox 2"/>
        <xdr:cNvSpPr txBox="1">
          <a:spLocks noChangeArrowheads="1"/>
        </xdr:cNvSpPr>
      </xdr:nvSpPr>
      <xdr:spPr>
        <a:xfrm>
          <a:off x="16649700" y="13335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25</xdr:col>
      <xdr:colOff>742950</xdr:colOff>
      <xdr:row>0</xdr:row>
      <xdr:rowOff>95250</xdr:rowOff>
    </xdr:from>
    <xdr:to>
      <xdr:col>26</xdr:col>
      <xdr:colOff>1171575</xdr:colOff>
      <xdr:row>0</xdr:row>
      <xdr:rowOff>1428750</xdr:rowOff>
    </xdr:to>
    <xdr:sp>
      <xdr:nvSpPr>
        <xdr:cNvPr id="3" name="TextBox 3"/>
        <xdr:cNvSpPr txBox="1">
          <a:spLocks noChangeArrowheads="1"/>
        </xdr:cNvSpPr>
      </xdr:nvSpPr>
      <xdr:spPr>
        <a:xfrm>
          <a:off x="17392650" y="9525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27</xdr:col>
      <xdr:colOff>742950</xdr:colOff>
      <xdr:row>0</xdr:row>
      <xdr:rowOff>95250</xdr:rowOff>
    </xdr:from>
    <xdr:to>
      <xdr:col>28</xdr:col>
      <xdr:colOff>0</xdr:colOff>
      <xdr:row>0</xdr:row>
      <xdr:rowOff>1428750</xdr:rowOff>
    </xdr:to>
    <xdr:sp>
      <xdr:nvSpPr>
        <xdr:cNvPr id="4" name="TextBox 15"/>
        <xdr:cNvSpPr txBox="1">
          <a:spLocks noChangeArrowheads="1"/>
        </xdr:cNvSpPr>
      </xdr:nvSpPr>
      <xdr:spPr>
        <a:xfrm>
          <a:off x="19221450" y="9525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3288"/>
  <sheetViews>
    <sheetView tabSelected="1" zoomScalePageLayoutView="0" workbookViewId="0" topLeftCell="A1">
      <selection activeCell="AE6" sqref="AE6"/>
    </sheetView>
  </sheetViews>
  <sheetFormatPr defaultColWidth="11.57421875" defaultRowHeight="15"/>
  <cols>
    <col min="1" max="1" width="8.28125" style="52" customWidth="1"/>
    <col min="2" max="3" width="38.7109375" style="2" customWidth="1"/>
    <col min="4" max="4" width="35.57421875" style="2" customWidth="1"/>
    <col min="5" max="5" width="37.421875" style="2" customWidth="1"/>
    <col min="6" max="7" width="6.140625" style="53" customWidth="1"/>
    <col min="8" max="8" width="10.57421875" style="57" customWidth="1"/>
    <col min="9" max="9" width="5.00390625" style="57" customWidth="1"/>
    <col min="10" max="10" width="9.421875" style="57" customWidth="1"/>
    <col min="11" max="11" width="6.7109375" style="58" customWidth="1"/>
    <col min="12" max="12" width="6.140625" style="74" customWidth="1"/>
    <col min="13" max="13" width="7.8515625" style="74" customWidth="1"/>
    <col min="14" max="14" width="13.7109375" style="74" customWidth="1"/>
    <col min="15" max="15" width="13.7109375" style="74" hidden="1" customWidth="1"/>
    <col min="16" max="16" width="13.8515625" style="74" hidden="1" customWidth="1"/>
    <col min="17" max="17" width="15.7109375" style="132" hidden="1" customWidth="1"/>
    <col min="18" max="18" width="19.28125" style="74" customWidth="1"/>
    <col min="19" max="19" width="5.140625" style="97" hidden="1" customWidth="1"/>
    <col min="20" max="20" width="8.28125" style="74" hidden="1" customWidth="1"/>
    <col min="21" max="21" width="7.28125" style="75" hidden="1" customWidth="1"/>
    <col min="22" max="22" width="0" style="54" hidden="1" customWidth="1"/>
    <col min="23" max="23" width="0" style="55" hidden="1" customWidth="1"/>
    <col min="24" max="24" width="0" style="56" hidden="1" customWidth="1"/>
    <col min="25" max="25" width="13.57421875" style="55" hidden="1" customWidth="1"/>
    <col min="26" max="27" width="19.28125" style="74" customWidth="1"/>
    <col min="28" max="28" width="16.140625" style="2" hidden="1" customWidth="1"/>
    <col min="29" max="16384" width="11.57421875" style="2" customWidth="1"/>
  </cols>
  <sheetData>
    <row r="1" spans="1:28" ht="123" customHeight="1" thickBot="1">
      <c r="A1" s="276" t="s">
        <v>544</v>
      </c>
      <c r="B1" s="277"/>
      <c r="C1" s="277"/>
      <c r="D1" s="277"/>
      <c r="E1" s="277"/>
      <c r="F1" s="277"/>
      <c r="G1" s="277"/>
      <c r="H1" s="277"/>
      <c r="I1" s="277"/>
      <c r="J1" s="277"/>
      <c r="K1" s="277"/>
      <c r="L1" s="277"/>
      <c r="M1" s="277"/>
      <c r="N1" s="277"/>
      <c r="O1" s="277"/>
      <c r="P1" s="277"/>
      <c r="Q1" s="277"/>
      <c r="R1" s="277"/>
      <c r="S1" s="277"/>
      <c r="T1" s="277"/>
      <c r="U1" s="269"/>
      <c r="V1" s="269"/>
      <c r="W1" s="269"/>
      <c r="X1" s="269"/>
      <c r="Y1" s="269"/>
      <c r="Z1" s="269"/>
      <c r="AA1" s="269"/>
      <c r="AB1" s="55"/>
    </row>
    <row r="2" spans="1:27" ht="150" customHeight="1" thickBot="1">
      <c r="A2" s="246" t="s">
        <v>551</v>
      </c>
      <c r="B2" s="247"/>
      <c r="C2" s="248"/>
      <c r="D2" s="105" t="s">
        <v>226</v>
      </c>
      <c r="E2" s="106" t="s">
        <v>227</v>
      </c>
      <c r="F2" s="65" t="s">
        <v>228</v>
      </c>
      <c r="G2" s="65" t="s">
        <v>222</v>
      </c>
      <c r="H2" s="65" t="s">
        <v>535</v>
      </c>
      <c r="I2" s="65" t="s">
        <v>229</v>
      </c>
      <c r="J2" s="65" t="s">
        <v>536</v>
      </c>
      <c r="K2" s="65" t="s">
        <v>537</v>
      </c>
      <c r="L2" s="107" t="s">
        <v>538</v>
      </c>
      <c r="M2" s="65" t="s">
        <v>230</v>
      </c>
      <c r="N2" s="108" t="s">
        <v>552</v>
      </c>
      <c r="O2" s="108" t="s">
        <v>552</v>
      </c>
      <c r="Q2" s="130"/>
      <c r="R2" s="109" t="s">
        <v>231</v>
      </c>
      <c r="S2" s="115"/>
      <c r="T2" s="116"/>
      <c r="U2" s="117"/>
      <c r="V2" s="2"/>
      <c r="W2" s="2"/>
      <c r="X2" s="2"/>
      <c r="Y2" s="2"/>
      <c r="Z2" s="179" t="s">
        <v>545</v>
      </c>
      <c r="AA2" s="179" t="s">
        <v>546</v>
      </c>
    </row>
    <row r="3" spans="1:27" ht="86.25" customHeight="1" thickBot="1">
      <c r="A3" s="249" t="s">
        <v>232</v>
      </c>
      <c r="B3" s="250"/>
      <c r="C3" s="250"/>
      <c r="D3" s="250"/>
      <c r="E3" s="250"/>
      <c r="F3" s="250"/>
      <c r="G3" s="250"/>
      <c r="H3" s="250"/>
      <c r="I3" s="250"/>
      <c r="J3" s="250"/>
      <c r="K3" s="250"/>
      <c r="L3" s="250"/>
      <c r="M3" s="250"/>
      <c r="N3" s="250"/>
      <c r="O3" s="250"/>
      <c r="P3" s="250"/>
      <c r="Q3" s="250"/>
      <c r="R3" s="251"/>
      <c r="S3" s="118"/>
      <c r="T3" s="119"/>
      <c r="U3" s="120"/>
      <c r="V3" s="2"/>
      <c r="W3" s="2"/>
      <c r="X3" s="2"/>
      <c r="Y3" s="2"/>
      <c r="Z3" s="2"/>
      <c r="AA3" s="2"/>
    </row>
    <row r="4" spans="1:27" ht="19.5" customHeight="1" thickBot="1">
      <c r="A4" s="270" t="s">
        <v>233</v>
      </c>
      <c r="B4" s="272"/>
      <c r="C4" s="272"/>
      <c r="D4" s="272"/>
      <c r="E4" s="272"/>
      <c r="F4" s="272"/>
      <c r="G4" s="272"/>
      <c r="H4" s="272"/>
      <c r="I4" s="272"/>
      <c r="J4" s="272"/>
      <c r="K4" s="272"/>
      <c r="L4" s="256"/>
      <c r="M4" s="256"/>
      <c r="N4" s="256"/>
      <c r="O4" s="256"/>
      <c r="P4" s="256"/>
      <c r="Q4" s="256"/>
      <c r="R4" s="256"/>
      <c r="S4" s="182"/>
      <c r="T4" s="183"/>
      <c r="U4" s="184"/>
      <c r="V4" s="185"/>
      <c r="W4" s="186"/>
      <c r="X4" s="187"/>
      <c r="Y4" s="188"/>
      <c r="Z4" s="188"/>
      <c r="AA4" s="189"/>
    </row>
    <row r="5" spans="1:28" ht="22.5">
      <c r="A5" s="237"/>
      <c r="B5" s="49" t="s">
        <v>98</v>
      </c>
      <c r="C5" s="180" t="s">
        <v>223</v>
      </c>
      <c r="D5" s="151" t="s">
        <v>515</v>
      </c>
      <c r="E5" s="152" t="s">
        <v>516</v>
      </c>
      <c r="F5" s="21"/>
      <c r="G5" s="21">
        <v>1</v>
      </c>
      <c r="H5" s="21" t="s">
        <v>99</v>
      </c>
      <c r="I5" s="21">
        <v>1</v>
      </c>
      <c r="J5" s="21" t="s">
        <v>100</v>
      </c>
      <c r="K5" s="64" t="s">
        <v>485</v>
      </c>
      <c r="L5" s="100" t="s">
        <v>77</v>
      </c>
      <c r="M5" s="103" t="s">
        <v>99</v>
      </c>
      <c r="N5" s="162">
        <v>2457</v>
      </c>
      <c r="O5" s="121">
        <f>P5*5</f>
        <v>3520</v>
      </c>
      <c r="P5" s="61">
        <v>704</v>
      </c>
      <c r="Q5" s="136">
        <f>R5*O5</f>
        <v>13200</v>
      </c>
      <c r="R5" s="133">
        <v>3.75</v>
      </c>
      <c r="S5" s="103"/>
      <c r="T5" s="103"/>
      <c r="U5" s="178"/>
      <c r="V5" s="104"/>
      <c r="W5" s="181"/>
      <c r="X5" s="86"/>
      <c r="Y5" s="87">
        <v>8.71</v>
      </c>
      <c r="Z5" s="197"/>
      <c r="AA5" s="207">
        <f>Z5*N5</f>
        <v>0</v>
      </c>
      <c r="AB5" s="217">
        <f>R5*N5</f>
        <v>9213.75</v>
      </c>
    </row>
    <row r="6" spans="1:28" ht="33.75">
      <c r="A6" s="237"/>
      <c r="B6" s="49" t="s">
        <v>259</v>
      </c>
      <c r="C6" s="51" t="s">
        <v>223</v>
      </c>
      <c r="D6" s="166" t="s">
        <v>517</v>
      </c>
      <c r="E6" s="152" t="s">
        <v>533</v>
      </c>
      <c r="F6" s="13"/>
      <c r="G6" s="13">
        <v>1</v>
      </c>
      <c r="H6" s="13" t="s">
        <v>99</v>
      </c>
      <c r="I6" s="13">
        <v>1</v>
      </c>
      <c r="J6" s="13" t="s">
        <v>100</v>
      </c>
      <c r="K6" s="63" t="s">
        <v>485</v>
      </c>
      <c r="L6" s="50" t="s">
        <v>77</v>
      </c>
      <c r="M6" s="66" t="s">
        <v>99</v>
      </c>
      <c r="N6" s="162">
        <f aca="true" t="shared" si="0" ref="N6:N69">O6/5*3</f>
        <v>1500</v>
      </c>
      <c r="O6" s="114">
        <v>2500</v>
      </c>
      <c r="P6" s="59">
        <v>200</v>
      </c>
      <c r="Q6" s="136">
        <f>R6*O6</f>
        <v>9000</v>
      </c>
      <c r="R6" s="134">
        <v>3.6</v>
      </c>
      <c r="S6" s="66"/>
      <c r="T6" s="66"/>
      <c r="U6" s="83"/>
      <c r="V6" s="4"/>
      <c r="W6" s="5"/>
      <c r="X6" s="6"/>
      <c r="Y6" s="7"/>
      <c r="Z6" s="197"/>
      <c r="AA6" s="207">
        <f>Z6*N6</f>
        <v>0</v>
      </c>
      <c r="AB6" s="217">
        <f aca="true" t="shared" si="1" ref="AB6:AB69">R6*N6</f>
        <v>5400</v>
      </c>
    </row>
    <row r="7" spans="1:28" ht="33.75">
      <c r="A7" s="237"/>
      <c r="B7" s="49" t="s">
        <v>255</v>
      </c>
      <c r="C7" s="51" t="s">
        <v>223</v>
      </c>
      <c r="D7" s="166" t="s">
        <v>518</v>
      </c>
      <c r="E7" s="152" t="s">
        <v>534</v>
      </c>
      <c r="F7" s="18"/>
      <c r="G7" s="18">
        <v>1</v>
      </c>
      <c r="H7" s="18" t="s">
        <v>99</v>
      </c>
      <c r="I7" s="18">
        <v>1</v>
      </c>
      <c r="J7" s="18" t="s">
        <v>100</v>
      </c>
      <c r="K7" s="98" t="s">
        <v>485</v>
      </c>
      <c r="L7" s="122" t="s">
        <v>77</v>
      </c>
      <c r="M7" s="67" t="s">
        <v>99</v>
      </c>
      <c r="N7" s="162">
        <f t="shared" si="0"/>
        <v>1500</v>
      </c>
      <c r="O7" s="110">
        <v>2500</v>
      </c>
      <c r="P7" s="60"/>
      <c r="Q7" s="136">
        <f>R7*O7</f>
        <v>10625</v>
      </c>
      <c r="R7" s="135">
        <v>4.25</v>
      </c>
      <c r="S7" s="67"/>
      <c r="T7" s="67"/>
      <c r="U7" s="68"/>
      <c r="V7" s="70"/>
      <c r="W7" s="89"/>
      <c r="X7" s="85"/>
      <c r="Y7" s="84"/>
      <c r="Z7" s="197"/>
      <c r="AA7" s="207">
        <f>Z7*N7</f>
        <v>0</v>
      </c>
      <c r="AB7" s="217">
        <f t="shared" si="1"/>
        <v>6375</v>
      </c>
    </row>
    <row r="8" spans="1:28" ht="29.25" customHeight="1" thickBot="1">
      <c r="A8" s="304"/>
      <c r="B8" s="17" t="s">
        <v>257</v>
      </c>
      <c r="C8" s="17" t="s">
        <v>258</v>
      </c>
      <c r="D8" s="125" t="s">
        <v>487</v>
      </c>
      <c r="E8" s="101" t="s">
        <v>488</v>
      </c>
      <c r="F8" s="18"/>
      <c r="G8" s="18">
        <v>1</v>
      </c>
      <c r="H8" s="18" t="s">
        <v>99</v>
      </c>
      <c r="I8" s="18">
        <v>1</v>
      </c>
      <c r="J8" s="18" t="s">
        <v>100</v>
      </c>
      <c r="K8" s="98" t="s">
        <v>485</v>
      </c>
      <c r="L8" s="122" t="s">
        <v>77</v>
      </c>
      <c r="M8" s="67" t="s">
        <v>99</v>
      </c>
      <c r="N8" s="162">
        <f t="shared" si="0"/>
        <v>10005</v>
      </c>
      <c r="O8" s="110">
        <f>P8*5</f>
        <v>16675</v>
      </c>
      <c r="P8" s="60">
        <v>3335</v>
      </c>
      <c r="Q8" s="136">
        <f>R8*O8</f>
        <v>79206.25</v>
      </c>
      <c r="R8" s="135">
        <v>4.75</v>
      </c>
      <c r="S8" s="67"/>
      <c r="T8" s="67"/>
      <c r="U8" s="68"/>
      <c r="V8" s="70">
        <v>10.42</v>
      </c>
      <c r="W8" s="84">
        <v>10.42</v>
      </c>
      <c r="X8" s="85">
        <v>7.32</v>
      </c>
      <c r="Y8" s="84">
        <v>11.48</v>
      </c>
      <c r="Z8" s="197"/>
      <c r="AA8" s="207">
        <f>Z8*N8</f>
        <v>0</v>
      </c>
      <c r="AB8" s="217">
        <f t="shared" si="1"/>
        <v>47523.75</v>
      </c>
    </row>
    <row r="9" spans="1:28" ht="22.5" customHeight="1" thickBot="1">
      <c r="A9" s="270" t="s">
        <v>234</v>
      </c>
      <c r="B9" s="271"/>
      <c r="C9" s="271"/>
      <c r="D9" s="271"/>
      <c r="E9" s="271"/>
      <c r="F9" s="271"/>
      <c r="G9" s="271"/>
      <c r="H9" s="271"/>
      <c r="I9" s="271"/>
      <c r="J9" s="271"/>
      <c r="K9" s="271"/>
      <c r="L9" s="271"/>
      <c r="M9" s="271"/>
      <c r="N9" s="220"/>
      <c r="O9" s="168"/>
      <c r="P9" s="167"/>
      <c r="Q9" s="167"/>
      <c r="R9" s="177"/>
      <c r="S9" s="177"/>
      <c r="T9" s="177"/>
      <c r="U9" s="177"/>
      <c r="V9" s="177"/>
      <c r="W9" s="177"/>
      <c r="X9" s="177"/>
      <c r="Y9" s="177"/>
      <c r="Z9" s="198"/>
      <c r="AA9" s="208"/>
      <c r="AB9" s="218">
        <f>SUM(AB5:AB8)</f>
        <v>68512.5</v>
      </c>
    </row>
    <row r="10" spans="1:28" ht="14.25" customHeight="1">
      <c r="A10" s="236"/>
      <c r="B10" s="268" t="s">
        <v>244</v>
      </c>
      <c r="C10" s="268" t="s">
        <v>245</v>
      </c>
      <c r="D10" s="20" t="s">
        <v>101</v>
      </c>
      <c r="E10" s="20" t="s">
        <v>101</v>
      </c>
      <c r="F10" s="21"/>
      <c r="G10" s="103">
        <v>5</v>
      </c>
      <c r="H10" s="103" t="s">
        <v>99</v>
      </c>
      <c r="I10" s="71">
        <v>2</v>
      </c>
      <c r="J10" s="103" t="s">
        <v>100</v>
      </c>
      <c r="K10" s="103" t="s">
        <v>256</v>
      </c>
      <c r="L10" s="103" t="s">
        <v>77</v>
      </c>
      <c r="M10" s="103" t="s">
        <v>99</v>
      </c>
      <c r="N10" s="169">
        <f t="shared" si="0"/>
        <v>3600</v>
      </c>
      <c r="O10" s="157">
        <v>6000</v>
      </c>
      <c r="P10" s="252">
        <v>30020</v>
      </c>
      <c r="Q10" s="159">
        <f>R10*O10</f>
        <v>6402</v>
      </c>
      <c r="R10" s="137">
        <v>1.067</v>
      </c>
      <c r="S10" s="66"/>
      <c r="T10" s="66"/>
      <c r="U10" s="81"/>
      <c r="V10" s="104">
        <v>0.919</v>
      </c>
      <c r="W10" s="5">
        <v>0.8</v>
      </c>
      <c r="X10" s="86">
        <v>0.97</v>
      </c>
      <c r="Y10" s="87"/>
      <c r="Z10" s="197"/>
      <c r="AA10" s="207">
        <f>Z10*N10</f>
        <v>0</v>
      </c>
      <c r="AB10" s="217">
        <f t="shared" si="1"/>
        <v>3841.2</v>
      </c>
    </row>
    <row r="11" spans="1:28" ht="14.25" customHeight="1">
      <c r="A11" s="237"/>
      <c r="B11" s="242"/>
      <c r="C11" s="242"/>
      <c r="D11" s="12" t="s">
        <v>102</v>
      </c>
      <c r="E11" s="12" t="s">
        <v>102</v>
      </c>
      <c r="F11" s="13"/>
      <c r="G11" s="66">
        <v>5</v>
      </c>
      <c r="H11" s="66" t="s">
        <v>99</v>
      </c>
      <c r="I11" s="67">
        <v>2</v>
      </c>
      <c r="J11" s="66" t="s">
        <v>100</v>
      </c>
      <c r="K11" s="66" t="s">
        <v>256</v>
      </c>
      <c r="L11" s="66" t="s">
        <v>77</v>
      </c>
      <c r="M11" s="66" t="s">
        <v>99</v>
      </c>
      <c r="N11" s="162">
        <v>3945</v>
      </c>
      <c r="O11" s="158">
        <v>6000</v>
      </c>
      <c r="P11" s="253"/>
      <c r="Q11" s="160">
        <f aca="true" t="shared" si="2" ref="Q11:Q30">R11*O11</f>
        <v>8700</v>
      </c>
      <c r="R11" s="138">
        <v>1.45</v>
      </c>
      <c r="S11" s="66"/>
      <c r="T11" s="66"/>
      <c r="U11" s="81"/>
      <c r="V11" s="104">
        <v>0.919</v>
      </c>
      <c r="W11" s="5">
        <v>0.8</v>
      </c>
      <c r="X11" s="6"/>
      <c r="Y11" s="7"/>
      <c r="Z11" s="197"/>
      <c r="AA11" s="207">
        <f aca="true" t="shared" si="3" ref="AA11:AA30">Z11*N11</f>
        <v>0</v>
      </c>
      <c r="AB11" s="217">
        <f t="shared" si="1"/>
        <v>5720.25</v>
      </c>
    </row>
    <row r="12" spans="1:28" ht="11.25" customHeight="1">
      <c r="A12" s="237"/>
      <c r="B12" s="242"/>
      <c r="C12" s="242"/>
      <c r="D12" s="12" t="s">
        <v>103</v>
      </c>
      <c r="E12" s="12" t="s">
        <v>103</v>
      </c>
      <c r="F12" s="13"/>
      <c r="G12" s="66">
        <v>5</v>
      </c>
      <c r="H12" s="66" t="s">
        <v>99</v>
      </c>
      <c r="I12" s="67">
        <v>2</v>
      </c>
      <c r="J12" s="66" t="s">
        <v>100</v>
      </c>
      <c r="K12" s="66" t="s">
        <v>256</v>
      </c>
      <c r="L12" s="66" t="s">
        <v>77</v>
      </c>
      <c r="M12" s="66" t="s">
        <v>99</v>
      </c>
      <c r="N12" s="162">
        <f t="shared" si="0"/>
        <v>3600</v>
      </c>
      <c r="O12" s="158">
        <v>6000</v>
      </c>
      <c r="P12" s="253"/>
      <c r="Q12" s="160">
        <f t="shared" si="2"/>
        <v>6534</v>
      </c>
      <c r="R12" s="138">
        <v>1.089</v>
      </c>
      <c r="S12" s="66"/>
      <c r="T12" s="66"/>
      <c r="U12" s="81"/>
      <c r="V12" s="104">
        <v>0.919</v>
      </c>
      <c r="W12" s="5">
        <v>0.8</v>
      </c>
      <c r="X12" s="6">
        <v>0.97</v>
      </c>
      <c r="Y12" s="7">
        <v>0.99</v>
      </c>
      <c r="Z12" s="197"/>
      <c r="AA12" s="207">
        <f t="shared" si="3"/>
        <v>0</v>
      </c>
      <c r="AB12" s="217">
        <f t="shared" si="1"/>
        <v>3920.4</v>
      </c>
    </row>
    <row r="13" spans="1:28" ht="11.25" customHeight="1">
      <c r="A13" s="237"/>
      <c r="B13" s="242"/>
      <c r="C13" s="242"/>
      <c r="D13" s="12" t="s">
        <v>104</v>
      </c>
      <c r="E13" s="12" t="s">
        <v>104</v>
      </c>
      <c r="F13" s="13"/>
      <c r="G13" s="66">
        <v>5</v>
      </c>
      <c r="H13" s="66" t="s">
        <v>99</v>
      </c>
      <c r="I13" s="67">
        <v>2</v>
      </c>
      <c r="J13" s="66" t="s">
        <v>100</v>
      </c>
      <c r="K13" s="66" t="s">
        <v>256</v>
      </c>
      <c r="L13" s="66" t="s">
        <v>77</v>
      </c>
      <c r="M13" s="66" t="s">
        <v>99</v>
      </c>
      <c r="N13" s="162">
        <f t="shared" si="0"/>
        <v>3600</v>
      </c>
      <c r="O13" s="158">
        <v>6000</v>
      </c>
      <c r="P13" s="253"/>
      <c r="Q13" s="160">
        <f t="shared" si="2"/>
        <v>5346</v>
      </c>
      <c r="R13" s="138">
        <v>0.891</v>
      </c>
      <c r="S13" s="66"/>
      <c r="T13" s="66"/>
      <c r="U13" s="81"/>
      <c r="V13" s="104">
        <v>0.919</v>
      </c>
      <c r="W13" s="5">
        <v>0.8</v>
      </c>
      <c r="X13" s="6"/>
      <c r="Y13" s="7">
        <v>0.81</v>
      </c>
      <c r="Z13" s="197"/>
      <c r="AA13" s="207">
        <f t="shared" si="3"/>
        <v>0</v>
      </c>
      <c r="AB13" s="217">
        <f t="shared" si="1"/>
        <v>3207.6</v>
      </c>
    </row>
    <row r="14" spans="1:28" ht="11.25" customHeight="1">
      <c r="A14" s="237"/>
      <c r="B14" s="242"/>
      <c r="C14" s="242"/>
      <c r="D14" s="12" t="s">
        <v>105</v>
      </c>
      <c r="E14" s="12" t="s">
        <v>105</v>
      </c>
      <c r="F14" s="13"/>
      <c r="G14" s="66">
        <v>5</v>
      </c>
      <c r="H14" s="66" t="s">
        <v>99</v>
      </c>
      <c r="I14" s="67">
        <v>2</v>
      </c>
      <c r="J14" s="66" t="s">
        <v>100</v>
      </c>
      <c r="K14" s="66" t="s">
        <v>256</v>
      </c>
      <c r="L14" s="66" t="s">
        <v>77</v>
      </c>
      <c r="M14" s="66" t="s">
        <v>99</v>
      </c>
      <c r="N14" s="162">
        <f t="shared" si="0"/>
        <v>3600</v>
      </c>
      <c r="O14" s="158">
        <v>6000</v>
      </c>
      <c r="P14" s="253"/>
      <c r="Q14" s="160">
        <f t="shared" si="2"/>
        <v>6534</v>
      </c>
      <c r="R14" s="138">
        <v>1.089</v>
      </c>
      <c r="S14" s="66"/>
      <c r="T14" s="66"/>
      <c r="U14" s="81"/>
      <c r="V14" s="104">
        <v>0.919</v>
      </c>
      <c r="W14" s="5">
        <v>0.8</v>
      </c>
      <c r="X14" s="6">
        <v>0.97</v>
      </c>
      <c r="Y14" s="7">
        <v>0.99</v>
      </c>
      <c r="Z14" s="197"/>
      <c r="AA14" s="207">
        <f t="shared" si="3"/>
        <v>0</v>
      </c>
      <c r="AB14" s="217">
        <f t="shared" si="1"/>
        <v>3920.4</v>
      </c>
    </row>
    <row r="15" spans="1:28" ht="11.25" customHeight="1">
      <c r="A15" s="237"/>
      <c r="B15" s="242"/>
      <c r="C15" s="242"/>
      <c r="D15" s="12" t="s">
        <v>106</v>
      </c>
      <c r="E15" s="12" t="s">
        <v>106</v>
      </c>
      <c r="F15" s="13"/>
      <c r="G15" s="66">
        <v>5</v>
      </c>
      <c r="H15" s="66" t="s">
        <v>99</v>
      </c>
      <c r="I15" s="67">
        <v>2</v>
      </c>
      <c r="J15" s="66" t="s">
        <v>100</v>
      </c>
      <c r="K15" s="103" t="s">
        <v>256</v>
      </c>
      <c r="L15" s="66" t="s">
        <v>77</v>
      </c>
      <c r="M15" s="66" t="s">
        <v>99</v>
      </c>
      <c r="N15" s="162">
        <f t="shared" si="0"/>
        <v>3600</v>
      </c>
      <c r="O15" s="158">
        <v>6000</v>
      </c>
      <c r="P15" s="253"/>
      <c r="Q15" s="160">
        <f t="shared" si="2"/>
        <v>6534</v>
      </c>
      <c r="R15" s="138">
        <v>1.089</v>
      </c>
      <c r="S15" s="66"/>
      <c r="T15" s="66"/>
      <c r="U15" s="81"/>
      <c r="V15" s="104">
        <v>0.919</v>
      </c>
      <c r="W15" s="5">
        <v>0.8</v>
      </c>
      <c r="X15" s="6">
        <v>0.97</v>
      </c>
      <c r="Y15" s="7">
        <v>0.99</v>
      </c>
      <c r="Z15" s="197"/>
      <c r="AA15" s="207">
        <f t="shared" si="3"/>
        <v>0</v>
      </c>
      <c r="AB15" s="217">
        <f t="shared" si="1"/>
        <v>3920.4</v>
      </c>
    </row>
    <row r="16" spans="1:28" ht="11.25" customHeight="1">
      <c r="A16" s="237"/>
      <c r="B16" s="242"/>
      <c r="C16" s="242"/>
      <c r="D16" s="12" t="s">
        <v>107</v>
      </c>
      <c r="E16" s="12" t="s">
        <v>107</v>
      </c>
      <c r="F16" s="13"/>
      <c r="G16" s="66">
        <v>5</v>
      </c>
      <c r="H16" s="66" t="s">
        <v>99</v>
      </c>
      <c r="I16" s="67">
        <v>2</v>
      </c>
      <c r="J16" s="66" t="s">
        <v>100</v>
      </c>
      <c r="K16" s="66" t="s">
        <v>256</v>
      </c>
      <c r="L16" s="66" t="s">
        <v>77</v>
      </c>
      <c r="M16" s="66" t="s">
        <v>99</v>
      </c>
      <c r="N16" s="162">
        <f t="shared" si="0"/>
        <v>3600</v>
      </c>
      <c r="O16" s="158">
        <v>6000</v>
      </c>
      <c r="P16" s="253"/>
      <c r="Q16" s="160">
        <f t="shared" si="2"/>
        <v>6534</v>
      </c>
      <c r="R16" s="138">
        <v>1.089</v>
      </c>
      <c r="S16" s="66"/>
      <c r="T16" s="66"/>
      <c r="U16" s="81"/>
      <c r="V16" s="104">
        <v>0.919</v>
      </c>
      <c r="W16" s="5">
        <v>0.8</v>
      </c>
      <c r="X16" s="6">
        <v>0.97</v>
      </c>
      <c r="Y16" s="7">
        <v>0.99</v>
      </c>
      <c r="Z16" s="197"/>
      <c r="AA16" s="207">
        <f t="shared" si="3"/>
        <v>0</v>
      </c>
      <c r="AB16" s="217">
        <f t="shared" si="1"/>
        <v>3920.4</v>
      </c>
    </row>
    <row r="17" spans="1:28" ht="11.25" customHeight="1">
      <c r="A17" s="237"/>
      <c r="B17" s="242"/>
      <c r="C17" s="242"/>
      <c r="D17" s="12" t="s">
        <v>108</v>
      </c>
      <c r="E17" s="12" t="s">
        <v>108</v>
      </c>
      <c r="F17" s="13"/>
      <c r="G17" s="66">
        <v>5</v>
      </c>
      <c r="H17" s="66" t="s">
        <v>99</v>
      </c>
      <c r="I17" s="67">
        <v>2</v>
      </c>
      <c r="J17" s="66" t="s">
        <v>100</v>
      </c>
      <c r="K17" s="66" t="s">
        <v>256</v>
      </c>
      <c r="L17" s="66" t="s">
        <v>77</v>
      </c>
      <c r="M17" s="66" t="s">
        <v>99</v>
      </c>
      <c r="N17" s="162">
        <f t="shared" si="0"/>
        <v>3600</v>
      </c>
      <c r="O17" s="158">
        <v>6000</v>
      </c>
      <c r="P17" s="253"/>
      <c r="Q17" s="160">
        <f t="shared" si="2"/>
        <v>6534</v>
      </c>
      <c r="R17" s="138">
        <v>1.089</v>
      </c>
      <c r="S17" s="66"/>
      <c r="T17" s="66"/>
      <c r="U17" s="81"/>
      <c r="V17" s="104">
        <v>0.919</v>
      </c>
      <c r="W17" s="5">
        <v>0.8</v>
      </c>
      <c r="X17" s="6">
        <v>0.97</v>
      </c>
      <c r="Y17" s="7">
        <v>0.99</v>
      </c>
      <c r="Z17" s="197"/>
      <c r="AA17" s="207">
        <f t="shared" si="3"/>
        <v>0</v>
      </c>
      <c r="AB17" s="217">
        <f t="shared" si="1"/>
        <v>3920.4</v>
      </c>
    </row>
    <row r="18" spans="1:28" ht="11.25" customHeight="1">
      <c r="A18" s="237"/>
      <c r="B18" s="242"/>
      <c r="C18" s="242"/>
      <c r="D18" s="12" t="s">
        <v>109</v>
      </c>
      <c r="E18" s="12" t="s">
        <v>109</v>
      </c>
      <c r="F18" s="13"/>
      <c r="G18" s="66">
        <v>5</v>
      </c>
      <c r="H18" s="66" t="s">
        <v>99</v>
      </c>
      <c r="I18" s="67">
        <v>2</v>
      </c>
      <c r="J18" s="66" t="s">
        <v>100</v>
      </c>
      <c r="K18" s="66" t="s">
        <v>256</v>
      </c>
      <c r="L18" s="66" t="s">
        <v>77</v>
      </c>
      <c r="M18" s="66" t="s">
        <v>99</v>
      </c>
      <c r="N18" s="162">
        <f t="shared" si="0"/>
        <v>3600</v>
      </c>
      <c r="O18" s="158">
        <v>6000</v>
      </c>
      <c r="P18" s="253"/>
      <c r="Q18" s="160">
        <f t="shared" si="2"/>
        <v>6402</v>
      </c>
      <c r="R18" s="138">
        <v>1.067</v>
      </c>
      <c r="S18" s="66"/>
      <c r="T18" s="66"/>
      <c r="U18" s="81"/>
      <c r="V18" s="104">
        <v>0.919</v>
      </c>
      <c r="W18" s="5">
        <v>0.8</v>
      </c>
      <c r="X18" s="6">
        <v>0.97</v>
      </c>
      <c r="Y18" s="7"/>
      <c r="Z18" s="197"/>
      <c r="AA18" s="207">
        <f t="shared" si="3"/>
        <v>0</v>
      </c>
      <c r="AB18" s="217">
        <f t="shared" si="1"/>
        <v>3841.2</v>
      </c>
    </row>
    <row r="19" spans="1:28" ht="11.25" customHeight="1">
      <c r="A19" s="237"/>
      <c r="B19" s="242"/>
      <c r="C19" s="242"/>
      <c r="D19" s="12" t="s">
        <v>110</v>
      </c>
      <c r="E19" s="12" t="s">
        <v>110</v>
      </c>
      <c r="F19" s="13"/>
      <c r="G19" s="66">
        <v>5</v>
      </c>
      <c r="H19" s="66" t="s">
        <v>99</v>
      </c>
      <c r="I19" s="67">
        <v>2</v>
      </c>
      <c r="J19" s="66" t="s">
        <v>100</v>
      </c>
      <c r="K19" s="66" t="s">
        <v>256</v>
      </c>
      <c r="L19" s="66" t="s">
        <v>77</v>
      </c>
      <c r="M19" s="66" t="s">
        <v>99</v>
      </c>
      <c r="N19" s="162">
        <f t="shared" si="0"/>
        <v>3600</v>
      </c>
      <c r="O19" s="158">
        <v>6000</v>
      </c>
      <c r="P19" s="253"/>
      <c r="Q19" s="160">
        <f t="shared" si="2"/>
        <v>9300</v>
      </c>
      <c r="R19" s="138">
        <v>1.55</v>
      </c>
      <c r="S19" s="66"/>
      <c r="T19" s="66"/>
      <c r="U19" s="69"/>
      <c r="V19" s="104">
        <v>0.919</v>
      </c>
      <c r="W19" s="5">
        <v>0.8</v>
      </c>
      <c r="X19" s="6"/>
      <c r="Y19" s="7"/>
      <c r="Z19" s="197"/>
      <c r="AA19" s="207">
        <f t="shared" si="3"/>
        <v>0</v>
      </c>
      <c r="AB19" s="217">
        <f t="shared" si="1"/>
        <v>5580</v>
      </c>
    </row>
    <row r="20" spans="1:28" ht="11.25" customHeight="1">
      <c r="A20" s="237"/>
      <c r="B20" s="242"/>
      <c r="C20" s="242"/>
      <c r="D20" s="12" t="s">
        <v>111</v>
      </c>
      <c r="E20" s="12" t="s">
        <v>224</v>
      </c>
      <c r="F20" s="13"/>
      <c r="G20" s="66">
        <v>5</v>
      </c>
      <c r="H20" s="66" t="s">
        <v>99</v>
      </c>
      <c r="I20" s="67">
        <v>2</v>
      </c>
      <c r="J20" s="66" t="s">
        <v>100</v>
      </c>
      <c r="K20" s="103" t="s">
        <v>256</v>
      </c>
      <c r="L20" s="66" t="s">
        <v>77</v>
      </c>
      <c r="M20" s="66" t="s">
        <v>99</v>
      </c>
      <c r="N20" s="162">
        <f t="shared" si="0"/>
        <v>3600</v>
      </c>
      <c r="O20" s="158">
        <v>6000</v>
      </c>
      <c r="P20" s="253"/>
      <c r="Q20" s="160">
        <f t="shared" si="2"/>
        <v>6534</v>
      </c>
      <c r="R20" s="138">
        <v>1.089</v>
      </c>
      <c r="S20" s="66"/>
      <c r="T20" s="66"/>
      <c r="U20" s="81"/>
      <c r="V20" s="104">
        <v>0.919</v>
      </c>
      <c r="W20" s="5">
        <v>0.8</v>
      </c>
      <c r="X20" s="6">
        <v>0.97</v>
      </c>
      <c r="Y20" s="7">
        <v>0.99</v>
      </c>
      <c r="Z20" s="197"/>
      <c r="AA20" s="207">
        <f t="shared" si="3"/>
        <v>0</v>
      </c>
      <c r="AB20" s="217">
        <f t="shared" si="1"/>
        <v>3920.4</v>
      </c>
    </row>
    <row r="21" spans="1:28" ht="11.25" customHeight="1">
      <c r="A21" s="237"/>
      <c r="B21" s="242"/>
      <c r="C21" s="242"/>
      <c r="D21" s="12" t="s">
        <v>112</v>
      </c>
      <c r="E21" s="12" t="s">
        <v>112</v>
      </c>
      <c r="F21" s="13"/>
      <c r="G21" s="66">
        <v>5</v>
      </c>
      <c r="H21" s="66" t="s">
        <v>99</v>
      </c>
      <c r="I21" s="67">
        <v>2</v>
      </c>
      <c r="J21" s="66" t="s">
        <v>100</v>
      </c>
      <c r="K21" s="66" t="s">
        <v>256</v>
      </c>
      <c r="L21" s="66" t="s">
        <v>77</v>
      </c>
      <c r="M21" s="66" t="s">
        <v>99</v>
      </c>
      <c r="N21" s="162">
        <f t="shared" si="0"/>
        <v>3600</v>
      </c>
      <c r="O21" s="158">
        <v>6000</v>
      </c>
      <c r="P21" s="253"/>
      <c r="Q21" s="160">
        <f t="shared" si="2"/>
        <v>6534</v>
      </c>
      <c r="R21" s="138">
        <v>1.089</v>
      </c>
      <c r="S21" s="66"/>
      <c r="T21" s="66"/>
      <c r="U21" s="81"/>
      <c r="V21" s="104">
        <v>0.919</v>
      </c>
      <c r="W21" s="5">
        <v>0.8</v>
      </c>
      <c r="X21" s="6">
        <v>0.97</v>
      </c>
      <c r="Y21" s="7">
        <v>0.99</v>
      </c>
      <c r="Z21" s="197"/>
      <c r="AA21" s="207">
        <f t="shared" si="3"/>
        <v>0</v>
      </c>
      <c r="AB21" s="217">
        <f t="shared" si="1"/>
        <v>3920.4</v>
      </c>
    </row>
    <row r="22" spans="1:28" ht="11.25" customHeight="1">
      <c r="A22" s="237"/>
      <c r="B22" s="242"/>
      <c r="C22" s="242"/>
      <c r="D22" s="12" t="s">
        <v>113</v>
      </c>
      <c r="E22" s="12" t="s">
        <v>113</v>
      </c>
      <c r="F22" s="13"/>
      <c r="G22" s="66">
        <v>5</v>
      </c>
      <c r="H22" s="66" t="s">
        <v>99</v>
      </c>
      <c r="I22" s="67">
        <v>2</v>
      </c>
      <c r="J22" s="66" t="s">
        <v>100</v>
      </c>
      <c r="K22" s="66" t="s">
        <v>256</v>
      </c>
      <c r="L22" s="66" t="s">
        <v>77</v>
      </c>
      <c r="M22" s="66" t="s">
        <v>99</v>
      </c>
      <c r="N22" s="162">
        <f t="shared" si="0"/>
        <v>3600</v>
      </c>
      <c r="O22" s="158">
        <v>6000</v>
      </c>
      <c r="P22" s="253"/>
      <c r="Q22" s="160">
        <f t="shared" si="2"/>
        <v>6534</v>
      </c>
      <c r="R22" s="138">
        <v>1.089</v>
      </c>
      <c r="S22" s="66"/>
      <c r="T22" s="66"/>
      <c r="U22" s="81"/>
      <c r="V22" s="104">
        <v>0.919</v>
      </c>
      <c r="W22" s="5">
        <v>0.8</v>
      </c>
      <c r="X22" s="6"/>
      <c r="Y22" s="7">
        <v>0.99</v>
      </c>
      <c r="Z22" s="197"/>
      <c r="AA22" s="207">
        <f t="shared" si="3"/>
        <v>0</v>
      </c>
      <c r="AB22" s="217">
        <f t="shared" si="1"/>
        <v>3920.4</v>
      </c>
    </row>
    <row r="23" spans="1:28" ht="11.25" customHeight="1">
      <c r="A23" s="237"/>
      <c r="B23" s="242"/>
      <c r="C23" s="242"/>
      <c r="D23" s="12" t="s">
        <v>114</v>
      </c>
      <c r="E23" s="12" t="s">
        <v>114</v>
      </c>
      <c r="F23" s="13"/>
      <c r="G23" s="66">
        <v>5</v>
      </c>
      <c r="H23" s="66" t="s">
        <v>99</v>
      </c>
      <c r="I23" s="67">
        <v>2</v>
      </c>
      <c r="J23" s="66" t="s">
        <v>100</v>
      </c>
      <c r="K23" s="66" t="s">
        <v>256</v>
      </c>
      <c r="L23" s="66" t="s">
        <v>77</v>
      </c>
      <c r="M23" s="66" t="s">
        <v>99</v>
      </c>
      <c r="N23" s="162">
        <f t="shared" si="0"/>
        <v>3600</v>
      </c>
      <c r="O23" s="158">
        <v>6000</v>
      </c>
      <c r="P23" s="253"/>
      <c r="Q23" s="160">
        <f t="shared" si="2"/>
        <v>6534</v>
      </c>
      <c r="R23" s="138">
        <v>1.089</v>
      </c>
      <c r="S23" s="66"/>
      <c r="T23" s="66"/>
      <c r="U23" s="81"/>
      <c r="V23" s="104">
        <v>0.919</v>
      </c>
      <c r="W23" s="5">
        <v>0.8</v>
      </c>
      <c r="X23" s="6"/>
      <c r="Y23" s="7">
        <v>0.99</v>
      </c>
      <c r="Z23" s="197"/>
      <c r="AA23" s="207">
        <f t="shared" si="3"/>
        <v>0</v>
      </c>
      <c r="AB23" s="217">
        <f t="shared" si="1"/>
        <v>3920.4</v>
      </c>
    </row>
    <row r="24" spans="1:28" ht="11.25" customHeight="1">
      <c r="A24" s="237"/>
      <c r="B24" s="242"/>
      <c r="C24" s="242"/>
      <c r="D24" s="12" t="s">
        <v>115</v>
      </c>
      <c r="E24" s="12" t="s">
        <v>115</v>
      </c>
      <c r="F24" s="13"/>
      <c r="G24" s="66">
        <v>5</v>
      </c>
      <c r="H24" s="66" t="s">
        <v>99</v>
      </c>
      <c r="I24" s="67">
        <v>2</v>
      </c>
      <c r="J24" s="66" t="s">
        <v>100</v>
      </c>
      <c r="K24" s="66" t="s">
        <v>256</v>
      </c>
      <c r="L24" s="66" t="s">
        <v>77</v>
      </c>
      <c r="M24" s="66" t="s">
        <v>99</v>
      </c>
      <c r="N24" s="162">
        <f t="shared" si="0"/>
        <v>3600</v>
      </c>
      <c r="O24" s="158">
        <v>6000</v>
      </c>
      <c r="P24" s="253"/>
      <c r="Q24" s="160">
        <f t="shared" si="2"/>
        <v>6534</v>
      </c>
      <c r="R24" s="138">
        <v>1.089</v>
      </c>
      <c r="S24" s="66"/>
      <c r="T24" s="66"/>
      <c r="U24" s="81"/>
      <c r="V24" s="104">
        <v>0.919</v>
      </c>
      <c r="W24" s="5">
        <v>0.8</v>
      </c>
      <c r="X24" s="6">
        <v>0.97</v>
      </c>
      <c r="Y24" s="7">
        <v>0.99</v>
      </c>
      <c r="Z24" s="197"/>
      <c r="AA24" s="207">
        <f t="shared" si="3"/>
        <v>0</v>
      </c>
      <c r="AB24" s="217">
        <f t="shared" si="1"/>
        <v>3920.4</v>
      </c>
    </row>
    <row r="25" spans="1:28" ht="11.25" customHeight="1">
      <c r="A25" s="237"/>
      <c r="B25" s="242"/>
      <c r="C25" s="242"/>
      <c r="D25" s="12" t="s">
        <v>116</v>
      </c>
      <c r="E25" s="12" t="s">
        <v>116</v>
      </c>
      <c r="F25" s="13"/>
      <c r="G25" s="66">
        <v>5</v>
      </c>
      <c r="H25" s="66" t="s">
        <v>99</v>
      </c>
      <c r="I25" s="67">
        <v>2</v>
      </c>
      <c r="J25" s="66" t="s">
        <v>100</v>
      </c>
      <c r="K25" s="66" t="s">
        <v>256</v>
      </c>
      <c r="L25" s="66" t="s">
        <v>77</v>
      </c>
      <c r="M25" s="66" t="s">
        <v>99</v>
      </c>
      <c r="N25" s="162">
        <f t="shared" si="0"/>
        <v>3600</v>
      </c>
      <c r="O25" s="158">
        <v>6000</v>
      </c>
      <c r="P25" s="253"/>
      <c r="Q25" s="160">
        <f t="shared" si="2"/>
        <v>6534</v>
      </c>
      <c r="R25" s="138">
        <v>1.089</v>
      </c>
      <c r="S25" s="66"/>
      <c r="T25" s="66"/>
      <c r="U25" s="81"/>
      <c r="V25" s="104">
        <v>0.919</v>
      </c>
      <c r="W25" s="5">
        <v>0.8</v>
      </c>
      <c r="X25" s="6"/>
      <c r="Y25" s="7">
        <v>0.99</v>
      </c>
      <c r="Z25" s="197"/>
      <c r="AA25" s="207">
        <f t="shared" si="3"/>
        <v>0</v>
      </c>
      <c r="AB25" s="217">
        <f t="shared" si="1"/>
        <v>3920.4</v>
      </c>
    </row>
    <row r="26" spans="1:28" ht="11.25" customHeight="1">
      <c r="A26" s="237"/>
      <c r="B26" s="242"/>
      <c r="C26" s="242"/>
      <c r="D26" s="12" t="s">
        <v>117</v>
      </c>
      <c r="E26" s="12" t="s">
        <v>117</v>
      </c>
      <c r="F26" s="13"/>
      <c r="G26" s="66">
        <v>5</v>
      </c>
      <c r="H26" s="66" t="s">
        <v>99</v>
      </c>
      <c r="I26" s="67">
        <v>2</v>
      </c>
      <c r="J26" s="66" t="s">
        <v>100</v>
      </c>
      <c r="K26" s="66" t="s">
        <v>256</v>
      </c>
      <c r="L26" s="66" t="s">
        <v>77</v>
      </c>
      <c r="M26" s="66" t="s">
        <v>99</v>
      </c>
      <c r="N26" s="162">
        <f t="shared" si="0"/>
        <v>3600</v>
      </c>
      <c r="O26" s="158">
        <v>6000</v>
      </c>
      <c r="P26" s="253"/>
      <c r="Q26" s="160">
        <f t="shared" si="2"/>
        <v>6534</v>
      </c>
      <c r="R26" s="138">
        <v>1.089</v>
      </c>
      <c r="S26" s="66"/>
      <c r="T26" s="66"/>
      <c r="U26" s="81"/>
      <c r="V26" s="104">
        <v>0.919</v>
      </c>
      <c r="W26" s="5">
        <v>0.8</v>
      </c>
      <c r="X26" s="6">
        <v>0.97</v>
      </c>
      <c r="Y26" s="7">
        <v>0.99</v>
      </c>
      <c r="Z26" s="197"/>
      <c r="AA26" s="207">
        <f t="shared" si="3"/>
        <v>0</v>
      </c>
      <c r="AB26" s="217">
        <f t="shared" si="1"/>
        <v>3920.4</v>
      </c>
    </row>
    <row r="27" spans="1:28" ht="11.25" customHeight="1">
      <c r="A27" s="237"/>
      <c r="B27" s="242"/>
      <c r="C27" s="242"/>
      <c r="D27" s="12" t="s">
        <v>118</v>
      </c>
      <c r="E27" s="12" t="s">
        <v>118</v>
      </c>
      <c r="F27" s="13"/>
      <c r="G27" s="66">
        <v>5</v>
      </c>
      <c r="H27" s="66" t="s">
        <v>99</v>
      </c>
      <c r="I27" s="67">
        <v>2</v>
      </c>
      <c r="J27" s="66" t="s">
        <v>100</v>
      </c>
      <c r="K27" s="66" t="s">
        <v>256</v>
      </c>
      <c r="L27" s="66" t="s">
        <v>77</v>
      </c>
      <c r="M27" s="66" t="s">
        <v>99</v>
      </c>
      <c r="N27" s="162">
        <f t="shared" si="0"/>
        <v>3600</v>
      </c>
      <c r="O27" s="158">
        <v>6000</v>
      </c>
      <c r="P27" s="253"/>
      <c r="Q27" s="160">
        <f t="shared" si="2"/>
        <v>6534</v>
      </c>
      <c r="R27" s="138">
        <v>1.089</v>
      </c>
      <c r="S27" s="66"/>
      <c r="T27" s="66"/>
      <c r="U27" s="81"/>
      <c r="V27" s="104">
        <v>0.919</v>
      </c>
      <c r="W27" s="24">
        <v>0.8</v>
      </c>
      <c r="X27" s="6">
        <v>0.97</v>
      </c>
      <c r="Y27" s="7">
        <v>0.99</v>
      </c>
      <c r="Z27" s="197"/>
      <c r="AA27" s="207">
        <f t="shared" si="3"/>
        <v>0</v>
      </c>
      <c r="AB27" s="217">
        <f t="shared" si="1"/>
        <v>3920.4</v>
      </c>
    </row>
    <row r="28" spans="1:28" ht="11.25" customHeight="1">
      <c r="A28" s="237"/>
      <c r="B28" s="242"/>
      <c r="C28" s="242"/>
      <c r="D28" s="12" t="s">
        <v>119</v>
      </c>
      <c r="E28" s="12" t="s">
        <v>119</v>
      </c>
      <c r="F28" s="13"/>
      <c r="G28" s="66">
        <v>5</v>
      </c>
      <c r="H28" s="66" t="s">
        <v>99</v>
      </c>
      <c r="I28" s="67">
        <v>2</v>
      </c>
      <c r="J28" s="66" t="s">
        <v>100</v>
      </c>
      <c r="K28" s="66" t="s">
        <v>256</v>
      </c>
      <c r="L28" s="66" t="s">
        <v>77</v>
      </c>
      <c r="M28" s="66" t="s">
        <v>99</v>
      </c>
      <c r="N28" s="162">
        <f t="shared" si="0"/>
        <v>3600</v>
      </c>
      <c r="O28" s="158">
        <v>6000</v>
      </c>
      <c r="P28" s="253"/>
      <c r="Q28" s="160">
        <f t="shared" si="2"/>
        <v>6065.999999999999</v>
      </c>
      <c r="R28" s="138">
        <v>1.011</v>
      </c>
      <c r="S28" s="66"/>
      <c r="T28" s="66"/>
      <c r="U28" s="81"/>
      <c r="V28" s="8">
        <v>0.919</v>
      </c>
      <c r="W28" s="24">
        <v>0.78</v>
      </c>
      <c r="X28" s="6"/>
      <c r="Y28" s="7"/>
      <c r="Z28" s="197"/>
      <c r="AA28" s="207">
        <f t="shared" si="3"/>
        <v>0</v>
      </c>
      <c r="AB28" s="217">
        <f t="shared" si="1"/>
        <v>3639.5999999999995</v>
      </c>
    </row>
    <row r="29" spans="1:28" ht="11.25" customHeight="1">
      <c r="A29" s="237"/>
      <c r="B29" s="242"/>
      <c r="C29" s="242"/>
      <c r="D29" s="12" t="s">
        <v>120</v>
      </c>
      <c r="E29" s="12" t="s">
        <v>120</v>
      </c>
      <c r="F29" s="13"/>
      <c r="G29" s="66">
        <v>5</v>
      </c>
      <c r="H29" s="66" t="s">
        <v>99</v>
      </c>
      <c r="I29" s="67">
        <v>2</v>
      </c>
      <c r="J29" s="66" t="s">
        <v>100</v>
      </c>
      <c r="K29" s="66" t="s">
        <v>256</v>
      </c>
      <c r="L29" s="66" t="s">
        <v>77</v>
      </c>
      <c r="M29" s="66" t="s">
        <v>99</v>
      </c>
      <c r="N29" s="162">
        <f t="shared" si="0"/>
        <v>3600</v>
      </c>
      <c r="O29" s="158">
        <v>6000</v>
      </c>
      <c r="P29" s="253"/>
      <c r="Q29" s="160">
        <f t="shared" si="2"/>
        <v>6534</v>
      </c>
      <c r="R29" s="138">
        <v>1.089</v>
      </c>
      <c r="S29" s="66"/>
      <c r="T29" s="66"/>
      <c r="U29" s="81"/>
      <c r="V29" s="344" t="s">
        <v>458</v>
      </c>
      <c r="W29" s="381" t="s">
        <v>458</v>
      </c>
      <c r="X29" s="6"/>
      <c r="Y29" s="7">
        <v>0.99</v>
      </c>
      <c r="Z29" s="197"/>
      <c r="AA29" s="207">
        <f t="shared" si="3"/>
        <v>0</v>
      </c>
      <c r="AB29" s="217">
        <f t="shared" si="1"/>
        <v>3920.4</v>
      </c>
    </row>
    <row r="30" spans="1:28" ht="11.25" customHeight="1">
      <c r="A30" s="237"/>
      <c r="B30" s="242"/>
      <c r="C30" s="242"/>
      <c r="D30" s="12" t="s">
        <v>121</v>
      </c>
      <c r="E30" s="12" t="s">
        <v>121</v>
      </c>
      <c r="F30" s="13"/>
      <c r="G30" s="66">
        <v>5</v>
      </c>
      <c r="H30" s="66" t="s">
        <v>99</v>
      </c>
      <c r="I30" s="66">
        <v>2</v>
      </c>
      <c r="J30" s="66" t="s">
        <v>100</v>
      </c>
      <c r="K30" s="66" t="s">
        <v>256</v>
      </c>
      <c r="L30" s="66" t="s">
        <v>77</v>
      </c>
      <c r="M30" s="66" t="s">
        <v>99</v>
      </c>
      <c r="N30" s="162">
        <f t="shared" si="0"/>
        <v>3600</v>
      </c>
      <c r="O30" s="158">
        <v>6000</v>
      </c>
      <c r="P30" s="254"/>
      <c r="Q30" s="160">
        <f t="shared" si="2"/>
        <v>9300</v>
      </c>
      <c r="R30" s="138">
        <v>1.55</v>
      </c>
      <c r="S30" s="66"/>
      <c r="T30" s="66"/>
      <c r="U30" s="81"/>
      <c r="V30" s="344"/>
      <c r="W30" s="382"/>
      <c r="X30" s="6"/>
      <c r="Y30" s="7"/>
      <c r="Z30" s="197"/>
      <c r="AA30" s="207">
        <f t="shared" si="3"/>
        <v>0</v>
      </c>
      <c r="AB30" s="217">
        <f t="shared" si="1"/>
        <v>5580</v>
      </c>
    </row>
    <row r="31" spans="1:28" ht="11.25" customHeight="1">
      <c r="A31" s="237"/>
      <c r="B31" s="242"/>
      <c r="C31" s="242"/>
      <c r="D31" s="33" t="s">
        <v>107</v>
      </c>
      <c r="E31" s="33" t="s">
        <v>107</v>
      </c>
      <c r="F31" s="243"/>
      <c r="G31" s="234">
        <v>0.5</v>
      </c>
      <c r="H31" s="234" t="s">
        <v>99</v>
      </c>
      <c r="I31" s="234">
        <v>24</v>
      </c>
      <c r="J31" s="234" t="s">
        <v>100</v>
      </c>
      <c r="K31" s="330" t="s">
        <v>256</v>
      </c>
      <c r="L31" s="234" t="s">
        <v>77</v>
      </c>
      <c r="M31" s="234" t="s">
        <v>99</v>
      </c>
      <c r="N31" s="385">
        <v>650</v>
      </c>
      <c r="O31" s="238">
        <v>1000</v>
      </c>
      <c r="P31" s="255">
        <v>1000</v>
      </c>
      <c r="Q31" s="403">
        <f>R31*O31</f>
        <v>3200</v>
      </c>
      <c r="R31" s="401">
        <v>3.2</v>
      </c>
      <c r="S31" s="234"/>
      <c r="T31" s="234"/>
      <c r="U31" s="383"/>
      <c r="V31" s="394"/>
      <c r="W31" s="381"/>
      <c r="X31" s="340"/>
      <c r="Y31" s="342"/>
      <c r="Z31" s="288"/>
      <c r="AA31" s="274">
        <f>Z31*N31</f>
        <v>0</v>
      </c>
      <c r="AB31" s="429">
        <f t="shared" si="1"/>
        <v>2080</v>
      </c>
    </row>
    <row r="32" spans="1:28" ht="11.25" customHeight="1">
      <c r="A32" s="237"/>
      <c r="B32" s="242"/>
      <c r="C32" s="242"/>
      <c r="D32" s="20" t="s">
        <v>498</v>
      </c>
      <c r="E32" s="20" t="s">
        <v>263</v>
      </c>
      <c r="F32" s="244"/>
      <c r="G32" s="235"/>
      <c r="H32" s="235"/>
      <c r="I32" s="235"/>
      <c r="J32" s="235"/>
      <c r="K32" s="331"/>
      <c r="L32" s="235"/>
      <c r="M32" s="235"/>
      <c r="N32" s="386"/>
      <c r="O32" s="254"/>
      <c r="P32" s="253"/>
      <c r="Q32" s="254"/>
      <c r="R32" s="402"/>
      <c r="S32" s="235"/>
      <c r="T32" s="235"/>
      <c r="U32" s="384"/>
      <c r="V32" s="395"/>
      <c r="W32" s="382"/>
      <c r="X32" s="340"/>
      <c r="Y32" s="342"/>
      <c r="Z32" s="289"/>
      <c r="AA32" s="275"/>
      <c r="AB32" s="254"/>
    </row>
    <row r="33" spans="1:28" ht="11.25" customHeight="1">
      <c r="A33" s="237"/>
      <c r="B33" s="242"/>
      <c r="C33" s="242"/>
      <c r="D33" s="33" t="s">
        <v>122</v>
      </c>
      <c r="E33" s="33" t="s">
        <v>122</v>
      </c>
      <c r="F33" s="243"/>
      <c r="G33" s="234">
        <v>0.5</v>
      </c>
      <c r="H33" s="234" t="s">
        <v>99</v>
      </c>
      <c r="I33" s="234">
        <v>24</v>
      </c>
      <c r="J33" s="234" t="s">
        <v>100</v>
      </c>
      <c r="K33" s="330" t="s">
        <v>256</v>
      </c>
      <c r="L33" s="234" t="s">
        <v>77</v>
      </c>
      <c r="M33" s="234" t="s">
        <v>99</v>
      </c>
      <c r="N33" s="385">
        <f t="shared" si="0"/>
        <v>600</v>
      </c>
      <c r="O33" s="238">
        <v>1000</v>
      </c>
      <c r="P33" s="253"/>
      <c r="Q33" s="403">
        <f>R33*O33</f>
        <v>3200</v>
      </c>
      <c r="R33" s="401">
        <v>3.2</v>
      </c>
      <c r="S33" s="234"/>
      <c r="T33" s="234"/>
      <c r="U33" s="383"/>
      <c r="V33" s="344"/>
      <c r="W33" s="381"/>
      <c r="X33" s="340"/>
      <c r="Y33" s="342"/>
      <c r="Z33" s="288"/>
      <c r="AA33" s="274">
        <f>Z33*N33</f>
        <v>0</v>
      </c>
      <c r="AB33" s="429">
        <f t="shared" si="1"/>
        <v>1920</v>
      </c>
    </row>
    <row r="34" spans="1:28" ht="11.25" customHeight="1">
      <c r="A34" s="237"/>
      <c r="B34" s="242"/>
      <c r="C34" s="242"/>
      <c r="D34" s="20" t="s">
        <v>498</v>
      </c>
      <c r="E34" s="20" t="s">
        <v>263</v>
      </c>
      <c r="F34" s="244"/>
      <c r="G34" s="235"/>
      <c r="H34" s="235"/>
      <c r="I34" s="235"/>
      <c r="J34" s="235"/>
      <c r="K34" s="331"/>
      <c r="L34" s="235"/>
      <c r="M34" s="235"/>
      <c r="N34" s="386">
        <f t="shared" si="0"/>
        <v>0</v>
      </c>
      <c r="O34" s="254"/>
      <c r="P34" s="253"/>
      <c r="Q34" s="254"/>
      <c r="R34" s="402">
        <v>0</v>
      </c>
      <c r="S34" s="235"/>
      <c r="T34" s="235"/>
      <c r="U34" s="384"/>
      <c r="V34" s="344"/>
      <c r="W34" s="382"/>
      <c r="X34" s="340"/>
      <c r="Y34" s="342"/>
      <c r="Z34" s="289"/>
      <c r="AA34" s="275"/>
      <c r="AB34" s="254">
        <f t="shared" si="1"/>
        <v>0</v>
      </c>
    </row>
    <row r="35" spans="1:28" ht="11.25" customHeight="1">
      <c r="A35" s="237"/>
      <c r="B35" s="242"/>
      <c r="C35" s="242"/>
      <c r="D35" s="33" t="s">
        <v>112</v>
      </c>
      <c r="E35" s="33" t="s">
        <v>112</v>
      </c>
      <c r="F35" s="243"/>
      <c r="G35" s="234">
        <v>0.5</v>
      </c>
      <c r="H35" s="234" t="s">
        <v>99</v>
      </c>
      <c r="I35" s="234">
        <v>24</v>
      </c>
      <c r="J35" s="234" t="s">
        <v>100</v>
      </c>
      <c r="K35" s="330" t="s">
        <v>256</v>
      </c>
      <c r="L35" s="234" t="s">
        <v>77</v>
      </c>
      <c r="M35" s="234" t="s">
        <v>99</v>
      </c>
      <c r="N35" s="385">
        <f t="shared" si="0"/>
        <v>600</v>
      </c>
      <c r="O35" s="238">
        <v>1000</v>
      </c>
      <c r="P35" s="253"/>
      <c r="Q35" s="403">
        <f>R35*O35</f>
        <v>3200</v>
      </c>
      <c r="R35" s="401">
        <v>3.2</v>
      </c>
      <c r="S35" s="234"/>
      <c r="T35" s="234"/>
      <c r="U35" s="383"/>
      <c r="V35" s="344"/>
      <c r="W35" s="381"/>
      <c r="X35" s="340"/>
      <c r="Y35" s="342"/>
      <c r="Z35" s="288"/>
      <c r="AA35" s="274">
        <f>Z35*N35</f>
        <v>0</v>
      </c>
      <c r="AB35" s="429">
        <f t="shared" si="1"/>
        <v>1920</v>
      </c>
    </row>
    <row r="36" spans="1:28" ht="11.25" customHeight="1">
      <c r="A36" s="237"/>
      <c r="B36" s="242"/>
      <c r="C36" s="242"/>
      <c r="D36" s="20" t="s">
        <v>498</v>
      </c>
      <c r="E36" s="20" t="s">
        <v>263</v>
      </c>
      <c r="F36" s="244"/>
      <c r="G36" s="235"/>
      <c r="H36" s="235"/>
      <c r="I36" s="235"/>
      <c r="J36" s="235"/>
      <c r="K36" s="331"/>
      <c r="L36" s="235"/>
      <c r="M36" s="235"/>
      <c r="N36" s="386">
        <f t="shared" si="0"/>
        <v>0</v>
      </c>
      <c r="O36" s="254"/>
      <c r="P36" s="253"/>
      <c r="Q36" s="254"/>
      <c r="R36" s="402">
        <v>0</v>
      </c>
      <c r="S36" s="235"/>
      <c r="T36" s="235"/>
      <c r="U36" s="384"/>
      <c r="V36" s="344"/>
      <c r="W36" s="382"/>
      <c r="X36" s="340"/>
      <c r="Y36" s="342"/>
      <c r="Z36" s="289"/>
      <c r="AA36" s="275"/>
      <c r="AB36" s="254">
        <f t="shared" si="1"/>
        <v>0</v>
      </c>
    </row>
    <row r="37" spans="1:28" ht="11.25" customHeight="1">
      <c r="A37" s="237"/>
      <c r="B37" s="242"/>
      <c r="C37" s="242"/>
      <c r="D37" s="33" t="s">
        <v>117</v>
      </c>
      <c r="E37" s="33" t="s">
        <v>117</v>
      </c>
      <c r="F37" s="243"/>
      <c r="G37" s="234">
        <v>0.5</v>
      </c>
      <c r="H37" s="234" t="s">
        <v>99</v>
      </c>
      <c r="I37" s="234">
        <v>24</v>
      </c>
      <c r="J37" s="234" t="s">
        <v>100</v>
      </c>
      <c r="K37" s="330" t="s">
        <v>256</v>
      </c>
      <c r="L37" s="234" t="s">
        <v>77</v>
      </c>
      <c r="M37" s="234" t="s">
        <v>99</v>
      </c>
      <c r="N37" s="385">
        <f t="shared" si="0"/>
        <v>600</v>
      </c>
      <c r="O37" s="238">
        <v>1000</v>
      </c>
      <c r="P37" s="253"/>
      <c r="Q37" s="403">
        <f>R37*O37</f>
        <v>3200</v>
      </c>
      <c r="R37" s="401">
        <v>3.2</v>
      </c>
      <c r="S37" s="234"/>
      <c r="T37" s="234"/>
      <c r="U37" s="383"/>
      <c r="V37" s="344"/>
      <c r="W37" s="381"/>
      <c r="X37" s="340"/>
      <c r="Y37" s="342"/>
      <c r="Z37" s="288"/>
      <c r="AA37" s="274">
        <f>Z37*N37</f>
        <v>0</v>
      </c>
      <c r="AB37" s="429">
        <f t="shared" si="1"/>
        <v>1920</v>
      </c>
    </row>
    <row r="38" spans="1:28" ht="12" customHeight="1">
      <c r="A38" s="237"/>
      <c r="B38" s="242"/>
      <c r="C38" s="242"/>
      <c r="D38" s="20" t="s">
        <v>498</v>
      </c>
      <c r="E38" s="20" t="s">
        <v>263</v>
      </c>
      <c r="F38" s="244"/>
      <c r="G38" s="235"/>
      <c r="H38" s="235"/>
      <c r="I38" s="235"/>
      <c r="J38" s="235"/>
      <c r="K38" s="331"/>
      <c r="L38" s="235"/>
      <c r="M38" s="235"/>
      <c r="N38" s="386">
        <f t="shared" si="0"/>
        <v>0</v>
      </c>
      <c r="O38" s="254"/>
      <c r="P38" s="254"/>
      <c r="Q38" s="254"/>
      <c r="R38" s="402">
        <v>0</v>
      </c>
      <c r="S38" s="235"/>
      <c r="T38" s="235"/>
      <c r="U38" s="384"/>
      <c r="V38" s="344"/>
      <c r="W38" s="382"/>
      <c r="X38" s="340"/>
      <c r="Y38" s="342"/>
      <c r="Z38" s="289"/>
      <c r="AA38" s="275"/>
      <c r="AB38" s="254">
        <f t="shared" si="1"/>
        <v>0</v>
      </c>
    </row>
    <row r="39" spans="1:28" ht="14.25" customHeight="1">
      <c r="A39" s="237"/>
      <c r="B39" s="227" t="s">
        <v>247</v>
      </c>
      <c r="C39" s="227" t="s">
        <v>246</v>
      </c>
      <c r="D39" s="1" t="s">
        <v>123</v>
      </c>
      <c r="E39" s="1" t="s">
        <v>123</v>
      </c>
      <c r="F39" s="243"/>
      <c r="G39" s="234">
        <v>1</v>
      </c>
      <c r="H39" s="245" t="s">
        <v>99</v>
      </c>
      <c r="I39" s="245">
        <v>6</v>
      </c>
      <c r="J39" s="245" t="s">
        <v>100</v>
      </c>
      <c r="K39" s="234" t="s">
        <v>256</v>
      </c>
      <c r="L39" s="234" t="s">
        <v>77</v>
      </c>
      <c r="M39" s="234" t="s">
        <v>99</v>
      </c>
      <c r="N39" s="385">
        <f t="shared" si="0"/>
        <v>300</v>
      </c>
      <c r="O39" s="364">
        <f aca="true" t="shared" si="4" ref="O39:O50">P39*5</f>
        <v>500</v>
      </c>
      <c r="P39" s="255">
        <v>100</v>
      </c>
      <c r="Q39" s="336">
        <f>R39*O39</f>
        <v>1100</v>
      </c>
      <c r="R39" s="379">
        <v>2.2</v>
      </c>
      <c r="S39" s="234"/>
      <c r="T39" s="234"/>
      <c r="U39" s="375"/>
      <c r="V39" s="344"/>
      <c r="W39" s="381"/>
      <c r="X39" s="340"/>
      <c r="Y39" s="342"/>
      <c r="Z39" s="288"/>
      <c r="AA39" s="274">
        <f>Z39*N39</f>
        <v>0</v>
      </c>
      <c r="AB39" s="429">
        <f>R39*N39</f>
        <v>660</v>
      </c>
    </row>
    <row r="40" spans="1:28" ht="13.5" customHeight="1">
      <c r="A40" s="237"/>
      <c r="B40" s="266"/>
      <c r="C40" s="266"/>
      <c r="D40" s="25" t="s">
        <v>124</v>
      </c>
      <c r="E40" s="25" t="s">
        <v>264</v>
      </c>
      <c r="F40" s="244"/>
      <c r="G40" s="235"/>
      <c r="H40" s="245"/>
      <c r="I40" s="245"/>
      <c r="J40" s="245"/>
      <c r="K40" s="235"/>
      <c r="L40" s="235"/>
      <c r="M40" s="235"/>
      <c r="N40" s="386">
        <f t="shared" si="0"/>
        <v>0</v>
      </c>
      <c r="O40" s="364">
        <f t="shared" si="4"/>
        <v>0</v>
      </c>
      <c r="P40" s="335"/>
      <c r="Q40" s="254"/>
      <c r="R40" s="380" t="e">
        <f>AVERAGE(V40:Y40)</f>
        <v>#DIV/0!</v>
      </c>
      <c r="S40" s="235"/>
      <c r="T40" s="235"/>
      <c r="U40" s="376"/>
      <c r="V40" s="344"/>
      <c r="W40" s="382"/>
      <c r="X40" s="340"/>
      <c r="Y40" s="342"/>
      <c r="Z40" s="289"/>
      <c r="AA40" s="275"/>
      <c r="AB40" s="254"/>
    </row>
    <row r="41" spans="1:28" ht="12.75" customHeight="1">
      <c r="A41" s="237"/>
      <c r="B41" s="266"/>
      <c r="C41" s="266"/>
      <c r="D41" s="1" t="s">
        <v>123</v>
      </c>
      <c r="E41" s="1" t="s">
        <v>123</v>
      </c>
      <c r="F41" s="243"/>
      <c r="G41" s="234">
        <v>1</v>
      </c>
      <c r="H41" s="245" t="s">
        <v>99</v>
      </c>
      <c r="I41" s="245">
        <v>6</v>
      </c>
      <c r="J41" s="245" t="s">
        <v>100</v>
      </c>
      <c r="K41" s="234" t="s">
        <v>256</v>
      </c>
      <c r="L41" s="234" t="s">
        <v>77</v>
      </c>
      <c r="M41" s="234" t="s">
        <v>99</v>
      </c>
      <c r="N41" s="385">
        <v>2310</v>
      </c>
      <c r="O41" s="364">
        <v>3850</v>
      </c>
      <c r="P41" s="255">
        <v>770</v>
      </c>
      <c r="Q41" s="336">
        <f>R41*O41</f>
        <v>14630</v>
      </c>
      <c r="R41" s="379">
        <v>3.8</v>
      </c>
      <c r="S41" s="234"/>
      <c r="T41" s="234"/>
      <c r="U41" s="375"/>
      <c r="V41" s="344"/>
      <c r="W41" s="381">
        <v>1.6</v>
      </c>
      <c r="X41" s="340"/>
      <c r="Y41" s="342"/>
      <c r="Z41" s="288"/>
      <c r="AA41" s="274">
        <f>Z41*N41</f>
        <v>0</v>
      </c>
      <c r="AB41" s="429">
        <f>R41*N41</f>
        <v>8778</v>
      </c>
    </row>
    <row r="42" spans="1:28" ht="16.5" customHeight="1">
      <c r="A42" s="237"/>
      <c r="B42" s="266"/>
      <c r="C42" s="266"/>
      <c r="D42" s="25" t="s">
        <v>125</v>
      </c>
      <c r="E42" s="25" t="s">
        <v>265</v>
      </c>
      <c r="F42" s="244"/>
      <c r="G42" s="235"/>
      <c r="H42" s="245"/>
      <c r="I42" s="245"/>
      <c r="J42" s="245"/>
      <c r="K42" s="235"/>
      <c r="L42" s="235"/>
      <c r="M42" s="235"/>
      <c r="N42" s="386">
        <f t="shared" si="0"/>
        <v>0</v>
      </c>
      <c r="O42" s="364">
        <f t="shared" si="4"/>
        <v>0</v>
      </c>
      <c r="P42" s="335"/>
      <c r="Q42" s="254"/>
      <c r="R42" s="380" t="e">
        <f>AVERAGE(V42:Y42)</f>
        <v>#DIV/0!</v>
      </c>
      <c r="S42" s="235"/>
      <c r="T42" s="235"/>
      <c r="U42" s="376"/>
      <c r="V42" s="344"/>
      <c r="W42" s="382"/>
      <c r="X42" s="340"/>
      <c r="Y42" s="342"/>
      <c r="Z42" s="289"/>
      <c r="AA42" s="275"/>
      <c r="AB42" s="254"/>
    </row>
    <row r="43" spans="1:28" ht="15" customHeight="1">
      <c r="A43" s="237"/>
      <c r="B43" s="266"/>
      <c r="C43" s="266"/>
      <c r="D43" s="1" t="s">
        <v>119</v>
      </c>
      <c r="E43" s="1" t="s">
        <v>119</v>
      </c>
      <c r="F43" s="243"/>
      <c r="G43" s="234">
        <v>1</v>
      </c>
      <c r="H43" s="245" t="s">
        <v>99</v>
      </c>
      <c r="I43" s="245">
        <v>6</v>
      </c>
      <c r="J43" s="245" t="s">
        <v>100</v>
      </c>
      <c r="K43" s="245" t="s">
        <v>256</v>
      </c>
      <c r="L43" s="234" t="s">
        <v>77</v>
      </c>
      <c r="M43" s="234" t="s">
        <v>99</v>
      </c>
      <c r="N43" s="385">
        <v>1600</v>
      </c>
      <c r="O43" s="364">
        <v>2500</v>
      </c>
      <c r="P43" s="255"/>
      <c r="Q43" s="336">
        <f>R43*O43</f>
        <v>5500</v>
      </c>
      <c r="R43" s="379">
        <v>2.2</v>
      </c>
      <c r="S43" s="234"/>
      <c r="T43" s="234"/>
      <c r="U43" s="375"/>
      <c r="V43" s="344"/>
      <c r="W43" s="381"/>
      <c r="X43" s="340"/>
      <c r="Y43" s="342"/>
      <c r="Z43" s="288"/>
      <c r="AA43" s="274">
        <f>Z43*N43</f>
        <v>0</v>
      </c>
      <c r="AB43" s="429">
        <f t="shared" si="1"/>
        <v>3520.0000000000005</v>
      </c>
    </row>
    <row r="44" spans="1:28" ht="15" customHeight="1">
      <c r="A44" s="237"/>
      <c r="B44" s="266"/>
      <c r="C44" s="266"/>
      <c r="D44" s="25" t="s">
        <v>124</v>
      </c>
      <c r="E44" s="25" t="s">
        <v>264</v>
      </c>
      <c r="F44" s="244"/>
      <c r="G44" s="235"/>
      <c r="H44" s="245"/>
      <c r="I44" s="245"/>
      <c r="J44" s="245"/>
      <c r="K44" s="245"/>
      <c r="L44" s="235"/>
      <c r="M44" s="235"/>
      <c r="N44" s="386">
        <f t="shared" si="0"/>
        <v>0</v>
      </c>
      <c r="O44" s="364">
        <f t="shared" si="4"/>
        <v>0</v>
      </c>
      <c r="P44" s="335"/>
      <c r="Q44" s="254"/>
      <c r="R44" s="380" t="e">
        <f>AVERAGE(V44:Y44)</f>
        <v>#DIV/0!</v>
      </c>
      <c r="S44" s="235"/>
      <c r="T44" s="235"/>
      <c r="U44" s="376"/>
      <c r="V44" s="344"/>
      <c r="W44" s="382"/>
      <c r="X44" s="340"/>
      <c r="Y44" s="342"/>
      <c r="Z44" s="289"/>
      <c r="AA44" s="275"/>
      <c r="AB44" s="254" t="e">
        <f t="shared" si="1"/>
        <v>#DIV/0!</v>
      </c>
    </row>
    <row r="45" spans="1:28" ht="13.5" customHeight="1">
      <c r="A45" s="237"/>
      <c r="B45" s="266"/>
      <c r="C45" s="266"/>
      <c r="D45" s="1" t="s">
        <v>119</v>
      </c>
      <c r="E45" s="1" t="s">
        <v>119</v>
      </c>
      <c r="F45" s="243"/>
      <c r="G45" s="234">
        <v>1</v>
      </c>
      <c r="H45" s="245" t="s">
        <v>99</v>
      </c>
      <c r="I45" s="245">
        <v>6</v>
      </c>
      <c r="J45" s="245" t="s">
        <v>100</v>
      </c>
      <c r="K45" s="245" t="s">
        <v>256</v>
      </c>
      <c r="L45" s="234" t="s">
        <v>77</v>
      </c>
      <c r="M45" s="234" t="s">
        <v>99</v>
      </c>
      <c r="N45" s="385">
        <v>400</v>
      </c>
      <c r="O45" s="364">
        <v>500</v>
      </c>
      <c r="P45" s="255">
        <v>30</v>
      </c>
      <c r="Q45" s="336">
        <f>R45*O45</f>
        <v>1900</v>
      </c>
      <c r="R45" s="379">
        <v>3.8</v>
      </c>
      <c r="S45" s="234"/>
      <c r="T45" s="234"/>
      <c r="U45" s="375"/>
      <c r="V45" s="344"/>
      <c r="W45" s="339"/>
      <c r="X45" s="340"/>
      <c r="Y45" s="342"/>
      <c r="Z45" s="288"/>
      <c r="AA45" s="274">
        <f>Z45*N45</f>
        <v>0</v>
      </c>
      <c r="AB45" s="429">
        <f t="shared" si="1"/>
        <v>1520</v>
      </c>
    </row>
    <row r="46" spans="1:28" ht="13.5" customHeight="1">
      <c r="A46" s="237"/>
      <c r="B46" s="266"/>
      <c r="C46" s="266"/>
      <c r="D46" s="25" t="s">
        <v>125</v>
      </c>
      <c r="E46" s="25" t="s">
        <v>265</v>
      </c>
      <c r="F46" s="244"/>
      <c r="G46" s="235"/>
      <c r="H46" s="245"/>
      <c r="I46" s="245"/>
      <c r="J46" s="245"/>
      <c r="K46" s="245"/>
      <c r="L46" s="235"/>
      <c r="M46" s="235"/>
      <c r="N46" s="386">
        <f t="shared" si="0"/>
        <v>0</v>
      </c>
      <c r="O46" s="364">
        <f t="shared" si="4"/>
        <v>0</v>
      </c>
      <c r="P46" s="335"/>
      <c r="Q46" s="254"/>
      <c r="R46" s="380" t="e">
        <f>AVERAGE(V46:Y46)</f>
        <v>#DIV/0!</v>
      </c>
      <c r="S46" s="235"/>
      <c r="T46" s="235"/>
      <c r="U46" s="376"/>
      <c r="V46" s="344"/>
      <c r="W46" s="339"/>
      <c r="X46" s="340"/>
      <c r="Y46" s="342"/>
      <c r="Z46" s="289"/>
      <c r="AA46" s="275"/>
      <c r="AB46" s="254" t="e">
        <f t="shared" si="1"/>
        <v>#DIV/0!</v>
      </c>
    </row>
    <row r="47" spans="1:28" ht="17.25" customHeight="1">
      <c r="A47" s="237"/>
      <c r="B47" s="266"/>
      <c r="C47" s="266"/>
      <c r="D47" s="1" t="s">
        <v>126</v>
      </c>
      <c r="E47" s="33" t="s">
        <v>126</v>
      </c>
      <c r="F47" s="243"/>
      <c r="G47" s="234">
        <v>1</v>
      </c>
      <c r="H47" s="245" t="s">
        <v>99</v>
      </c>
      <c r="I47" s="245">
        <v>6</v>
      </c>
      <c r="J47" s="245" t="s">
        <v>100</v>
      </c>
      <c r="K47" s="245" t="s">
        <v>256</v>
      </c>
      <c r="L47" s="234" t="s">
        <v>77</v>
      </c>
      <c r="M47" s="234" t="s">
        <v>99</v>
      </c>
      <c r="N47" s="385">
        <f t="shared" si="0"/>
        <v>2400</v>
      </c>
      <c r="O47" s="364">
        <v>4000</v>
      </c>
      <c r="P47" s="255">
        <v>2040</v>
      </c>
      <c r="Q47" s="336">
        <f>R47*O47</f>
        <v>15600</v>
      </c>
      <c r="R47" s="379">
        <v>3.9</v>
      </c>
      <c r="S47" s="234"/>
      <c r="T47" s="234"/>
      <c r="U47" s="375"/>
      <c r="V47" s="344"/>
      <c r="W47" s="339">
        <v>1.49</v>
      </c>
      <c r="X47" s="340">
        <v>3.95</v>
      </c>
      <c r="Y47" s="342">
        <v>2.78</v>
      </c>
      <c r="Z47" s="288"/>
      <c r="AA47" s="274">
        <f>Z47*N47</f>
        <v>0</v>
      </c>
      <c r="AB47" s="429">
        <f t="shared" si="1"/>
        <v>9360</v>
      </c>
    </row>
    <row r="48" spans="1:28" ht="15" customHeight="1">
      <c r="A48" s="237"/>
      <c r="B48" s="266"/>
      <c r="C48" s="266"/>
      <c r="D48" s="27" t="s">
        <v>124</v>
      </c>
      <c r="E48" s="25" t="s">
        <v>264</v>
      </c>
      <c r="F48" s="244"/>
      <c r="G48" s="235"/>
      <c r="H48" s="245"/>
      <c r="I48" s="245"/>
      <c r="J48" s="245"/>
      <c r="K48" s="245"/>
      <c r="L48" s="235"/>
      <c r="M48" s="235"/>
      <c r="N48" s="386">
        <f t="shared" si="0"/>
        <v>0</v>
      </c>
      <c r="O48" s="364">
        <f t="shared" si="4"/>
        <v>0</v>
      </c>
      <c r="P48" s="335"/>
      <c r="Q48" s="254"/>
      <c r="R48" s="380" t="e">
        <f>AVERAGE(V48:Y48)</f>
        <v>#DIV/0!</v>
      </c>
      <c r="S48" s="235"/>
      <c r="T48" s="235"/>
      <c r="U48" s="376"/>
      <c r="V48" s="344"/>
      <c r="W48" s="339"/>
      <c r="X48" s="340"/>
      <c r="Y48" s="342"/>
      <c r="Z48" s="289"/>
      <c r="AA48" s="275"/>
      <c r="AB48" s="254" t="e">
        <f t="shared" si="1"/>
        <v>#DIV/0!</v>
      </c>
    </row>
    <row r="49" spans="1:28" ht="12.75" customHeight="1">
      <c r="A49" s="237"/>
      <c r="B49" s="266"/>
      <c r="C49" s="266"/>
      <c r="D49" s="28" t="s">
        <v>126</v>
      </c>
      <c r="E49" s="34" t="s">
        <v>126</v>
      </c>
      <c r="F49" s="243"/>
      <c r="G49" s="234">
        <v>1</v>
      </c>
      <c r="H49" s="245" t="s">
        <v>99</v>
      </c>
      <c r="I49" s="245">
        <v>6</v>
      </c>
      <c r="J49" s="245" t="s">
        <v>100</v>
      </c>
      <c r="K49" s="245" t="s">
        <v>256</v>
      </c>
      <c r="L49" s="234" t="s">
        <v>77</v>
      </c>
      <c r="M49" s="234" t="s">
        <v>99</v>
      </c>
      <c r="N49" s="385">
        <f t="shared" si="0"/>
        <v>540</v>
      </c>
      <c r="O49" s="364">
        <f t="shared" si="4"/>
        <v>900</v>
      </c>
      <c r="P49" s="377">
        <v>180</v>
      </c>
      <c r="Q49" s="336">
        <f>R49*O49</f>
        <v>4410</v>
      </c>
      <c r="R49" s="379">
        <v>4.9</v>
      </c>
      <c r="S49" s="234"/>
      <c r="T49" s="234"/>
      <c r="U49" s="375"/>
      <c r="V49" s="344"/>
      <c r="W49" s="339"/>
      <c r="X49" s="340"/>
      <c r="Y49" s="342"/>
      <c r="Z49" s="288"/>
      <c r="AA49" s="274">
        <f>Z49*N49</f>
        <v>0</v>
      </c>
      <c r="AB49" s="429">
        <f t="shared" si="1"/>
        <v>2646</v>
      </c>
    </row>
    <row r="50" spans="1:28" ht="14.25" customHeight="1">
      <c r="A50" s="237"/>
      <c r="B50" s="266"/>
      <c r="C50" s="266"/>
      <c r="D50" s="27" t="s">
        <v>125</v>
      </c>
      <c r="E50" s="25" t="s">
        <v>265</v>
      </c>
      <c r="F50" s="244"/>
      <c r="G50" s="235"/>
      <c r="H50" s="245"/>
      <c r="I50" s="245"/>
      <c r="J50" s="245"/>
      <c r="K50" s="245"/>
      <c r="L50" s="235"/>
      <c r="M50" s="235"/>
      <c r="N50" s="386">
        <f t="shared" si="0"/>
        <v>0</v>
      </c>
      <c r="O50" s="364">
        <f t="shared" si="4"/>
        <v>0</v>
      </c>
      <c r="P50" s="378"/>
      <c r="Q50" s="254"/>
      <c r="R50" s="380" t="e">
        <f>AVERAGE(V50:Y50)</f>
        <v>#DIV/0!</v>
      </c>
      <c r="S50" s="235"/>
      <c r="T50" s="235"/>
      <c r="U50" s="376"/>
      <c r="V50" s="344"/>
      <c r="W50" s="339"/>
      <c r="X50" s="340"/>
      <c r="Y50" s="342"/>
      <c r="Z50" s="289"/>
      <c r="AA50" s="275"/>
      <c r="AB50" s="254" t="e">
        <f t="shared" si="1"/>
        <v>#DIV/0!</v>
      </c>
    </row>
    <row r="51" spans="1:28" ht="15.75" customHeight="1">
      <c r="A51" s="237"/>
      <c r="B51" s="267"/>
      <c r="C51" s="267"/>
      <c r="D51" s="27" t="s">
        <v>497</v>
      </c>
      <c r="E51" s="48" t="s">
        <v>496</v>
      </c>
      <c r="F51" s="21"/>
      <c r="G51" s="66">
        <v>1</v>
      </c>
      <c r="H51" s="66" t="s">
        <v>99</v>
      </c>
      <c r="I51" s="66">
        <v>6</v>
      </c>
      <c r="J51" s="66" t="s">
        <v>100</v>
      </c>
      <c r="K51" s="66" t="s">
        <v>256</v>
      </c>
      <c r="L51" s="66" t="s">
        <v>77</v>
      </c>
      <c r="M51" s="66" t="s">
        <v>99</v>
      </c>
      <c r="N51" s="162">
        <f t="shared" si="0"/>
        <v>3000</v>
      </c>
      <c r="O51" s="114">
        <f aca="true" t="shared" si="5" ref="O51:O80">P51*5</f>
        <v>5000</v>
      </c>
      <c r="P51" s="59">
        <v>1000</v>
      </c>
      <c r="Q51" s="141">
        <f>R51*O51</f>
        <v>22750</v>
      </c>
      <c r="R51" s="139">
        <v>4.55</v>
      </c>
      <c r="S51" s="66"/>
      <c r="T51" s="66"/>
      <c r="U51" s="81"/>
      <c r="V51" s="4">
        <v>1.86</v>
      </c>
      <c r="W51" s="5"/>
      <c r="X51" s="6"/>
      <c r="Y51" s="7"/>
      <c r="Z51" s="197"/>
      <c r="AA51" s="207">
        <f>Z51*N51</f>
        <v>0</v>
      </c>
      <c r="AB51" s="217">
        <f t="shared" si="1"/>
        <v>13650</v>
      </c>
    </row>
    <row r="52" spans="1:49" ht="15.75" customHeight="1">
      <c r="A52" s="237"/>
      <c r="B52" s="322" t="s">
        <v>127</v>
      </c>
      <c r="C52" s="322" t="s">
        <v>225</v>
      </c>
      <c r="D52" s="258" t="s">
        <v>128</v>
      </c>
      <c r="E52" s="258" t="s">
        <v>128</v>
      </c>
      <c r="F52" s="18"/>
      <c r="G52" s="71">
        <v>1</v>
      </c>
      <c r="H52" s="66" t="s">
        <v>99</v>
      </c>
      <c r="I52" s="66">
        <v>10</v>
      </c>
      <c r="J52" s="66" t="s">
        <v>100</v>
      </c>
      <c r="K52" s="66" t="s">
        <v>256</v>
      </c>
      <c r="L52" s="66" t="s">
        <v>77</v>
      </c>
      <c r="M52" s="66" t="s">
        <v>99</v>
      </c>
      <c r="N52" s="162">
        <f t="shared" si="0"/>
        <v>3000</v>
      </c>
      <c r="O52" s="114">
        <f t="shared" si="5"/>
        <v>5000</v>
      </c>
      <c r="P52" s="60">
        <v>1000</v>
      </c>
      <c r="Q52" s="141">
        <f aca="true" t="shared" si="6" ref="Q52:Q60">R52*O52</f>
        <v>10500</v>
      </c>
      <c r="R52" s="139">
        <v>2.1</v>
      </c>
      <c r="S52" s="66"/>
      <c r="T52" s="66"/>
      <c r="U52" s="83"/>
      <c r="V52" s="70"/>
      <c r="W52" s="89"/>
      <c r="X52" s="85"/>
      <c r="Y52" s="84"/>
      <c r="Z52" s="197"/>
      <c r="AA52" s="207">
        <f aca="true" t="shared" si="7" ref="AA52:AA60">Z52*N52</f>
        <v>0</v>
      </c>
      <c r="AB52" s="217">
        <f t="shared" si="1"/>
        <v>6300</v>
      </c>
      <c r="AC52" s="53"/>
      <c r="AD52" s="53"/>
      <c r="AE52" s="53"/>
      <c r="AF52" s="53"/>
      <c r="AG52" s="53"/>
      <c r="AH52" s="53"/>
      <c r="AI52" s="53"/>
      <c r="AJ52" s="53"/>
      <c r="AK52" s="53"/>
      <c r="AL52" s="53"/>
      <c r="AM52" s="53"/>
      <c r="AN52" s="53"/>
      <c r="AO52" s="53"/>
      <c r="AP52" s="53"/>
      <c r="AQ52" s="53"/>
      <c r="AR52" s="53"/>
      <c r="AS52" s="53"/>
      <c r="AT52" s="53"/>
      <c r="AU52" s="53"/>
      <c r="AV52" s="53"/>
      <c r="AW52" s="53"/>
    </row>
    <row r="53" spans="1:28" ht="15.75" customHeight="1">
      <c r="A53" s="237"/>
      <c r="B53" s="323"/>
      <c r="C53" s="323"/>
      <c r="D53" s="259"/>
      <c r="E53" s="259" t="s">
        <v>128</v>
      </c>
      <c r="F53" s="13"/>
      <c r="G53" s="66">
        <v>5</v>
      </c>
      <c r="H53" s="66" t="s">
        <v>99</v>
      </c>
      <c r="I53" s="66">
        <v>2</v>
      </c>
      <c r="J53" s="66" t="s">
        <v>100</v>
      </c>
      <c r="K53" s="66" t="s">
        <v>256</v>
      </c>
      <c r="L53" s="66" t="s">
        <v>77</v>
      </c>
      <c r="M53" s="66" t="s">
        <v>99</v>
      </c>
      <c r="N53" s="162">
        <v>1553</v>
      </c>
      <c r="O53" s="114">
        <f t="shared" si="5"/>
        <v>2500</v>
      </c>
      <c r="P53" s="59">
        <v>500</v>
      </c>
      <c r="Q53" s="141">
        <f t="shared" si="6"/>
        <v>6250</v>
      </c>
      <c r="R53" s="139">
        <v>2.5</v>
      </c>
      <c r="S53" s="66"/>
      <c r="T53" s="66"/>
      <c r="U53" s="81"/>
      <c r="V53" s="4"/>
      <c r="W53" s="5"/>
      <c r="X53" s="6"/>
      <c r="Y53" s="7"/>
      <c r="Z53" s="197"/>
      <c r="AA53" s="207">
        <f t="shared" si="7"/>
        <v>0</v>
      </c>
      <c r="AB53" s="217">
        <f t="shared" si="1"/>
        <v>3882.5</v>
      </c>
    </row>
    <row r="54" spans="1:28" ht="15.75" customHeight="1">
      <c r="A54" s="237"/>
      <c r="B54" s="323"/>
      <c r="C54" s="323"/>
      <c r="D54" s="1" t="s">
        <v>129</v>
      </c>
      <c r="E54" s="1" t="s">
        <v>129</v>
      </c>
      <c r="F54" s="30"/>
      <c r="G54" s="66">
        <v>5</v>
      </c>
      <c r="H54" s="66" t="s">
        <v>99</v>
      </c>
      <c r="I54" s="66">
        <v>2</v>
      </c>
      <c r="J54" s="66" t="s">
        <v>100</v>
      </c>
      <c r="K54" s="66" t="s">
        <v>256</v>
      </c>
      <c r="L54" s="66" t="s">
        <v>77</v>
      </c>
      <c r="M54" s="66" t="s">
        <v>99</v>
      </c>
      <c r="N54" s="162">
        <f t="shared" si="0"/>
        <v>12000</v>
      </c>
      <c r="O54" s="114">
        <v>20000</v>
      </c>
      <c r="P54" s="62">
        <v>7500</v>
      </c>
      <c r="Q54" s="141">
        <f t="shared" si="6"/>
        <v>26000</v>
      </c>
      <c r="R54" s="139">
        <v>1.3</v>
      </c>
      <c r="S54" s="66"/>
      <c r="T54" s="66"/>
      <c r="U54" s="81"/>
      <c r="V54" s="31">
        <v>1.14</v>
      </c>
      <c r="W54" s="23"/>
      <c r="X54" s="26">
        <v>0.95</v>
      </c>
      <c r="Y54" s="32">
        <v>0.71</v>
      </c>
      <c r="Z54" s="197"/>
      <c r="AA54" s="207">
        <f t="shared" si="7"/>
        <v>0</v>
      </c>
      <c r="AB54" s="217">
        <f t="shared" si="1"/>
        <v>15600</v>
      </c>
    </row>
    <row r="55" spans="1:28" ht="15.75" customHeight="1">
      <c r="A55" s="237"/>
      <c r="B55" s="323"/>
      <c r="C55" s="323"/>
      <c r="D55" s="273" t="s">
        <v>130</v>
      </c>
      <c r="E55" s="273" t="s">
        <v>130</v>
      </c>
      <c r="F55" s="13"/>
      <c r="G55" s="66">
        <v>1</v>
      </c>
      <c r="H55" s="66" t="s">
        <v>99</v>
      </c>
      <c r="I55" s="66">
        <v>10</v>
      </c>
      <c r="J55" s="66" t="s">
        <v>100</v>
      </c>
      <c r="K55" s="66" t="s">
        <v>256</v>
      </c>
      <c r="L55" s="66" t="s">
        <v>77</v>
      </c>
      <c r="M55" s="66" t="s">
        <v>99</v>
      </c>
      <c r="N55" s="162">
        <f t="shared" si="0"/>
        <v>1500</v>
      </c>
      <c r="O55" s="114">
        <v>2500</v>
      </c>
      <c r="P55" s="59"/>
      <c r="Q55" s="141">
        <f t="shared" si="6"/>
        <v>4250</v>
      </c>
      <c r="R55" s="139">
        <v>1.7</v>
      </c>
      <c r="S55" s="66"/>
      <c r="T55" s="66"/>
      <c r="U55" s="81"/>
      <c r="V55" s="4"/>
      <c r="W55" s="5"/>
      <c r="X55" s="6"/>
      <c r="Y55" s="7"/>
      <c r="Z55" s="197"/>
      <c r="AA55" s="207">
        <f t="shared" si="7"/>
        <v>0</v>
      </c>
      <c r="AB55" s="217">
        <f t="shared" si="1"/>
        <v>2550</v>
      </c>
    </row>
    <row r="56" spans="1:28" ht="15.75" customHeight="1">
      <c r="A56" s="237"/>
      <c r="B56" s="323"/>
      <c r="C56" s="323"/>
      <c r="D56" s="221"/>
      <c r="E56" s="221" t="s">
        <v>130</v>
      </c>
      <c r="F56" s="13"/>
      <c r="G56" s="66">
        <v>5</v>
      </c>
      <c r="H56" s="66" t="s">
        <v>99</v>
      </c>
      <c r="I56" s="66">
        <v>2</v>
      </c>
      <c r="J56" s="66" t="s">
        <v>100</v>
      </c>
      <c r="K56" s="66" t="s">
        <v>256</v>
      </c>
      <c r="L56" s="66" t="s">
        <v>77</v>
      </c>
      <c r="M56" s="66" t="s">
        <v>99</v>
      </c>
      <c r="N56" s="162">
        <f t="shared" si="0"/>
        <v>12000</v>
      </c>
      <c r="O56" s="114">
        <v>20000</v>
      </c>
      <c r="P56" s="59">
        <v>4900</v>
      </c>
      <c r="Q56" s="141">
        <f t="shared" si="6"/>
        <v>30000</v>
      </c>
      <c r="R56" s="139">
        <v>1.5</v>
      </c>
      <c r="S56" s="66"/>
      <c r="T56" s="66"/>
      <c r="U56" s="81"/>
      <c r="V56" s="4">
        <v>1.45</v>
      </c>
      <c r="W56" s="5">
        <v>1.42</v>
      </c>
      <c r="X56" s="6"/>
      <c r="Y56" s="7">
        <v>0.98</v>
      </c>
      <c r="Z56" s="197"/>
      <c r="AA56" s="207">
        <f t="shared" si="7"/>
        <v>0</v>
      </c>
      <c r="AB56" s="217">
        <f t="shared" si="1"/>
        <v>18000</v>
      </c>
    </row>
    <row r="57" spans="1:28" ht="15.75" customHeight="1">
      <c r="A57" s="237"/>
      <c r="B57" s="323"/>
      <c r="C57" s="323"/>
      <c r="D57" s="12" t="s">
        <v>131</v>
      </c>
      <c r="E57" s="12" t="s">
        <v>131</v>
      </c>
      <c r="F57" s="13"/>
      <c r="G57" s="66">
        <v>1</v>
      </c>
      <c r="H57" s="66" t="s">
        <v>99</v>
      </c>
      <c r="I57" s="66">
        <v>10</v>
      </c>
      <c r="J57" s="66" t="s">
        <v>100</v>
      </c>
      <c r="K57" s="66" t="s">
        <v>256</v>
      </c>
      <c r="L57" s="66" t="s">
        <v>77</v>
      </c>
      <c r="M57" s="66" t="s">
        <v>99</v>
      </c>
      <c r="N57" s="162">
        <f t="shared" si="0"/>
        <v>900</v>
      </c>
      <c r="O57" s="114">
        <f t="shared" si="5"/>
        <v>1500</v>
      </c>
      <c r="P57" s="59">
        <v>300</v>
      </c>
      <c r="Q57" s="141">
        <f t="shared" si="6"/>
        <v>2475</v>
      </c>
      <c r="R57" s="139">
        <v>1.65</v>
      </c>
      <c r="S57" s="66"/>
      <c r="T57" s="66"/>
      <c r="U57" s="81"/>
      <c r="V57" s="4"/>
      <c r="W57" s="5"/>
      <c r="X57" s="6">
        <v>2.81</v>
      </c>
      <c r="Y57" s="7"/>
      <c r="Z57" s="197"/>
      <c r="AA57" s="207">
        <f t="shared" si="7"/>
        <v>0</v>
      </c>
      <c r="AB57" s="217">
        <f t="shared" si="1"/>
        <v>1485</v>
      </c>
    </row>
    <row r="58" spans="1:28" ht="15.75" customHeight="1">
      <c r="A58" s="237"/>
      <c r="B58" s="323"/>
      <c r="C58" s="323"/>
      <c r="D58" s="273" t="s">
        <v>132</v>
      </c>
      <c r="E58" s="273" t="s">
        <v>132</v>
      </c>
      <c r="F58" s="13"/>
      <c r="G58" s="66">
        <v>1</v>
      </c>
      <c r="H58" s="66" t="s">
        <v>99</v>
      </c>
      <c r="I58" s="66">
        <v>10</v>
      </c>
      <c r="J58" s="66" t="s">
        <v>100</v>
      </c>
      <c r="K58" s="66" t="s">
        <v>256</v>
      </c>
      <c r="L58" s="66" t="s">
        <v>77</v>
      </c>
      <c r="M58" s="66" t="s">
        <v>99</v>
      </c>
      <c r="N58" s="162">
        <v>1380</v>
      </c>
      <c r="O58" s="114">
        <f t="shared" si="5"/>
        <v>2100</v>
      </c>
      <c r="P58" s="59">
        <v>420</v>
      </c>
      <c r="Q58" s="141">
        <f t="shared" si="6"/>
        <v>2625</v>
      </c>
      <c r="R58" s="139">
        <v>1.25</v>
      </c>
      <c r="S58" s="66"/>
      <c r="T58" s="66"/>
      <c r="U58" s="81"/>
      <c r="V58" s="4"/>
      <c r="W58" s="5"/>
      <c r="X58" s="6"/>
      <c r="Y58" s="7">
        <v>0.82</v>
      </c>
      <c r="Z58" s="197"/>
      <c r="AA58" s="207">
        <f t="shared" si="7"/>
        <v>0</v>
      </c>
      <c r="AB58" s="217">
        <f t="shared" si="1"/>
        <v>1725</v>
      </c>
    </row>
    <row r="59" spans="1:28" ht="15.75" customHeight="1">
      <c r="A59" s="237"/>
      <c r="B59" s="323"/>
      <c r="C59" s="323"/>
      <c r="D59" s="221"/>
      <c r="E59" s="221" t="s">
        <v>132</v>
      </c>
      <c r="F59" s="13"/>
      <c r="G59" s="66">
        <v>5</v>
      </c>
      <c r="H59" s="66" t="s">
        <v>99</v>
      </c>
      <c r="I59" s="66">
        <v>2</v>
      </c>
      <c r="J59" s="66" t="s">
        <v>100</v>
      </c>
      <c r="K59" s="66" t="s">
        <v>256</v>
      </c>
      <c r="L59" s="66" t="s">
        <v>77</v>
      </c>
      <c r="M59" s="66" t="s">
        <v>99</v>
      </c>
      <c r="N59" s="162">
        <f t="shared" si="0"/>
        <v>21000</v>
      </c>
      <c r="O59" s="114">
        <v>35000</v>
      </c>
      <c r="P59" s="59">
        <v>11050</v>
      </c>
      <c r="Q59" s="141">
        <f t="shared" si="6"/>
        <v>43750</v>
      </c>
      <c r="R59" s="139">
        <v>1.25</v>
      </c>
      <c r="S59" s="66"/>
      <c r="T59" s="66"/>
      <c r="U59" s="81"/>
      <c r="V59" s="4">
        <v>0.97</v>
      </c>
      <c r="W59" s="5">
        <v>1.22</v>
      </c>
      <c r="X59" s="6">
        <v>1.26</v>
      </c>
      <c r="Y59" s="7">
        <v>0.82</v>
      </c>
      <c r="Z59" s="197"/>
      <c r="AA59" s="207">
        <f t="shared" si="7"/>
        <v>0</v>
      </c>
      <c r="AB59" s="217">
        <f t="shared" si="1"/>
        <v>26250</v>
      </c>
    </row>
    <row r="60" spans="1:28" ht="17.25" customHeight="1" thickBot="1">
      <c r="A60" s="304"/>
      <c r="B60" s="113" t="s">
        <v>47</v>
      </c>
      <c r="C60" s="113" t="s">
        <v>266</v>
      </c>
      <c r="D60" s="34" t="s">
        <v>48</v>
      </c>
      <c r="E60" s="34" t="s">
        <v>317</v>
      </c>
      <c r="F60" s="18"/>
      <c r="G60" s="18">
        <v>0.5</v>
      </c>
      <c r="H60" s="18" t="s">
        <v>99</v>
      </c>
      <c r="I60" s="18">
        <v>2</v>
      </c>
      <c r="J60" s="18" t="s">
        <v>100</v>
      </c>
      <c r="K60" s="19" t="s">
        <v>256</v>
      </c>
      <c r="L60" s="122" t="s">
        <v>77</v>
      </c>
      <c r="M60" s="67" t="s">
        <v>99</v>
      </c>
      <c r="N60" s="162">
        <f t="shared" si="0"/>
        <v>30</v>
      </c>
      <c r="O60" s="110">
        <f t="shared" si="5"/>
        <v>50</v>
      </c>
      <c r="P60" s="60">
        <v>10</v>
      </c>
      <c r="Q60" s="141">
        <f t="shared" si="6"/>
        <v>103.95</v>
      </c>
      <c r="R60" s="128">
        <v>2.079</v>
      </c>
      <c r="S60" s="80"/>
      <c r="T60" s="80"/>
      <c r="U60" s="81"/>
      <c r="V60" s="4"/>
      <c r="W60" s="5"/>
      <c r="X60" s="6">
        <v>1.89</v>
      </c>
      <c r="Y60" s="7"/>
      <c r="Z60" s="197"/>
      <c r="AA60" s="207">
        <f t="shared" si="7"/>
        <v>0</v>
      </c>
      <c r="AB60" s="217">
        <f t="shared" si="1"/>
        <v>62.370000000000005</v>
      </c>
    </row>
    <row r="61" spans="1:28" ht="19.5" customHeight="1" thickBot="1">
      <c r="A61" s="270" t="s">
        <v>235</v>
      </c>
      <c r="B61" s="271"/>
      <c r="C61" s="271"/>
      <c r="D61" s="271"/>
      <c r="E61" s="271"/>
      <c r="F61" s="271"/>
      <c r="G61" s="271"/>
      <c r="H61" s="271"/>
      <c r="I61" s="271"/>
      <c r="J61" s="271"/>
      <c r="K61" s="271"/>
      <c r="L61" s="271"/>
      <c r="M61" s="271"/>
      <c r="N61" s="192"/>
      <c r="O61" s="167"/>
      <c r="P61" s="167"/>
      <c r="Q61" s="167"/>
      <c r="R61" s="177"/>
      <c r="S61" s="177"/>
      <c r="T61" s="177"/>
      <c r="U61" s="177"/>
      <c r="V61" s="177"/>
      <c r="W61" s="177"/>
      <c r="X61" s="177"/>
      <c r="Y61" s="177"/>
      <c r="Z61" s="198"/>
      <c r="AA61" s="208"/>
      <c r="AB61" s="218">
        <f>AB10+AB11+AB12+AB13+AB14+AB15+AB16+AB17+AB18+AB19+AB20+AB21+AB22+AB23+AB24+AB25+AB26+AB27+AB28+AB29+AB30+AB31+AB33+AB35+AB37+AB39+AB41+AB43+AB45+AB47+AB49+AB51+AB52+AB53+AB54+AB55+AB56+AB57+AB58+AB59+AB60</f>
        <v>210124.32</v>
      </c>
    </row>
    <row r="62" spans="1:28" ht="9.75" customHeight="1">
      <c r="A62" s="236"/>
      <c r="B62" s="265" t="s">
        <v>133</v>
      </c>
      <c r="C62" s="265" t="s">
        <v>248</v>
      </c>
      <c r="D62" s="306" t="s">
        <v>134</v>
      </c>
      <c r="E62" s="306" t="s">
        <v>318</v>
      </c>
      <c r="F62" s="301"/>
      <c r="G62" s="301">
        <v>3</v>
      </c>
      <c r="H62" s="301" t="s">
        <v>99</v>
      </c>
      <c r="I62" s="301">
        <v>6</v>
      </c>
      <c r="J62" s="301" t="s">
        <v>100</v>
      </c>
      <c r="K62" s="371" t="s">
        <v>256</v>
      </c>
      <c r="L62" s="331" t="s">
        <v>77</v>
      </c>
      <c r="M62" s="331" t="s">
        <v>99</v>
      </c>
      <c r="N62" s="397">
        <f t="shared" si="0"/>
        <v>600</v>
      </c>
      <c r="O62" s="396">
        <f t="shared" si="5"/>
        <v>1000</v>
      </c>
      <c r="P62" s="252">
        <v>200</v>
      </c>
      <c r="Q62" s="398">
        <f>R62*O62</f>
        <v>2950</v>
      </c>
      <c r="R62" s="391">
        <v>2.95</v>
      </c>
      <c r="S62" s="328"/>
      <c r="T62" s="328"/>
      <c r="U62" s="328"/>
      <c r="V62" s="362"/>
      <c r="W62" s="361"/>
      <c r="X62" s="340">
        <v>10.8</v>
      </c>
      <c r="Y62" s="360"/>
      <c r="Z62" s="288"/>
      <c r="AA62" s="297">
        <f>Z62*N62</f>
        <v>0</v>
      </c>
      <c r="AB62" s="429">
        <f t="shared" si="1"/>
        <v>1770</v>
      </c>
    </row>
    <row r="63" spans="1:28" ht="11.25" customHeight="1">
      <c r="A63" s="237"/>
      <c r="B63" s="302"/>
      <c r="C63" s="302"/>
      <c r="D63" s="221"/>
      <c r="E63" s="221"/>
      <c r="F63" s="254"/>
      <c r="G63" s="254"/>
      <c r="H63" s="254"/>
      <c r="I63" s="254"/>
      <c r="J63" s="254"/>
      <c r="K63" s="331"/>
      <c r="L63" s="328"/>
      <c r="M63" s="328"/>
      <c r="N63" s="386"/>
      <c r="O63" s="364">
        <f t="shared" si="5"/>
        <v>0</v>
      </c>
      <c r="P63" s="335"/>
      <c r="Q63" s="399"/>
      <c r="R63" s="400" t="e">
        <f>AVERAGE(V63:Y63)</f>
        <v>#DIV/0!</v>
      </c>
      <c r="S63" s="328"/>
      <c r="T63" s="328"/>
      <c r="U63" s="328"/>
      <c r="V63" s="362"/>
      <c r="W63" s="361"/>
      <c r="X63" s="340"/>
      <c r="Y63" s="360"/>
      <c r="Z63" s="289"/>
      <c r="AA63" s="299"/>
      <c r="AB63" s="254"/>
    </row>
    <row r="64" spans="1:28" ht="17.25" customHeight="1">
      <c r="A64" s="237"/>
      <c r="B64" s="302"/>
      <c r="C64" s="302"/>
      <c r="D64" s="12" t="s">
        <v>135</v>
      </c>
      <c r="E64" s="12" t="s">
        <v>319</v>
      </c>
      <c r="F64" s="13"/>
      <c r="G64" s="13">
        <v>3</v>
      </c>
      <c r="H64" s="13" t="s">
        <v>99</v>
      </c>
      <c r="I64" s="13">
        <v>1</v>
      </c>
      <c r="J64" s="13" t="s">
        <v>100</v>
      </c>
      <c r="K64" s="72" t="s">
        <v>256</v>
      </c>
      <c r="L64" s="50" t="s">
        <v>77</v>
      </c>
      <c r="M64" s="66" t="s">
        <v>99</v>
      </c>
      <c r="N64" s="154">
        <f t="shared" si="0"/>
        <v>1092</v>
      </c>
      <c r="O64" s="114">
        <f t="shared" si="5"/>
        <v>1820</v>
      </c>
      <c r="P64" s="59">
        <v>364</v>
      </c>
      <c r="Q64" s="141">
        <f>R64*O64</f>
        <v>3305.12</v>
      </c>
      <c r="R64" s="142">
        <f>AVERAGE(V64:Y64)</f>
        <v>1.816</v>
      </c>
      <c r="S64" s="79"/>
      <c r="T64" s="79"/>
      <c r="U64" s="78"/>
      <c r="V64" s="8"/>
      <c r="W64" s="9">
        <v>1.816</v>
      </c>
      <c r="X64" s="6"/>
      <c r="Y64" s="10"/>
      <c r="Z64" s="197"/>
      <c r="AA64" s="207">
        <f>Z64*N64</f>
        <v>0</v>
      </c>
      <c r="AB64" s="217">
        <f t="shared" si="1"/>
        <v>1983.0720000000001</v>
      </c>
    </row>
    <row r="65" spans="1:28" ht="11.25" customHeight="1">
      <c r="A65" s="237"/>
      <c r="B65" s="302"/>
      <c r="C65" s="302"/>
      <c r="D65" s="273" t="s">
        <v>136</v>
      </c>
      <c r="E65" s="273" t="s">
        <v>320</v>
      </c>
      <c r="F65" s="243"/>
      <c r="G65" s="243">
        <v>3</v>
      </c>
      <c r="H65" s="243" t="s">
        <v>99</v>
      </c>
      <c r="I65" s="243">
        <v>1</v>
      </c>
      <c r="J65" s="243" t="s">
        <v>100</v>
      </c>
      <c r="K65" s="305" t="s">
        <v>256</v>
      </c>
      <c r="L65" s="328" t="s">
        <v>77</v>
      </c>
      <c r="M65" s="328" t="s">
        <v>99</v>
      </c>
      <c r="N65" s="389">
        <v>8204</v>
      </c>
      <c r="O65" s="364">
        <f t="shared" si="5"/>
        <v>13650</v>
      </c>
      <c r="P65" s="255">
        <v>2730</v>
      </c>
      <c r="Q65" s="336">
        <f>R65*O65</f>
        <v>13650</v>
      </c>
      <c r="R65" s="333">
        <v>1</v>
      </c>
      <c r="S65" s="330"/>
      <c r="T65" s="330"/>
      <c r="U65" s="330"/>
      <c r="V65" s="362">
        <v>0.513</v>
      </c>
      <c r="W65" s="361"/>
      <c r="X65" s="340"/>
      <c r="Y65" s="360"/>
      <c r="Z65" s="288"/>
      <c r="AA65" s="297">
        <f>Z65*N65</f>
        <v>0</v>
      </c>
      <c r="AB65" s="429">
        <f t="shared" si="1"/>
        <v>8204</v>
      </c>
    </row>
    <row r="66" spans="1:28" ht="11.25" customHeight="1">
      <c r="A66" s="237"/>
      <c r="B66" s="302"/>
      <c r="C66" s="302"/>
      <c r="D66" s="257"/>
      <c r="E66" s="257"/>
      <c r="F66" s="244"/>
      <c r="G66" s="244"/>
      <c r="H66" s="244"/>
      <c r="I66" s="244"/>
      <c r="J66" s="244"/>
      <c r="K66" s="305"/>
      <c r="L66" s="328"/>
      <c r="M66" s="328"/>
      <c r="N66" s="390">
        <f t="shared" si="0"/>
        <v>0</v>
      </c>
      <c r="O66" s="364">
        <f t="shared" si="5"/>
        <v>0</v>
      </c>
      <c r="P66" s="392"/>
      <c r="Q66" s="334"/>
      <c r="R66" s="334"/>
      <c r="S66" s="331"/>
      <c r="T66" s="331"/>
      <c r="U66" s="331"/>
      <c r="V66" s="362"/>
      <c r="W66" s="361"/>
      <c r="X66" s="340"/>
      <c r="Y66" s="360"/>
      <c r="Z66" s="289"/>
      <c r="AA66" s="299"/>
      <c r="AB66" s="254">
        <f t="shared" si="1"/>
        <v>0</v>
      </c>
    </row>
    <row r="67" spans="1:28" ht="14.25" customHeight="1">
      <c r="A67" s="237"/>
      <c r="B67" s="302"/>
      <c r="C67" s="302"/>
      <c r="D67" s="34" t="s">
        <v>184</v>
      </c>
      <c r="E67" s="149" t="s">
        <v>525</v>
      </c>
      <c r="F67" s="112"/>
      <c r="G67" s="13">
        <v>5</v>
      </c>
      <c r="H67" s="13" t="s">
        <v>99</v>
      </c>
      <c r="I67" s="13">
        <v>3</v>
      </c>
      <c r="J67" s="13" t="s">
        <v>100</v>
      </c>
      <c r="K67" s="72" t="s">
        <v>256</v>
      </c>
      <c r="L67" s="50" t="s">
        <v>77</v>
      </c>
      <c r="M67" s="50" t="s">
        <v>99</v>
      </c>
      <c r="N67" s="154">
        <f t="shared" si="0"/>
        <v>1620</v>
      </c>
      <c r="O67" s="114">
        <f t="shared" si="5"/>
        <v>2700</v>
      </c>
      <c r="P67" s="59">
        <v>540</v>
      </c>
      <c r="Q67" s="141">
        <f>R67*O67</f>
        <v>4320</v>
      </c>
      <c r="R67" s="142">
        <v>1.6</v>
      </c>
      <c r="S67" s="88"/>
      <c r="T67" s="88"/>
      <c r="U67" s="88"/>
      <c r="V67" s="8"/>
      <c r="W67" s="9"/>
      <c r="X67" s="6"/>
      <c r="Y67" s="10"/>
      <c r="Z67" s="199"/>
      <c r="AA67" s="207">
        <f>Z67*N67</f>
        <v>0</v>
      </c>
      <c r="AB67" s="217">
        <f t="shared" si="1"/>
        <v>2592</v>
      </c>
    </row>
    <row r="68" spans="1:28" ht="12.75" customHeight="1">
      <c r="A68" s="237"/>
      <c r="B68" s="302"/>
      <c r="C68" s="302"/>
      <c r="D68" s="33" t="s">
        <v>137</v>
      </c>
      <c r="E68" s="1" t="s">
        <v>321</v>
      </c>
      <c r="F68" s="243"/>
      <c r="G68" s="243">
        <v>3</v>
      </c>
      <c r="H68" s="243" t="s">
        <v>99</v>
      </c>
      <c r="I68" s="243">
        <v>6</v>
      </c>
      <c r="J68" s="243" t="s">
        <v>100</v>
      </c>
      <c r="K68" s="305" t="s">
        <v>256</v>
      </c>
      <c r="L68" s="328" t="s">
        <v>77</v>
      </c>
      <c r="M68" s="328" t="s">
        <v>99</v>
      </c>
      <c r="N68" s="389">
        <f t="shared" si="0"/>
        <v>6000</v>
      </c>
      <c r="O68" s="364">
        <v>10000</v>
      </c>
      <c r="P68" s="255">
        <v>6110</v>
      </c>
      <c r="Q68" s="336">
        <f>R68*O68</f>
        <v>10500</v>
      </c>
      <c r="R68" s="365">
        <v>1.05</v>
      </c>
      <c r="S68" s="330"/>
      <c r="T68" s="330"/>
      <c r="U68" s="393"/>
      <c r="V68" s="362"/>
      <c r="W68" s="361">
        <v>0.67</v>
      </c>
      <c r="X68" s="340">
        <v>1.79</v>
      </c>
      <c r="Y68" s="367">
        <v>0.596</v>
      </c>
      <c r="Z68" s="288"/>
      <c r="AA68" s="296">
        <f>Z68*N68</f>
        <v>0</v>
      </c>
      <c r="AB68" s="429">
        <f t="shared" si="1"/>
        <v>6300</v>
      </c>
    </row>
    <row r="69" spans="1:28" ht="15" customHeight="1">
      <c r="A69" s="237"/>
      <c r="B69" s="302"/>
      <c r="C69" s="302"/>
      <c r="D69" s="29" t="s">
        <v>500</v>
      </c>
      <c r="E69" s="153" t="s">
        <v>499</v>
      </c>
      <c r="F69" s="244"/>
      <c r="G69" s="244"/>
      <c r="H69" s="244"/>
      <c r="I69" s="244"/>
      <c r="J69" s="244"/>
      <c r="K69" s="305"/>
      <c r="L69" s="328"/>
      <c r="M69" s="328"/>
      <c r="N69" s="390">
        <f t="shared" si="0"/>
        <v>0</v>
      </c>
      <c r="O69" s="364">
        <f t="shared" si="5"/>
        <v>0</v>
      </c>
      <c r="P69" s="335"/>
      <c r="Q69" s="334"/>
      <c r="R69" s="391"/>
      <c r="S69" s="331"/>
      <c r="T69" s="331"/>
      <c r="U69" s="331"/>
      <c r="V69" s="362"/>
      <c r="W69" s="361"/>
      <c r="X69" s="340"/>
      <c r="Y69" s="368"/>
      <c r="Z69" s="289"/>
      <c r="AA69" s="297"/>
      <c r="AB69" s="254">
        <f t="shared" si="1"/>
        <v>0</v>
      </c>
    </row>
    <row r="70" spans="1:28" ht="14.25" customHeight="1">
      <c r="A70" s="237"/>
      <c r="B70" s="302"/>
      <c r="C70" s="302"/>
      <c r="D70" s="33" t="s">
        <v>138</v>
      </c>
      <c r="E70" s="1" t="s">
        <v>322</v>
      </c>
      <c r="F70" s="243"/>
      <c r="G70" s="243">
        <v>3</v>
      </c>
      <c r="H70" s="243" t="s">
        <v>99</v>
      </c>
      <c r="I70" s="243">
        <v>6</v>
      </c>
      <c r="J70" s="243" t="s">
        <v>100</v>
      </c>
      <c r="K70" s="305" t="s">
        <v>256</v>
      </c>
      <c r="L70" s="328" t="s">
        <v>77</v>
      </c>
      <c r="M70" s="328" t="s">
        <v>99</v>
      </c>
      <c r="N70" s="389">
        <f aca="true" t="shared" si="8" ref="N70:N133">O70/5*3</f>
        <v>6000</v>
      </c>
      <c r="O70" s="241">
        <v>10000</v>
      </c>
      <c r="P70" s="255">
        <v>7780</v>
      </c>
      <c r="Q70" s="336">
        <f>R70*O70</f>
        <v>9000.000000000002</v>
      </c>
      <c r="R70" s="365">
        <f>AVERAGE(V70:Y70)</f>
        <v>0.9000000000000001</v>
      </c>
      <c r="S70" s="328"/>
      <c r="T70" s="328"/>
      <c r="U70" s="343"/>
      <c r="V70" s="372">
        <v>0.5</v>
      </c>
      <c r="W70" s="374">
        <v>0.53</v>
      </c>
      <c r="X70" s="369">
        <v>2.04</v>
      </c>
      <c r="Y70" s="360">
        <v>0.53</v>
      </c>
      <c r="Z70" s="288"/>
      <c r="AA70" s="296">
        <f>Z70*N70</f>
        <v>0</v>
      </c>
      <c r="AB70" s="429">
        <f aca="true" t="shared" si="9" ref="AB70:AB133">R70*N70</f>
        <v>5400.000000000001</v>
      </c>
    </row>
    <row r="71" spans="1:28" ht="14.25" customHeight="1">
      <c r="A71" s="237"/>
      <c r="B71" s="302"/>
      <c r="C71" s="302"/>
      <c r="D71" s="20" t="s">
        <v>500</v>
      </c>
      <c r="E71" s="25" t="s">
        <v>499</v>
      </c>
      <c r="F71" s="244"/>
      <c r="G71" s="244"/>
      <c r="H71" s="244"/>
      <c r="I71" s="244"/>
      <c r="J71" s="244"/>
      <c r="K71" s="305"/>
      <c r="L71" s="328"/>
      <c r="M71" s="328"/>
      <c r="N71" s="390">
        <f t="shared" si="8"/>
        <v>0</v>
      </c>
      <c r="O71" s="254"/>
      <c r="P71" s="392"/>
      <c r="Q71" s="334"/>
      <c r="R71" s="391"/>
      <c r="S71" s="328"/>
      <c r="T71" s="328"/>
      <c r="U71" s="328"/>
      <c r="V71" s="373"/>
      <c r="W71" s="373"/>
      <c r="X71" s="370"/>
      <c r="Y71" s="360"/>
      <c r="Z71" s="289"/>
      <c r="AA71" s="297"/>
      <c r="AB71" s="254">
        <f t="shared" si="9"/>
        <v>0</v>
      </c>
    </row>
    <row r="72" spans="1:28" ht="11.25" customHeight="1">
      <c r="A72" s="237"/>
      <c r="B72" s="302"/>
      <c r="C72" s="302"/>
      <c r="D72" s="29" t="s">
        <v>139</v>
      </c>
      <c r="E72" s="3" t="s">
        <v>323</v>
      </c>
      <c r="F72" s="243"/>
      <c r="G72" s="243">
        <v>3</v>
      </c>
      <c r="H72" s="243" t="s">
        <v>99</v>
      </c>
      <c r="I72" s="243">
        <v>6</v>
      </c>
      <c r="J72" s="243" t="s">
        <v>100</v>
      </c>
      <c r="K72" s="305" t="s">
        <v>256</v>
      </c>
      <c r="L72" s="328" t="s">
        <v>77</v>
      </c>
      <c r="M72" s="328" t="s">
        <v>99</v>
      </c>
      <c r="N72" s="389">
        <f t="shared" si="8"/>
        <v>1500</v>
      </c>
      <c r="O72" s="364">
        <f t="shared" si="5"/>
        <v>2500</v>
      </c>
      <c r="P72" s="255">
        <v>500</v>
      </c>
      <c r="Q72" s="336">
        <f>R72*O72</f>
        <v>2250</v>
      </c>
      <c r="R72" s="365">
        <v>0.9</v>
      </c>
      <c r="S72" s="328"/>
      <c r="T72" s="328"/>
      <c r="U72" s="328"/>
      <c r="V72" s="362"/>
      <c r="W72" s="361"/>
      <c r="X72" s="340"/>
      <c r="Y72" s="360"/>
      <c r="Z72" s="288"/>
      <c r="AA72" s="296">
        <f>Z72*N72</f>
        <v>0</v>
      </c>
      <c r="AB72" s="429">
        <f t="shared" si="9"/>
        <v>1350</v>
      </c>
    </row>
    <row r="73" spans="1:28" ht="13.5" customHeight="1">
      <c r="A73" s="237"/>
      <c r="B73" s="302"/>
      <c r="C73" s="302"/>
      <c r="D73" s="20" t="s">
        <v>501</v>
      </c>
      <c r="E73" s="25" t="s">
        <v>499</v>
      </c>
      <c r="F73" s="244"/>
      <c r="G73" s="244"/>
      <c r="H73" s="244"/>
      <c r="I73" s="244"/>
      <c r="J73" s="244"/>
      <c r="K73" s="305"/>
      <c r="L73" s="328"/>
      <c r="M73" s="328"/>
      <c r="N73" s="390">
        <f t="shared" si="8"/>
        <v>0</v>
      </c>
      <c r="O73" s="364">
        <f t="shared" si="5"/>
        <v>0</v>
      </c>
      <c r="P73" s="335"/>
      <c r="Q73" s="334"/>
      <c r="R73" s="391"/>
      <c r="S73" s="328"/>
      <c r="T73" s="328"/>
      <c r="U73" s="328"/>
      <c r="V73" s="362"/>
      <c r="W73" s="361"/>
      <c r="X73" s="340"/>
      <c r="Y73" s="360"/>
      <c r="Z73" s="289"/>
      <c r="AA73" s="297"/>
      <c r="AB73" s="254">
        <f t="shared" si="9"/>
        <v>0</v>
      </c>
    </row>
    <row r="74" spans="1:28" ht="21" customHeight="1">
      <c r="A74" s="237"/>
      <c r="B74" s="302"/>
      <c r="C74" s="302"/>
      <c r="D74" s="20" t="s">
        <v>140</v>
      </c>
      <c r="E74" s="20" t="s">
        <v>338</v>
      </c>
      <c r="F74" s="111"/>
      <c r="G74" s="13">
        <v>3</v>
      </c>
      <c r="H74" s="13" t="s">
        <v>99</v>
      </c>
      <c r="I74" s="13">
        <v>6</v>
      </c>
      <c r="J74" s="13" t="s">
        <v>100</v>
      </c>
      <c r="K74" s="13" t="s">
        <v>256</v>
      </c>
      <c r="L74" s="50" t="s">
        <v>77</v>
      </c>
      <c r="M74" s="50" t="s">
        <v>99</v>
      </c>
      <c r="N74" s="154">
        <f t="shared" si="8"/>
        <v>6000</v>
      </c>
      <c r="O74" s="114">
        <v>10000</v>
      </c>
      <c r="P74" s="59">
        <v>6306</v>
      </c>
      <c r="Q74" s="141">
        <f>R74*O74</f>
        <v>31500</v>
      </c>
      <c r="R74" s="142">
        <v>3.15</v>
      </c>
      <c r="S74" s="82"/>
      <c r="T74" s="82"/>
      <c r="U74" s="82"/>
      <c r="V74" s="8">
        <v>1.28</v>
      </c>
      <c r="W74" s="9">
        <v>1.392</v>
      </c>
      <c r="X74" s="6"/>
      <c r="Y74" s="10">
        <v>1.26</v>
      </c>
      <c r="Z74" s="199"/>
      <c r="AA74" s="207">
        <f>Z74*N74</f>
        <v>0</v>
      </c>
      <c r="AB74" s="217">
        <f t="shared" si="9"/>
        <v>18900</v>
      </c>
    </row>
    <row r="75" spans="1:28" ht="21" customHeight="1">
      <c r="A75" s="237"/>
      <c r="B75" s="302"/>
      <c r="C75" s="302"/>
      <c r="D75" s="12" t="s">
        <v>141</v>
      </c>
      <c r="E75" s="12" t="s">
        <v>324</v>
      </c>
      <c r="F75" s="13"/>
      <c r="G75" s="13">
        <v>5</v>
      </c>
      <c r="H75" s="13" t="s">
        <v>99</v>
      </c>
      <c r="I75" s="13">
        <v>3</v>
      </c>
      <c r="J75" s="13" t="s">
        <v>100</v>
      </c>
      <c r="K75" s="13" t="s">
        <v>256</v>
      </c>
      <c r="L75" s="50" t="s">
        <v>77</v>
      </c>
      <c r="M75" s="50" t="s">
        <v>99</v>
      </c>
      <c r="N75" s="154">
        <f t="shared" si="8"/>
        <v>1635</v>
      </c>
      <c r="O75" s="114">
        <f t="shared" si="5"/>
        <v>2725</v>
      </c>
      <c r="P75" s="59">
        <v>545</v>
      </c>
      <c r="Q75" s="141">
        <f aca="true" t="shared" si="10" ref="Q75:Q98">R75*O75</f>
        <v>2588.75</v>
      </c>
      <c r="R75" s="142">
        <v>0.95</v>
      </c>
      <c r="S75" s="76"/>
      <c r="T75" s="40"/>
      <c r="U75" s="77"/>
      <c r="V75" s="8"/>
      <c r="W75" s="9"/>
      <c r="X75" s="6"/>
      <c r="Y75" s="10"/>
      <c r="Z75" s="199"/>
      <c r="AA75" s="207">
        <f>Z75*N75</f>
        <v>0</v>
      </c>
      <c r="AB75" s="217">
        <f t="shared" si="9"/>
        <v>1553.25</v>
      </c>
    </row>
    <row r="76" spans="1:28" ht="15" customHeight="1">
      <c r="A76" s="237"/>
      <c r="B76" s="302"/>
      <c r="C76" s="302"/>
      <c r="D76" s="273" t="s">
        <v>142</v>
      </c>
      <c r="E76" s="273" t="s">
        <v>325</v>
      </c>
      <c r="F76" s="243"/>
      <c r="G76" s="243">
        <v>3</v>
      </c>
      <c r="H76" s="243" t="s">
        <v>99</v>
      </c>
      <c r="I76" s="243">
        <v>6</v>
      </c>
      <c r="J76" s="243" t="s">
        <v>100</v>
      </c>
      <c r="K76" s="305" t="s">
        <v>256</v>
      </c>
      <c r="L76" s="328" t="s">
        <v>77</v>
      </c>
      <c r="M76" s="328" t="s">
        <v>99</v>
      </c>
      <c r="N76" s="389">
        <f t="shared" si="8"/>
        <v>6000</v>
      </c>
      <c r="O76" s="364">
        <v>10000</v>
      </c>
      <c r="P76" s="255">
        <v>14686</v>
      </c>
      <c r="Q76" s="336">
        <f t="shared" si="10"/>
        <v>22500</v>
      </c>
      <c r="R76" s="333">
        <v>2.25</v>
      </c>
      <c r="S76" s="328"/>
      <c r="T76" s="343"/>
      <c r="U76" s="328"/>
      <c r="V76" s="362">
        <v>1.13</v>
      </c>
      <c r="W76" s="361">
        <v>1.33</v>
      </c>
      <c r="X76" s="340"/>
      <c r="Y76" s="360">
        <v>0.963</v>
      </c>
      <c r="Z76" s="288"/>
      <c r="AA76" s="296">
        <f>Z76*N76</f>
        <v>0</v>
      </c>
      <c r="AB76" s="429">
        <f t="shared" si="9"/>
        <v>13500</v>
      </c>
    </row>
    <row r="77" spans="1:28" ht="11.25" customHeight="1">
      <c r="A77" s="237"/>
      <c r="B77" s="302"/>
      <c r="C77" s="302"/>
      <c r="D77" s="257"/>
      <c r="E77" s="257"/>
      <c r="F77" s="244"/>
      <c r="G77" s="244"/>
      <c r="H77" s="244"/>
      <c r="I77" s="244"/>
      <c r="J77" s="244"/>
      <c r="K77" s="305"/>
      <c r="L77" s="328"/>
      <c r="M77" s="328"/>
      <c r="N77" s="390">
        <f t="shared" si="8"/>
        <v>0</v>
      </c>
      <c r="O77" s="364">
        <f t="shared" si="5"/>
        <v>0</v>
      </c>
      <c r="P77" s="335"/>
      <c r="Q77" s="254"/>
      <c r="R77" s="334"/>
      <c r="S77" s="328"/>
      <c r="T77" s="328"/>
      <c r="U77" s="328"/>
      <c r="V77" s="362"/>
      <c r="W77" s="361"/>
      <c r="X77" s="340"/>
      <c r="Y77" s="360"/>
      <c r="Z77" s="289"/>
      <c r="AA77" s="297"/>
      <c r="AB77" s="254">
        <f t="shared" si="9"/>
        <v>0</v>
      </c>
    </row>
    <row r="78" spans="1:28" ht="21" customHeight="1">
      <c r="A78" s="237"/>
      <c r="B78" s="302"/>
      <c r="C78" s="302"/>
      <c r="D78" s="12" t="s">
        <v>143</v>
      </c>
      <c r="E78" s="12" t="s">
        <v>326</v>
      </c>
      <c r="F78" s="13"/>
      <c r="G78" s="13">
        <v>3</v>
      </c>
      <c r="H78" s="13" t="s">
        <v>99</v>
      </c>
      <c r="I78" s="13">
        <v>6</v>
      </c>
      <c r="J78" s="13" t="s">
        <v>100</v>
      </c>
      <c r="K78" s="13" t="s">
        <v>256</v>
      </c>
      <c r="L78" s="50" t="s">
        <v>77</v>
      </c>
      <c r="M78" s="50" t="s">
        <v>99</v>
      </c>
      <c r="N78" s="154">
        <f t="shared" si="8"/>
        <v>540</v>
      </c>
      <c r="O78" s="114">
        <f t="shared" si="5"/>
        <v>900</v>
      </c>
      <c r="P78" s="59">
        <v>180</v>
      </c>
      <c r="Q78" s="141">
        <f t="shared" si="10"/>
        <v>3510</v>
      </c>
      <c r="R78" s="142">
        <v>3.9</v>
      </c>
      <c r="S78" s="76"/>
      <c r="T78" s="76"/>
      <c r="U78" s="77"/>
      <c r="V78" s="8"/>
      <c r="W78" s="9"/>
      <c r="X78" s="6">
        <v>2.48</v>
      </c>
      <c r="Y78" s="10"/>
      <c r="Z78" s="199"/>
      <c r="AA78" s="207">
        <f>Z78*N78</f>
        <v>0</v>
      </c>
      <c r="AB78" s="217">
        <f t="shared" si="9"/>
        <v>2106</v>
      </c>
    </row>
    <row r="79" spans="1:28" ht="11.25" customHeight="1">
      <c r="A79" s="237"/>
      <c r="B79" s="302"/>
      <c r="C79" s="302"/>
      <c r="D79" s="273" t="s">
        <v>144</v>
      </c>
      <c r="E79" s="273" t="s">
        <v>327</v>
      </c>
      <c r="F79" s="243"/>
      <c r="G79" s="243">
        <v>3</v>
      </c>
      <c r="H79" s="243" t="s">
        <v>99</v>
      </c>
      <c r="I79" s="243">
        <v>6</v>
      </c>
      <c r="J79" s="243" t="s">
        <v>100</v>
      </c>
      <c r="K79" s="305" t="s">
        <v>256</v>
      </c>
      <c r="L79" s="328" t="s">
        <v>77</v>
      </c>
      <c r="M79" s="328" t="s">
        <v>99</v>
      </c>
      <c r="N79" s="389">
        <v>1500</v>
      </c>
      <c r="O79" s="364">
        <f t="shared" si="5"/>
        <v>2500</v>
      </c>
      <c r="P79" s="255">
        <v>500</v>
      </c>
      <c r="Q79" s="336">
        <f t="shared" si="10"/>
        <v>7500</v>
      </c>
      <c r="R79" s="365">
        <v>3</v>
      </c>
      <c r="S79" s="330"/>
      <c r="T79" s="363"/>
      <c r="U79" s="330"/>
      <c r="V79" s="362"/>
      <c r="W79" s="361"/>
      <c r="X79" s="340"/>
      <c r="Y79" s="360"/>
      <c r="Z79" s="288"/>
      <c r="AA79" s="296">
        <f>Z79*N79</f>
        <v>0</v>
      </c>
      <c r="AB79" s="429">
        <f t="shared" si="9"/>
        <v>4500</v>
      </c>
    </row>
    <row r="80" spans="1:28" ht="11.25" customHeight="1">
      <c r="A80" s="237"/>
      <c r="B80" s="302"/>
      <c r="C80" s="302"/>
      <c r="D80" s="257"/>
      <c r="E80" s="257"/>
      <c r="F80" s="244"/>
      <c r="G80" s="244"/>
      <c r="H80" s="244"/>
      <c r="I80" s="244"/>
      <c r="J80" s="244"/>
      <c r="K80" s="305"/>
      <c r="L80" s="328"/>
      <c r="M80" s="328"/>
      <c r="N80" s="390">
        <f t="shared" si="8"/>
        <v>0</v>
      </c>
      <c r="O80" s="364">
        <f t="shared" si="5"/>
        <v>0</v>
      </c>
      <c r="P80" s="335"/>
      <c r="Q80" s="254"/>
      <c r="R80" s="366"/>
      <c r="S80" s="331"/>
      <c r="T80" s="331"/>
      <c r="U80" s="331"/>
      <c r="V80" s="362"/>
      <c r="W80" s="361"/>
      <c r="X80" s="340"/>
      <c r="Y80" s="360"/>
      <c r="Z80" s="289"/>
      <c r="AA80" s="297"/>
      <c r="AB80" s="254">
        <f t="shared" si="9"/>
        <v>0</v>
      </c>
    </row>
    <row r="81" spans="1:28" ht="21" customHeight="1">
      <c r="A81" s="237"/>
      <c r="B81" s="302"/>
      <c r="C81" s="302"/>
      <c r="D81" s="12" t="s">
        <v>145</v>
      </c>
      <c r="E81" s="12" t="s">
        <v>328</v>
      </c>
      <c r="F81" s="13"/>
      <c r="G81" s="13">
        <v>3</v>
      </c>
      <c r="H81" s="13" t="s">
        <v>99</v>
      </c>
      <c r="I81" s="13">
        <v>6</v>
      </c>
      <c r="J81" s="13" t="s">
        <v>100</v>
      </c>
      <c r="K81" s="13" t="s">
        <v>256</v>
      </c>
      <c r="L81" s="50" t="s">
        <v>77</v>
      </c>
      <c r="M81" s="50" t="s">
        <v>99</v>
      </c>
      <c r="N81" s="154">
        <f t="shared" si="8"/>
        <v>1500</v>
      </c>
      <c r="O81" s="114">
        <v>2500</v>
      </c>
      <c r="P81" s="59"/>
      <c r="Q81" s="141">
        <f t="shared" si="10"/>
        <v>9000</v>
      </c>
      <c r="R81" s="142">
        <v>3.6</v>
      </c>
      <c r="S81" s="76"/>
      <c r="T81" s="76"/>
      <c r="U81" s="77"/>
      <c r="V81" s="8"/>
      <c r="W81" s="9"/>
      <c r="X81" s="6">
        <v>1.12</v>
      </c>
      <c r="Y81" s="10">
        <v>1.93</v>
      </c>
      <c r="Z81" s="199"/>
      <c r="AA81" s="209">
        <f>Z81*N81</f>
        <v>0</v>
      </c>
      <c r="AB81" s="217">
        <f t="shared" si="9"/>
        <v>5400</v>
      </c>
    </row>
    <row r="82" spans="1:28" ht="17.25" customHeight="1">
      <c r="A82" s="237"/>
      <c r="B82" s="302"/>
      <c r="C82" s="302"/>
      <c r="D82" s="12" t="s">
        <v>146</v>
      </c>
      <c r="E82" s="12" t="s">
        <v>329</v>
      </c>
      <c r="F82" s="13"/>
      <c r="G82" s="13">
        <v>3</v>
      </c>
      <c r="H82" s="13" t="s">
        <v>99</v>
      </c>
      <c r="I82" s="13">
        <v>6</v>
      </c>
      <c r="J82" s="13" t="s">
        <v>100</v>
      </c>
      <c r="K82" s="13" t="s">
        <v>256</v>
      </c>
      <c r="L82" s="50" t="s">
        <v>77</v>
      </c>
      <c r="M82" s="50" t="s">
        <v>99</v>
      </c>
      <c r="N82" s="154">
        <f t="shared" si="8"/>
        <v>1500</v>
      </c>
      <c r="O82" s="114">
        <v>2500</v>
      </c>
      <c r="P82" s="59"/>
      <c r="Q82" s="141">
        <f t="shared" si="10"/>
        <v>3750</v>
      </c>
      <c r="R82" s="142">
        <v>1.5</v>
      </c>
      <c r="S82" s="82"/>
      <c r="T82" s="82"/>
      <c r="U82" s="82"/>
      <c r="V82" s="8"/>
      <c r="W82" s="9"/>
      <c r="X82" s="6"/>
      <c r="Y82" s="10"/>
      <c r="Z82" s="199"/>
      <c r="AA82" s="209">
        <f aca="true" t="shared" si="11" ref="AA82:AA98">Z82*N82</f>
        <v>0</v>
      </c>
      <c r="AB82" s="217">
        <f t="shared" si="9"/>
        <v>2250</v>
      </c>
    </row>
    <row r="83" spans="1:28" ht="16.5" customHeight="1">
      <c r="A83" s="237"/>
      <c r="B83" s="302"/>
      <c r="C83" s="302"/>
      <c r="D83" s="36" t="s">
        <v>147</v>
      </c>
      <c r="E83" s="36" t="s">
        <v>330</v>
      </c>
      <c r="F83" s="13"/>
      <c r="G83" s="13">
        <v>3</v>
      </c>
      <c r="H83" s="13" t="s">
        <v>99</v>
      </c>
      <c r="I83" s="13">
        <v>6</v>
      </c>
      <c r="J83" s="13" t="s">
        <v>100</v>
      </c>
      <c r="K83" s="13" t="s">
        <v>256</v>
      </c>
      <c r="L83" s="50" t="s">
        <v>77</v>
      </c>
      <c r="M83" s="50" t="s">
        <v>99</v>
      </c>
      <c r="N83" s="154">
        <f t="shared" si="8"/>
        <v>1500</v>
      </c>
      <c r="O83" s="114">
        <v>2500</v>
      </c>
      <c r="P83" s="59"/>
      <c r="Q83" s="141">
        <f t="shared" si="10"/>
        <v>4250</v>
      </c>
      <c r="R83" s="142">
        <v>1.7</v>
      </c>
      <c r="S83" s="76"/>
      <c r="T83" s="76"/>
      <c r="U83" s="77"/>
      <c r="V83" s="8"/>
      <c r="W83" s="9"/>
      <c r="X83" s="6"/>
      <c r="Y83" s="10"/>
      <c r="Z83" s="199"/>
      <c r="AA83" s="209">
        <f t="shared" si="11"/>
        <v>0</v>
      </c>
      <c r="AB83" s="217">
        <f t="shared" si="9"/>
        <v>2550</v>
      </c>
    </row>
    <row r="84" spans="1:28" ht="17.25" customHeight="1">
      <c r="A84" s="237"/>
      <c r="B84" s="302"/>
      <c r="C84" s="302"/>
      <c r="D84" s="36" t="s">
        <v>185</v>
      </c>
      <c r="E84" s="36" t="s">
        <v>185</v>
      </c>
      <c r="F84" s="13"/>
      <c r="G84" s="13">
        <v>3</v>
      </c>
      <c r="H84" s="13" t="s">
        <v>99</v>
      </c>
      <c r="I84" s="13">
        <v>6</v>
      </c>
      <c r="J84" s="13" t="s">
        <v>100</v>
      </c>
      <c r="K84" s="13" t="s">
        <v>256</v>
      </c>
      <c r="L84" s="50" t="s">
        <v>77</v>
      </c>
      <c r="M84" s="50" t="s">
        <v>99</v>
      </c>
      <c r="N84" s="162">
        <f t="shared" si="8"/>
        <v>1500</v>
      </c>
      <c r="O84" s="114">
        <v>2500</v>
      </c>
      <c r="P84" s="59">
        <v>5131</v>
      </c>
      <c r="Q84" s="141">
        <f t="shared" si="10"/>
        <v>5625</v>
      </c>
      <c r="R84" s="142">
        <v>2.25</v>
      </c>
      <c r="S84" s="82"/>
      <c r="T84" s="90"/>
      <c r="U84" s="82"/>
      <c r="V84" s="4"/>
      <c r="W84" s="5">
        <v>1.738</v>
      </c>
      <c r="X84" s="6">
        <v>1.44</v>
      </c>
      <c r="Y84" s="7">
        <v>1.2</v>
      </c>
      <c r="Z84" s="199"/>
      <c r="AA84" s="209">
        <f t="shared" si="11"/>
        <v>0</v>
      </c>
      <c r="AB84" s="217">
        <f t="shared" si="9"/>
        <v>3375</v>
      </c>
    </row>
    <row r="85" spans="1:28" ht="17.25" customHeight="1">
      <c r="A85" s="237"/>
      <c r="B85" s="302"/>
      <c r="C85" s="302"/>
      <c r="D85" s="36" t="s">
        <v>186</v>
      </c>
      <c r="E85" s="36" t="s">
        <v>189</v>
      </c>
      <c r="F85" s="13"/>
      <c r="G85" s="13">
        <v>3</v>
      </c>
      <c r="H85" s="13" t="s">
        <v>99</v>
      </c>
      <c r="I85" s="13">
        <v>6</v>
      </c>
      <c r="J85" s="13" t="s">
        <v>100</v>
      </c>
      <c r="K85" s="13" t="s">
        <v>256</v>
      </c>
      <c r="L85" s="50" t="s">
        <v>77</v>
      </c>
      <c r="M85" s="50" t="s">
        <v>99</v>
      </c>
      <c r="N85" s="162">
        <f t="shared" si="8"/>
        <v>1500</v>
      </c>
      <c r="O85" s="114">
        <v>2500</v>
      </c>
      <c r="P85" s="59">
        <v>13166</v>
      </c>
      <c r="Q85" s="141">
        <f t="shared" si="10"/>
        <v>5000</v>
      </c>
      <c r="R85" s="142">
        <v>2</v>
      </c>
      <c r="S85" s="82"/>
      <c r="T85" s="90"/>
      <c r="U85" s="82"/>
      <c r="V85" s="4">
        <v>1.206</v>
      </c>
      <c r="W85" s="5">
        <v>1.96</v>
      </c>
      <c r="X85" s="6">
        <v>1.24</v>
      </c>
      <c r="Y85" s="7">
        <v>1.13</v>
      </c>
      <c r="Z85" s="199"/>
      <c r="AA85" s="209">
        <f t="shared" si="11"/>
        <v>0</v>
      </c>
      <c r="AB85" s="217">
        <f t="shared" si="9"/>
        <v>3000</v>
      </c>
    </row>
    <row r="86" spans="1:28" ht="17.25" customHeight="1">
      <c r="A86" s="237"/>
      <c r="B86" s="302"/>
      <c r="C86" s="302"/>
      <c r="D86" s="36" t="s">
        <v>187</v>
      </c>
      <c r="E86" s="36" t="s">
        <v>190</v>
      </c>
      <c r="F86" s="13"/>
      <c r="G86" s="13">
        <v>3</v>
      </c>
      <c r="H86" s="13" t="s">
        <v>99</v>
      </c>
      <c r="I86" s="13">
        <v>6</v>
      </c>
      <c r="J86" s="13" t="s">
        <v>100</v>
      </c>
      <c r="K86" s="13" t="s">
        <v>256</v>
      </c>
      <c r="L86" s="50" t="s">
        <v>77</v>
      </c>
      <c r="M86" s="50" t="s">
        <v>99</v>
      </c>
      <c r="N86" s="162">
        <f t="shared" si="8"/>
        <v>1500</v>
      </c>
      <c r="O86" s="114">
        <v>2500</v>
      </c>
      <c r="P86" s="59">
        <v>10456</v>
      </c>
      <c r="Q86" s="141">
        <f t="shared" si="10"/>
        <v>4750</v>
      </c>
      <c r="R86" s="142">
        <v>1.9</v>
      </c>
      <c r="S86" s="82"/>
      <c r="T86" s="90"/>
      <c r="U86" s="82"/>
      <c r="V86" s="4">
        <v>1.23</v>
      </c>
      <c r="W86" s="5">
        <v>2.284</v>
      </c>
      <c r="X86" s="6">
        <v>1.23</v>
      </c>
      <c r="Y86" s="7">
        <v>1.12</v>
      </c>
      <c r="Z86" s="199"/>
      <c r="AA86" s="209">
        <f t="shared" si="11"/>
        <v>0</v>
      </c>
      <c r="AB86" s="217">
        <f t="shared" si="9"/>
        <v>2850</v>
      </c>
    </row>
    <row r="87" spans="1:28" ht="17.25" customHeight="1">
      <c r="A87" s="237"/>
      <c r="B87" s="302"/>
      <c r="C87" s="302"/>
      <c r="D87" s="36" t="s">
        <v>188</v>
      </c>
      <c r="E87" s="36" t="s">
        <v>191</v>
      </c>
      <c r="F87" s="13"/>
      <c r="G87" s="13">
        <v>3</v>
      </c>
      <c r="H87" s="13" t="s">
        <v>99</v>
      </c>
      <c r="I87" s="13">
        <v>6</v>
      </c>
      <c r="J87" s="13" t="s">
        <v>100</v>
      </c>
      <c r="K87" s="13" t="s">
        <v>256</v>
      </c>
      <c r="L87" s="50" t="s">
        <v>77</v>
      </c>
      <c r="M87" s="50" t="s">
        <v>99</v>
      </c>
      <c r="N87" s="162">
        <v>1800</v>
      </c>
      <c r="O87" s="114">
        <v>2500</v>
      </c>
      <c r="P87" s="59">
        <v>3786</v>
      </c>
      <c r="Q87" s="141">
        <f t="shared" si="10"/>
        <v>4000</v>
      </c>
      <c r="R87" s="142">
        <v>1.6</v>
      </c>
      <c r="S87" s="82"/>
      <c r="T87" s="90"/>
      <c r="U87" s="82"/>
      <c r="V87" s="4">
        <v>0.9</v>
      </c>
      <c r="W87" s="5">
        <v>1.7</v>
      </c>
      <c r="X87" s="6"/>
      <c r="Y87" s="7">
        <v>1.06</v>
      </c>
      <c r="Z87" s="199"/>
      <c r="AA87" s="209">
        <f t="shared" si="11"/>
        <v>0</v>
      </c>
      <c r="AB87" s="217">
        <f t="shared" si="9"/>
        <v>2880</v>
      </c>
    </row>
    <row r="88" spans="1:28" ht="17.25" customHeight="1">
      <c r="A88" s="237"/>
      <c r="B88" s="302"/>
      <c r="C88" s="302"/>
      <c r="D88" s="16" t="s">
        <v>192</v>
      </c>
      <c r="E88" s="16" t="s">
        <v>193</v>
      </c>
      <c r="F88" s="99"/>
      <c r="G88" s="15">
        <v>3</v>
      </c>
      <c r="H88" s="13" t="s">
        <v>99</v>
      </c>
      <c r="I88" s="13">
        <v>6</v>
      </c>
      <c r="J88" s="13" t="s">
        <v>100</v>
      </c>
      <c r="K88" s="13" t="s">
        <v>256</v>
      </c>
      <c r="L88" s="50" t="s">
        <v>77</v>
      </c>
      <c r="M88" s="50" t="s">
        <v>99</v>
      </c>
      <c r="N88" s="162">
        <v>1800</v>
      </c>
      <c r="O88" s="114">
        <v>2500</v>
      </c>
      <c r="P88" s="59">
        <v>6370</v>
      </c>
      <c r="Q88" s="141">
        <f t="shared" si="10"/>
        <v>4000</v>
      </c>
      <c r="R88" s="142">
        <v>1.6</v>
      </c>
      <c r="S88" s="82"/>
      <c r="T88" s="90"/>
      <c r="U88" s="82"/>
      <c r="V88" s="8"/>
      <c r="W88" s="9">
        <v>3.1</v>
      </c>
      <c r="X88" s="6">
        <v>1.44</v>
      </c>
      <c r="Y88" s="10">
        <v>1.86</v>
      </c>
      <c r="Z88" s="199"/>
      <c r="AA88" s="209">
        <f t="shared" si="11"/>
        <v>0</v>
      </c>
      <c r="AB88" s="217">
        <f t="shared" si="9"/>
        <v>2880</v>
      </c>
    </row>
    <row r="89" spans="1:28" ht="17.25" customHeight="1">
      <c r="A89" s="237"/>
      <c r="B89" s="302"/>
      <c r="C89" s="302"/>
      <c r="D89" s="36" t="s">
        <v>148</v>
      </c>
      <c r="E89" s="12" t="s">
        <v>331</v>
      </c>
      <c r="F89" s="13"/>
      <c r="G89" s="13">
        <v>1</v>
      </c>
      <c r="H89" s="13" t="s">
        <v>99</v>
      </c>
      <c r="I89" s="13">
        <v>6</v>
      </c>
      <c r="J89" s="13" t="s">
        <v>100</v>
      </c>
      <c r="K89" s="13" t="s">
        <v>256</v>
      </c>
      <c r="L89" s="50" t="s">
        <v>77</v>
      </c>
      <c r="M89" s="50" t="s">
        <v>99</v>
      </c>
      <c r="N89" s="162">
        <f t="shared" si="8"/>
        <v>60</v>
      </c>
      <c r="O89" s="114">
        <f aca="true" t="shared" si="12" ref="O89:O98">P89*5</f>
        <v>100</v>
      </c>
      <c r="P89" s="59">
        <v>20</v>
      </c>
      <c r="Q89" s="141">
        <f t="shared" si="10"/>
        <v>455</v>
      </c>
      <c r="R89" s="142">
        <v>4.55</v>
      </c>
      <c r="S89" s="82"/>
      <c r="T89" s="82"/>
      <c r="U89" s="82"/>
      <c r="V89" s="8"/>
      <c r="W89" s="9"/>
      <c r="X89" s="6">
        <v>5.57</v>
      </c>
      <c r="Y89" s="10"/>
      <c r="Z89" s="199"/>
      <c r="AA89" s="209">
        <f t="shared" si="11"/>
        <v>0</v>
      </c>
      <c r="AB89" s="217">
        <f t="shared" si="9"/>
        <v>273</v>
      </c>
    </row>
    <row r="90" spans="1:28" ht="17.25" customHeight="1">
      <c r="A90" s="237"/>
      <c r="B90" s="302"/>
      <c r="C90" s="302"/>
      <c r="D90" s="16" t="s">
        <v>59</v>
      </c>
      <c r="E90" s="16" t="s">
        <v>332</v>
      </c>
      <c r="F90" s="99"/>
      <c r="G90" s="15">
        <v>3</v>
      </c>
      <c r="H90" s="13" t="s">
        <v>99</v>
      </c>
      <c r="I90" s="13">
        <v>6</v>
      </c>
      <c r="J90" s="13" t="s">
        <v>100</v>
      </c>
      <c r="K90" s="13" t="s">
        <v>256</v>
      </c>
      <c r="L90" s="50" t="s">
        <v>77</v>
      </c>
      <c r="M90" s="50" t="s">
        <v>99</v>
      </c>
      <c r="N90" s="162">
        <f t="shared" si="8"/>
        <v>1500</v>
      </c>
      <c r="O90" s="114">
        <v>2500</v>
      </c>
      <c r="P90" s="59">
        <v>2880</v>
      </c>
      <c r="Q90" s="141">
        <f t="shared" si="10"/>
        <v>5775</v>
      </c>
      <c r="R90" s="142">
        <v>2.31</v>
      </c>
      <c r="S90" s="82"/>
      <c r="T90" s="90"/>
      <c r="U90" s="82"/>
      <c r="V90" s="8"/>
      <c r="W90" s="9"/>
      <c r="X90" s="6">
        <v>2.1</v>
      </c>
      <c r="Y90" s="10"/>
      <c r="Z90" s="199"/>
      <c r="AA90" s="209">
        <f t="shared" si="11"/>
        <v>0</v>
      </c>
      <c r="AB90" s="217">
        <f t="shared" si="9"/>
        <v>3465</v>
      </c>
    </row>
    <row r="91" spans="1:28" ht="17.25" customHeight="1">
      <c r="A91" s="237"/>
      <c r="B91" s="302"/>
      <c r="C91" s="302"/>
      <c r="D91" s="16" t="s">
        <v>57</v>
      </c>
      <c r="E91" s="16" t="s">
        <v>333</v>
      </c>
      <c r="F91" s="99"/>
      <c r="G91" s="15">
        <v>3</v>
      </c>
      <c r="H91" s="13" t="s">
        <v>99</v>
      </c>
      <c r="I91" s="13">
        <v>6</v>
      </c>
      <c r="J91" s="13" t="s">
        <v>100</v>
      </c>
      <c r="K91" s="13" t="s">
        <v>256</v>
      </c>
      <c r="L91" s="50" t="s">
        <v>77</v>
      </c>
      <c r="M91" s="50" t="s">
        <v>99</v>
      </c>
      <c r="N91" s="162">
        <f t="shared" si="8"/>
        <v>1500</v>
      </c>
      <c r="O91" s="114">
        <v>2500</v>
      </c>
      <c r="P91" s="59">
        <v>4950</v>
      </c>
      <c r="Q91" s="141">
        <f t="shared" si="10"/>
        <v>2447.5</v>
      </c>
      <c r="R91" s="142">
        <v>0.979</v>
      </c>
      <c r="S91" s="82"/>
      <c r="T91" s="90"/>
      <c r="U91" s="82"/>
      <c r="V91" s="8"/>
      <c r="W91" s="9"/>
      <c r="X91" s="6">
        <v>0.89</v>
      </c>
      <c r="Y91" s="10"/>
      <c r="Z91" s="199"/>
      <c r="AA91" s="209">
        <f t="shared" si="11"/>
        <v>0</v>
      </c>
      <c r="AB91" s="217">
        <f t="shared" si="9"/>
        <v>1468.5</v>
      </c>
    </row>
    <row r="92" spans="1:28" ht="17.25" customHeight="1">
      <c r="A92" s="237"/>
      <c r="B92" s="302"/>
      <c r="C92" s="302"/>
      <c r="D92" s="16" t="s">
        <v>58</v>
      </c>
      <c r="E92" s="16" t="s">
        <v>334</v>
      </c>
      <c r="F92" s="99"/>
      <c r="G92" s="15">
        <v>5</v>
      </c>
      <c r="H92" s="13" t="s">
        <v>99</v>
      </c>
      <c r="I92" s="13">
        <v>3</v>
      </c>
      <c r="J92" s="13" t="s">
        <v>100</v>
      </c>
      <c r="K92" s="13" t="s">
        <v>256</v>
      </c>
      <c r="L92" s="50" t="s">
        <v>77</v>
      </c>
      <c r="M92" s="50" t="s">
        <v>99</v>
      </c>
      <c r="N92" s="162">
        <f t="shared" si="8"/>
        <v>1290</v>
      </c>
      <c r="O92" s="114">
        <f t="shared" si="12"/>
        <v>2150</v>
      </c>
      <c r="P92" s="59">
        <v>430</v>
      </c>
      <c r="Q92" s="141">
        <f t="shared" si="10"/>
        <v>4091.4500000000003</v>
      </c>
      <c r="R92" s="142">
        <v>1.903</v>
      </c>
      <c r="S92" s="82"/>
      <c r="T92" s="90"/>
      <c r="U92" s="82"/>
      <c r="V92" s="8"/>
      <c r="W92" s="9"/>
      <c r="X92" s="6">
        <v>1.73</v>
      </c>
      <c r="Y92" s="10">
        <v>1.09</v>
      </c>
      <c r="Z92" s="199"/>
      <c r="AA92" s="209">
        <f t="shared" si="11"/>
        <v>0</v>
      </c>
      <c r="AB92" s="217">
        <f t="shared" si="9"/>
        <v>2454.87</v>
      </c>
    </row>
    <row r="93" spans="1:28" ht="17.25" customHeight="1">
      <c r="A93" s="237"/>
      <c r="B93" s="302"/>
      <c r="C93" s="302"/>
      <c r="D93" s="16" t="s">
        <v>194</v>
      </c>
      <c r="E93" s="16" t="s">
        <v>199</v>
      </c>
      <c r="F93" s="99"/>
      <c r="G93" s="15">
        <v>1</v>
      </c>
      <c r="H93" s="13" t="s">
        <v>99</v>
      </c>
      <c r="I93" s="13">
        <v>12</v>
      </c>
      <c r="J93" s="13" t="s">
        <v>100</v>
      </c>
      <c r="K93" s="72" t="s">
        <v>256</v>
      </c>
      <c r="L93" s="50" t="s">
        <v>77</v>
      </c>
      <c r="M93" s="50" t="s">
        <v>99</v>
      </c>
      <c r="N93" s="162">
        <f t="shared" si="8"/>
        <v>6450</v>
      </c>
      <c r="O93" s="114">
        <f t="shared" si="12"/>
        <v>10750</v>
      </c>
      <c r="P93" s="59">
        <v>2150</v>
      </c>
      <c r="Q93" s="141">
        <f t="shared" si="10"/>
        <v>19350</v>
      </c>
      <c r="R93" s="142">
        <v>1.8</v>
      </c>
      <c r="S93" s="82"/>
      <c r="T93" s="90"/>
      <c r="U93" s="82"/>
      <c r="V93" s="8"/>
      <c r="W93" s="9">
        <v>1.293</v>
      </c>
      <c r="X93" s="6">
        <v>5.12</v>
      </c>
      <c r="Y93" s="10">
        <v>1.48</v>
      </c>
      <c r="Z93" s="199"/>
      <c r="AA93" s="209">
        <f t="shared" si="11"/>
        <v>0</v>
      </c>
      <c r="AB93" s="217">
        <f t="shared" si="9"/>
        <v>11610</v>
      </c>
    </row>
    <row r="94" spans="1:28" ht="17.25" customHeight="1">
      <c r="A94" s="237"/>
      <c r="B94" s="302"/>
      <c r="C94" s="302"/>
      <c r="D94" s="16" t="s">
        <v>195</v>
      </c>
      <c r="E94" s="16" t="s">
        <v>196</v>
      </c>
      <c r="F94" s="99"/>
      <c r="G94" s="15">
        <v>3</v>
      </c>
      <c r="H94" s="13" t="s">
        <v>99</v>
      </c>
      <c r="I94" s="13">
        <v>6</v>
      </c>
      <c r="J94" s="13" t="s">
        <v>100</v>
      </c>
      <c r="K94" s="72" t="s">
        <v>256</v>
      </c>
      <c r="L94" s="72" t="s">
        <v>77</v>
      </c>
      <c r="M94" s="72" t="s">
        <v>99</v>
      </c>
      <c r="N94" s="162">
        <f t="shared" si="8"/>
        <v>159600</v>
      </c>
      <c r="O94" s="114">
        <f t="shared" si="12"/>
        <v>266000</v>
      </c>
      <c r="P94" s="59">
        <v>53200</v>
      </c>
      <c r="Q94" s="141">
        <f t="shared" si="10"/>
        <v>252700</v>
      </c>
      <c r="R94" s="142">
        <v>0.95</v>
      </c>
      <c r="S94" s="82"/>
      <c r="T94" s="90"/>
      <c r="U94" s="82"/>
      <c r="V94" s="8">
        <v>0.39</v>
      </c>
      <c r="W94" s="9">
        <v>0.5</v>
      </c>
      <c r="X94" s="6">
        <v>2.59</v>
      </c>
      <c r="Y94" s="10">
        <v>0.57</v>
      </c>
      <c r="Z94" s="199"/>
      <c r="AA94" s="209">
        <f t="shared" si="11"/>
        <v>0</v>
      </c>
      <c r="AB94" s="217">
        <f t="shared" si="9"/>
        <v>151620</v>
      </c>
    </row>
    <row r="95" spans="1:28" ht="17.25" customHeight="1">
      <c r="A95" s="237"/>
      <c r="B95" s="302"/>
      <c r="C95" s="302"/>
      <c r="D95" s="16" t="s">
        <v>197</v>
      </c>
      <c r="E95" s="16" t="s">
        <v>198</v>
      </c>
      <c r="F95" s="99"/>
      <c r="G95" s="15">
        <v>1</v>
      </c>
      <c r="H95" s="13" t="s">
        <v>99</v>
      </c>
      <c r="I95" s="13">
        <v>12</v>
      </c>
      <c r="J95" s="13" t="s">
        <v>100</v>
      </c>
      <c r="K95" s="72" t="s">
        <v>256</v>
      </c>
      <c r="L95" s="72" t="s">
        <v>77</v>
      </c>
      <c r="M95" s="72" t="s">
        <v>99</v>
      </c>
      <c r="N95" s="162">
        <f t="shared" si="8"/>
        <v>59496</v>
      </c>
      <c r="O95" s="114">
        <f t="shared" si="12"/>
        <v>99160</v>
      </c>
      <c r="P95" s="59">
        <v>19832</v>
      </c>
      <c r="Q95" s="141">
        <f t="shared" si="10"/>
        <v>102630.59999999999</v>
      </c>
      <c r="R95" s="142">
        <f>AVERAGE(V95:Y95)</f>
        <v>1.035</v>
      </c>
      <c r="S95" s="39"/>
      <c r="T95" s="90"/>
      <c r="U95" s="39"/>
      <c r="V95" s="8"/>
      <c r="W95" s="9">
        <v>0.58</v>
      </c>
      <c r="X95" s="6">
        <v>1.49</v>
      </c>
      <c r="Y95" s="10"/>
      <c r="Z95" s="199"/>
      <c r="AA95" s="209">
        <f t="shared" si="11"/>
        <v>0</v>
      </c>
      <c r="AB95" s="217">
        <f t="shared" si="9"/>
        <v>61578.35999999999</v>
      </c>
    </row>
    <row r="96" spans="1:28" ht="17.25" customHeight="1">
      <c r="A96" s="237"/>
      <c r="B96" s="302"/>
      <c r="C96" s="302"/>
      <c r="D96" s="16" t="s">
        <v>167</v>
      </c>
      <c r="E96" s="16" t="s">
        <v>337</v>
      </c>
      <c r="F96" s="112"/>
      <c r="G96" s="13">
        <v>1</v>
      </c>
      <c r="H96" s="13" t="s">
        <v>168</v>
      </c>
      <c r="I96" s="13">
        <v>12</v>
      </c>
      <c r="J96" s="13" t="s">
        <v>100</v>
      </c>
      <c r="K96" s="72" t="s">
        <v>256</v>
      </c>
      <c r="L96" s="50" t="s">
        <v>77</v>
      </c>
      <c r="M96" s="50" t="s">
        <v>168</v>
      </c>
      <c r="N96" s="162">
        <f t="shared" si="8"/>
        <v>1350</v>
      </c>
      <c r="O96" s="114">
        <f t="shared" si="12"/>
        <v>2250</v>
      </c>
      <c r="P96" s="59">
        <v>450</v>
      </c>
      <c r="Q96" s="141">
        <f t="shared" si="10"/>
        <v>3737.25</v>
      </c>
      <c r="R96" s="142">
        <v>1.661</v>
      </c>
      <c r="S96" s="82"/>
      <c r="T96" s="82"/>
      <c r="U96" s="82"/>
      <c r="V96" s="8"/>
      <c r="W96" s="9"/>
      <c r="X96" s="6">
        <v>1.51</v>
      </c>
      <c r="Y96" s="10"/>
      <c r="Z96" s="199"/>
      <c r="AA96" s="209">
        <f t="shared" si="11"/>
        <v>0</v>
      </c>
      <c r="AB96" s="217">
        <f t="shared" si="9"/>
        <v>2242.35</v>
      </c>
    </row>
    <row r="97" spans="1:28" ht="17.25" customHeight="1">
      <c r="A97" s="237"/>
      <c r="B97" s="302"/>
      <c r="C97" s="302"/>
      <c r="D97" s="16" t="s">
        <v>56</v>
      </c>
      <c r="E97" s="16" t="s">
        <v>335</v>
      </c>
      <c r="F97" s="99"/>
      <c r="G97" s="15">
        <v>2</v>
      </c>
      <c r="H97" s="13" t="s">
        <v>168</v>
      </c>
      <c r="I97" s="13">
        <v>12</v>
      </c>
      <c r="J97" s="13" t="s">
        <v>100</v>
      </c>
      <c r="K97" s="72" t="s">
        <v>256</v>
      </c>
      <c r="L97" s="50" t="s">
        <v>77</v>
      </c>
      <c r="M97" s="50" t="s">
        <v>168</v>
      </c>
      <c r="N97" s="162">
        <f t="shared" si="8"/>
        <v>7500</v>
      </c>
      <c r="O97" s="114">
        <f t="shared" si="12"/>
        <v>12500</v>
      </c>
      <c r="P97" s="59">
        <v>2500</v>
      </c>
      <c r="Q97" s="141">
        <f t="shared" si="10"/>
        <v>12087.5</v>
      </c>
      <c r="R97" s="142">
        <f>AVERAGE(V97:Y97)</f>
        <v>0.967</v>
      </c>
      <c r="S97" s="82"/>
      <c r="T97" s="82"/>
      <c r="U97" s="82"/>
      <c r="V97" s="8"/>
      <c r="W97" s="9"/>
      <c r="X97" s="6">
        <v>0.967</v>
      </c>
      <c r="Y97" s="10"/>
      <c r="Z97" s="199"/>
      <c r="AA97" s="209">
        <f t="shared" si="11"/>
        <v>0</v>
      </c>
      <c r="AB97" s="217">
        <f t="shared" si="9"/>
        <v>7252.5</v>
      </c>
    </row>
    <row r="98" spans="1:28" ht="17.25" customHeight="1" thickBot="1">
      <c r="A98" s="304"/>
      <c r="B98" s="303"/>
      <c r="C98" s="303"/>
      <c r="D98" s="16" t="s">
        <v>49</v>
      </c>
      <c r="E98" s="16" t="s">
        <v>336</v>
      </c>
      <c r="F98" s="99"/>
      <c r="G98" s="15">
        <v>0.68</v>
      </c>
      <c r="H98" s="13" t="s">
        <v>99</v>
      </c>
      <c r="I98" s="13">
        <v>1</v>
      </c>
      <c r="J98" s="13" t="s">
        <v>100</v>
      </c>
      <c r="K98" s="63" t="s">
        <v>256</v>
      </c>
      <c r="L98" s="50" t="s">
        <v>77</v>
      </c>
      <c r="M98" s="50" t="s">
        <v>99</v>
      </c>
      <c r="N98" s="162">
        <f t="shared" si="8"/>
        <v>60</v>
      </c>
      <c r="O98" s="114">
        <f t="shared" si="12"/>
        <v>100</v>
      </c>
      <c r="P98" s="59">
        <v>20</v>
      </c>
      <c r="Q98" s="141">
        <f t="shared" si="10"/>
        <v>363</v>
      </c>
      <c r="R98" s="142">
        <v>3.63</v>
      </c>
      <c r="S98" s="82"/>
      <c r="T98" s="82"/>
      <c r="U98" s="82"/>
      <c r="V98" s="8"/>
      <c r="W98" s="9"/>
      <c r="X98" s="6">
        <v>3.3</v>
      </c>
      <c r="Y98" s="10"/>
      <c r="Z98" s="199"/>
      <c r="AA98" s="209">
        <f t="shared" si="11"/>
        <v>0</v>
      </c>
      <c r="AB98" s="217">
        <f t="shared" si="9"/>
        <v>217.79999999999998</v>
      </c>
    </row>
    <row r="99" spans="1:28" ht="18.75" customHeight="1" thickBot="1">
      <c r="A99" s="270" t="s">
        <v>236</v>
      </c>
      <c r="B99" s="271"/>
      <c r="C99" s="271"/>
      <c r="D99" s="271"/>
      <c r="E99" s="271"/>
      <c r="F99" s="271"/>
      <c r="G99" s="271"/>
      <c r="H99" s="271"/>
      <c r="I99" s="271"/>
      <c r="J99" s="271"/>
      <c r="K99" s="271"/>
      <c r="L99" s="271"/>
      <c r="M99" s="271"/>
      <c r="N99" s="220"/>
      <c r="O99" s="168"/>
      <c r="P99" s="167"/>
      <c r="Q99" s="167"/>
      <c r="R99" s="177"/>
      <c r="S99" s="177"/>
      <c r="T99" s="177"/>
      <c r="U99" s="177"/>
      <c r="V99" s="177"/>
      <c r="W99" s="177"/>
      <c r="X99" s="177"/>
      <c r="Y99" s="177"/>
      <c r="Z99" s="198"/>
      <c r="AA99" s="208"/>
      <c r="AB99" s="218">
        <f>SUM(AB62:AB98)</f>
        <v>335525.70199999993</v>
      </c>
    </row>
    <row r="100" spans="1:28" ht="11.25">
      <c r="A100" s="236"/>
      <c r="B100" s="310"/>
      <c r="C100" s="310"/>
      <c r="D100" s="265" t="s">
        <v>200</v>
      </c>
      <c r="E100" s="418" t="s">
        <v>204</v>
      </c>
      <c r="F100" s="300"/>
      <c r="G100" s="300">
        <v>1.73</v>
      </c>
      <c r="H100" s="300" t="s">
        <v>99</v>
      </c>
      <c r="I100" s="300">
        <v>6</v>
      </c>
      <c r="J100" s="300" t="s">
        <v>100</v>
      </c>
      <c r="K100" s="358" t="s">
        <v>256</v>
      </c>
      <c r="L100" s="410" t="s">
        <v>77</v>
      </c>
      <c r="M100" s="410" t="s">
        <v>99</v>
      </c>
      <c r="N100" s="397">
        <f t="shared" si="8"/>
        <v>150</v>
      </c>
      <c r="O100" s="409">
        <f>P100*5</f>
        <v>250</v>
      </c>
      <c r="P100" s="408">
        <v>50</v>
      </c>
      <c r="Q100" s="398">
        <f>R100*O100</f>
        <v>2375</v>
      </c>
      <c r="R100" s="404">
        <v>9.5</v>
      </c>
      <c r="S100" s="330"/>
      <c r="T100" s="330"/>
      <c r="U100" s="330"/>
      <c r="V100" s="352"/>
      <c r="W100" s="350"/>
      <c r="X100" s="348"/>
      <c r="Y100" s="346"/>
      <c r="Z100" s="288"/>
      <c r="AA100" s="298">
        <f>Z100*N100</f>
        <v>0</v>
      </c>
      <c r="AB100" s="429">
        <f t="shared" si="9"/>
        <v>1425</v>
      </c>
    </row>
    <row r="101" spans="1:28" ht="6.75" customHeight="1">
      <c r="A101" s="237"/>
      <c r="B101" s="310"/>
      <c r="C101" s="253"/>
      <c r="D101" s="306"/>
      <c r="E101" s="419"/>
      <c r="F101" s="253"/>
      <c r="G101" s="244"/>
      <c r="H101" s="244"/>
      <c r="I101" s="244"/>
      <c r="J101" s="244"/>
      <c r="K101" s="338"/>
      <c r="L101" s="331"/>
      <c r="M101" s="331"/>
      <c r="N101" s="386"/>
      <c r="O101" s="396"/>
      <c r="P101" s="335"/>
      <c r="Q101" s="405"/>
      <c r="R101" s="391"/>
      <c r="S101" s="331"/>
      <c r="T101" s="331"/>
      <c r="U101" s="331"/>
      <c r="V101" s="353"/>
      <c r="W101" s="351"/>
      <c r="X101" s="349"/>
      <c r="Y101" s="347"/>
      <c r="Z101" s="289"/>
      <c r="AA101" s="297"/>
      <c r="AB101" s="254"/>
    </row>
    <row r="102" spans="1:28" ht="13.5" customHeight="1">
      <c r="A102" s="237"/>
      <c r="B102" s="311"/>
      <c r="C102" s="253"/>
      <c r="D102" s="221"/>
      <c r="E102" s="420"/>
      <c r="F102" s="161"/>
      <c r="G102" s="99">
        <v>0.08</v>
      </c>
      <c r="H102" s="13" t="s">
        <v>99</v>
      </c>
      <c r="I102" s="13">
        <v>48</v>
      </c>
      <c r="J102" s="13" t="s">
        <v>100</v>
      </c>
      <c r="K102" s="14" t="s">
        <v>256</v>
      </c>
      <c r="L102" s="50" t="s">
        <v>77</v>
      </c>
      <c r="M102" s="50" t="s">
        <v>99</v>
      </c>
      <c r="N102" s="162">
        <f t="shared" si="8"/>
        <v>810</v>
      </c>
      <c r="O102" s="154">
        <f>P102*5</f>
        <v>1350</v>
      </c>
      <c r="P102" s="60">
        <v>270</v>
      </c>
      <c r="Q102" s="143">
        <f>R102*O102</f>
        <v>13500</v>
      </c>
      <c r="R102" s="127">
        <v>10</v>
      </c>
      <c r="S102" s="50"/>
      <c r="T102" s="50"/>
      <c r="U102" s="50"/>
      <c r="V102" s="8"/>
      <c r="W102" s="9">
        <f>0.00525*1000</f>
        <v>5.25</v>
      </c>
      <c r="X102" s="6">
        <v>4.41</v>
      </c>
      <c r="Y102" s="10">
        <v>0.55</v>
      </c>
      <c r="Z102" s="199"/>
      <c r="AA102" s="210">
        <f>Z102*N102</f>
        <v>0</v>
      </c>
      <c r="AB102" s="217">
        <f t="shared" si="9"/>
        <v>8100</v>
      </c>
    </row>
    <row r="103" spans="1:28" ht="12.75" customHeight="1">
      <c r="A103" s="237"/>
      <c r="B103" s="253"/>
      <c r="C103" s="253"/>
      <c r="D103" s="273" t="s">
        <v>502</v>
      </c>
      <c r="E103" s="258" t="s">
        <v>201</v>
      </c>
      <c r="F103" s="13"/>
      <c r="G103" s="13">
        <v>2</v>
      </c>
      <c r="H103" s="13" t="s">
        <v>99</v>
      </c>
      <c r="I103" s="13">
        <v>6</v>
      </c>
      <c r="J103" s="13" t="s">
        <v>100</v>
      </c>
      <c r="K103" s="14" t="s">
        <v>256</v>
      </c>
      <c r="L103" s="50" t="s">
        <v>77</v>
      </c>
      <c r="M103" s="50" t="s">
        <v>99</v>
      </c>
      <c r="N103" s="162">
        <f t="shared" si="8"/>
        <v>1500</v>
      </c>
      <c r="O103" s="154">
        <v>2500</v>
      </c>
      <c r="P103" s="59" t="s">
        <v>78</v>
      </c>
      <c r="Q103" s="145">
        <f aca="true" t="shared" si="13" ref="Q103:Q111">R103*O103</f>
        <v>23750</v>
      </c>
      <c r="R103" s="142">
        <v>9.5</v>
      </c>
      <c r="S103" s="82"/>
      <c r="T103" s="82"/>
      <c r="U103" s="82"/>
      <c r="V103" s="8">
        <v>2.025</v>
      </c>
      <c r="W103" s="9">
        <v>3.93</v>
      </c>
      <c r="X103" s="6">
        <v>8.92</v>
      </c>
      <c r="Y103" s="10">
        <v>5.97</v>
      </c>
      <c r="Z103" s="199"/>
      <c r="AA103" s="210">
        <f>Z103*N103</f>
        <v>0</v>
      </c>
      <c r="AB103" s="217">
        <f t="shared" si="9"/>
        <v>14250</v>
      </c>
    </row>
    <row r="104" spans="1:28" ht="13.5" customHeight="1">
      <c r="A104" s="237"/>
      <c r="B104" s="253"/>
      <c r="C104" s="253"/>
      <c r="D104" s="221"/>
      <c r="E104" s="259"/>
      <c r="F104" s="161"/>
      <c r="G104" s="13">
        <v>0.16</v>
      </c>
      <c r="H104" s="13" t="s">
        <v>99</v>
      </c>
      <c r="I104" s="13">
        <v>24</v>
      </c>
      <c r="J104" s="13" t="s">
        <v>100</v>
      </c>
      <c r="K104" s="14" t="s">
        <v>256</v>
      </c>
      <c r="L104" s="50" t="s">
        <v>77</v>
      </c>
      <c r="M104" s="50" t="s">
        <v>99</v>
      </c>
      <c r="N104" s="162">
        <f t="shared" si="8"/>
        <v>300</v>
      </c>
      <c r="O104" s="154">
        <f>P104*5</f>
        <v>500</v>
      </c>
      <c r="P104" s="59">
        <v>100</v>
      </c>
      <c r="Q104" s="145">
        <f t="shared" si="13"/>
        <v>4250</v>
      </c>
      <c r="R104" s="142">
        <v>8.5</v>
      </c>
      <c r="S104" s="82"/>
      <c r="T104" s="82"/>
      <c r="U104" s="82"/>
      <c r="V104" s="8"/>
      <c r="W104" s="9"/>
      <c r="X104" s="6"/>
      <c r="Y104" s="10"/>
      <c r="Z104" s="199"/>
      <c r="AA104" s="210">
        <f>Z104*N104</f>
        <v>0</v>
      </c>
      <c r="AB104" s="217">
        <f t="shared" si="9"/>
        <v>2550</v>
      </c>
    </row>
    <row r="105" spans="1:28" ht="7.5" customHeight="1">
      <c r="A105" s="237"/>
      <c r="B105" s="253"/>
      <c r="C105" s="253"/>
      <c r="D105" s="273" t="s">
        <v>503</v>
      </c>
      <c r="E105" s="258" t="s">
        <v>504</v>
      </c>
      <c r="F105" s="243"/>
      <c r="G105" s="305">
        <v>0.125</v>
      </c>
      <c r="H105" s="305" t="s">
        <v>99</v>
      </c>
      <c r="I105" s="305">
        <v>24</v>
      </c>
      <c r="J105" s="305" t="s">
        <v>100</v>
      </c>
      <c r="K105" s="337" t="s">
        <v>256</v>
      </c>
      <c r="L105" s="337" t="s">
        <v>77</v>
      </c>
      <c r="M105" s="337" t="s">
        <v>99</v>
      </c>
      <c r="N105" s="385">
        <f t="shared" si="8"/>
        <v>450</v>
      </c>
      <c r="O105" s="389">
        <f>P105*5</f>
        <v>750</v>
      </c>
      <c r="P105" s="255">
        <v>150</v>
      </c>
      <c r="Q105" s="406">
        <f t="shared" si="13"/>
        <v>6225.000000000001</v>
      </c>
      <c r="R105" s="333">
        <v>8.3</v>
      </c>
      <c r="S105" s="328"/>
      <c r="T105" s="328"/>
      <c r="U105" s="328"/>
      <c r="V105" s="362"/>
      <c r="W105" s="361"/>
      <c r="X105" s="340"/>
      <c r="Y105" s="360"/>
      <c r="Z105" s="288"/>
      <c r="AA105" s="294">
        <f>Z105*N105</f>
        <v>0</v>
      </c>
      <c r="AB105" s="429">
        <f t="shared" si="9"/>
        <v>3735.0000000000005</v>
      </c>
    </row>
    <row r="106" spans="1:28" ht="12" customHeight="1">
      <c r="A106" s="237"/>
      <c r="B106" s="253"/>
      <c r="C106" s="253"/>
      <c r="D106" s="306"/>
      <c r="E106" s="388"/>
      <c r="F106" s="254"/>
      <c r="G106" s="305"/>
      <c r="H106" s="305"/>
      <c r="I106" s="305"/>
      <c r="J106" s="305"/>
      <c r="K106" s="338"/>
      <c r="L106" s="338"/>
      <c r="M106" s="338"/>
      <c r="N106" s="386"/>
      <c r="O106" s="389">
        <f>P106*5</f>
        <v>0</v>
      </c>
      <c r="P106" s="335"/>
      <c r="Q106" s="407"/>
      <c r="R106" s="334"/>
      <c r="S106" s="328"/>
      <c r="T106" s="328"/>
      <c r="U106" s="328"/>
      <c r="V106" s="362"/>
      <c r="W106" s="361"/>
      <c r="X106" s="340"/>
      <c r="Y106" s="360"/>
      <c r="Z106" s="289"/>
      <c r="AA106" s="295"/>
      <c r="AB106" s="254">
        <f t="shared" si="9"/>
        <v>0</v>
      </c>
    </row>
    <row r="107" spans="1:28" ht="16.5" customHeight="1">
      <c r="A107" s="237"/>
      <c r="B107" s="253"/>
      <c r="C107" s="253"/>
      <c r="D107" s="221"/>
      <c r="E107" s="259"/>
      <c r="F107" s="13"/>
      <c r="G107" s="13">
        <v>2</v>
      </c>
      <c r="H107" s="13" t="s">
        <v>99</v>
      </c>
      <c r="I107" s="13">
        <v>6</v>
      </c>
      <c r="J107" s="13" t="s">
        <v>100</v>
      </c>
      <c r="K107" s="14" t="s">
        <v>256</v>
      </c>
      <c r="L107" s="50" t="s">
        <v>77</v>
      </c>
      <c r="M107" s="50" t="s">
        <v>99</v>
      </c>
      <c r="N107" s="162">
        <f t="shared" si="8"/>
        <v>8250</v>
      </c>
      <c r="O107" s="154">
        <f>P107*5</f>
        <v>13750</v>
      </c>
      <c r="P107" s="59">
        <v>2750</v>
      </c>
      <c r="Q107" s="145">
        <f t="shared" si="13"/>
        <v>89375</v>
      </c>
      <c r="R107" s="142">
        <v>6.5</v>
      </c>
      <c r="S107" s="82"/>
      <c r="T107" s="90"/>
      <c r="U107" s="82"/>
      <c r="V107" s="8">
        <v>5.46</v>
      </c>
      <c r="W107" s="9">
        <v>5.4</v>
      </c>
      <c r="X107" s="6">
        <v>7.21</v>
      </c>
      <c r="Y107" s="10">
        <v>7.75</v>
      </c>
      <c r="Z107" s="199"/>
      <c r="AA107" s="210">
        <f>Z107*N107</f>
        <v>0</v>
      </c>
      <c r="AB107" s="217">
        <f t="shared" si="9"/>
        <v>53625</v>
      </c>
    </row>
    <row r="108" spans="1:28" ht="15" customHeight="1">
      <c r="A108" s="237"/>
      <c r="B108" s="253"/>
      <c r="C108" s="253"/>
      <c r="D108" s="12" t="s">
        <v>202</v>
      </c>
      <c r="E108" s="12" t="s">
        <v>203</v>
      </c>
      <c r="F108" s="161"/>
      <c r="G108" s="13">
        <v>0.7</v>
      </c>
      <c r="H108" s="13" t="s">
        <v>99</v>
      </c>
      <c r="I108" s="13">
        <v>6</v>
      </c>
      <c r="J108" s="13" t="s">
        <v>100</v>
      </c>
      <c r="K108" s="14" t="s">
        <v>256</v>
      </c>
      <c r="L108" s="50" t="s">
        <v>77</v>
      </c>
      <c r="M108" s="103" t="s">
        <v>99</v>
      </c>
      <c r="N108" s="162">
        <f t="shared" si="8"/>
        <v>1500</v>
      </c>
      <c r="O108" s="154">
        <v>2500</v>
      </c>
      <c r="P108" s="59" t="s">
        <v>79</v>
      </c>
      <c r="Q108" s="145">
        <f t="shared" si="13"/>
        <v>34125</v>
      </c>
      <c r="R108" s="142">
        <v>13.65</v>
      </c>
      <c r="S108" s="76"/>
      <c r="T108" s="76"/>
      <c r="U108" s="77"/>
      <c r="V108" s="8">
        <v>6.943</v>
      </c>
      <c r="W108" s="9">
        <v>5.55</v>
      </c>
      <c r="X108" s="6">
        <v>7.98</v>
      </c>
      <c r="Y108" s="10">
        <v>7.98</v>
      </c>
      <c r="Z108" s="199"/>
      <c r="AA108" s="210">
        <f>Z108*N108</f>
        <v>0</v>
      </c>
      <c r="AB108" s="217">
        <f t="shared" si="9"/>
        <v>20475</v>
      </c>
    </row>
    <row r="109" spans="1:28" ht="11.25" customHeight="1">
      <c r="A109" s="237"/>
      <c r="B109" s="253"/>
      <c r="C109" s="253"/>
      <c r="D109" s="258" t="s">
        <v>519</v>
      </c>
      <c r="E109" s="258" t="s">
        <v>520</v>
      </c>
      <c r="F109" s="13"/>
      <c r="G109" s="18">
        <v>0.16</v>
      </c>
      <c r="H109" s="18" t="s">
        <v>99</v>
      </c>
      <c r="I109" s="18">
        <v>6</v>
      </c>
      <c r="J109" s="18" t="s">
        <v>100</v>
      </c>
      <c r="K109" s="19" t="s">
        <v>256</v>
      </c>
      <c r="L109" s="122" t="s">
        <v>77</v>
      </c>
      <c r="M109" s="122" t="s">
        <v>99</v>
      </c>
      <c r="N109" s="162">
        <f t="shared" si="8"/>
        <v>2400</v>
      </c>
      <c r="O109" s="155">
        <v>4000</v>
      </c>
      <c r="P109" s="60"/>
      <c r="Q109" s="145">
        <f t="shared" si="13"/>
        <v>56000</v>
      </c>
      <c r="R109" s="127">
        <v>14</v>
      </c>
      <c r="S109" s="82"/>
      <c r="T109" s="90"/>
      <c r="U109" s="82"/>
      <c r="V109" s="8"/>
      <c r="W109" s="9"/>
      <c r="X109" s="6"/>
      <c r="Y109" s="10"/>
      <c r="Z109" s="199"/>
      <c r="AA109" s="210">
        <f>Z109*N109</f>
        <v>0</v>
      </c>
      <c r="AB109" s="217">
        <f t="shared" si="9"/>
        <v>33600</v>
      </c>
    </row>
    <row r="110" spans="1:28" ht="11.25">
      <c r="A110" s="237"/>
      <c r="B110" s="253"/>
      <c r="C110" s="253"/>
      <c r="D110" s="302"/>
      <c r="E110" s="302"/>
      <c r="F110" s="13"/>
      <c r="G110" s="18">
        <v>0.08</v>
      </c>
      <c r="H110" s="18" t="s">
        <v>99</v>
      </c>
      <c r="I110" s="18">
        <v>24</v>
      </c>
      <c r="J110" s="18" t="s">
        <v>100</v>
      </c>
      <c r="K110" s="19" t="s">
        <v>256</v>
      </c>
      <c r="L110" s="122" t="s">
        <v>77</v>
      </c>
      <c r="M110" s="122" t="s">
        <v>99</v>
      </c>
      <c r="N110" s="162">
        <f t="shared" si="8"/>
        <v>2400</v>
      </c>
      <c r="O110" s="110">
        <v>4000</v>
      </c>
      <c r="P110" s="60"/>
      <c r="Q110" s="145">
        <f t="shared" si="13"/>
        <v>36000</v>
      </c>
      <c r="R110" s="127">
        <v>9</v>
      </c>
      <c r="S110" s="82"/>
      <c r="T110" s="90"/>
      <c r="U110" s="82"/>
      <c r="V110" s="8"/>
      <c r="W110" s="9"/>
      <c r="X110" s="6"/>
      <c r="Y110" s="10"/>
      <c r="Z110" s="199"/>
      <c r="AA110" s="210">
        <f>Z110*N110</f>
        <v>0</v>
      </c>
      <c r="AB110" s="217">
        <f t="shared" si="9"/>
        <v>21600</v>
      </c>
    </row>
    <row r="111" spans="1:28" ht="12" thickBot="1">
      <c r="A111" s="304"/>
      <c r="B111" s="253"/>
      <c r="C111" s="253"/>
      <c r="D111" s="303"/>
      <c r="E111" s="303"/>
      <c r="F111" s="163"/>
      <c r="G111" s="18">
        <v>0.08</v>
      </c>
      <c r="H111" s="18" t="s">
        <v>99</v>
      </c>
      <c r="I111" s="18">
        <v>48</v>
      </c>
      <c r="J111" s="18" t="s">
        <v>100</v>
      </c>
      <c r="K111" s="19" t="s">
        <v>256</v>
      </c>
      <c r="L111" s="122" t="s">
        <v>77</v>
      </c>
      <c r="M111" s="122" t="s">
        <v>99</v>
      </c>
      <c r="N111" s="162">
        <f t="shared" si="8"/>
        <v>2400</v>
      </c>
      <c r="O111" s="155">
        <v>4000</v>
      </c>
      <c r="P111" s="60" t="s">
        <v>80</v>
      </c>
      <c r="Q111" s="144">
        <f t="shared" si="13"/>
        <v>48000</v>
      </c>
      <c r="R111" s="127">
        <v>12</v>
      </c>
      <c r="S111" s="82"/>
      <c r="T111" s="82"/>
      <c r="U111" s="82"/>
      <c r="V111" s="8">
        <v>0.5</v>
      </c>
      <c r="W111" s="9"/>
      <c r="X111" s="6"/>
      <c r="Y111" s="10"/>
      <c r="Z111" s="199"/>
      <c r="AA111" s="210">
        <f>Z111*N111</f>
        <v>0</v>
      </c>
      <c r="AB111" s="217">
        <f t="shared" si="9"/>
        <v>28800</v>
      </c>
    </row>
    <row r="112" spans="1:28" ht="18.75" customHeight="1" thickBot="1">
      <c r="A112" s="270" t="s">
        <v>237</v>
      </c>
      <c r="B112" s="271"/>
      <c r="C112" s="271"/>
      <c r="D112" s="271"/>
      <c r="E112" s="271"/>
      <c r="F112" s="271"/>
      <c r="G112" s="271"/>
      <c r="H112" s="271"/>
      <c r="I112" s="271"/>
      <c r="J112" s="271"/>
      <c r="K112" s="271"/>
      <c r="L112" s="271"/>
      <c r="M112" s="271"/>
      <c r="N112" s="220"/>
      <c r="O112" s="168"/>
      <c r="P112" s="167"/>
      <c r="Q112" s="167"/>
      <c r="R112" s="177"/>
      <c r="S112" s="177"/>
      <c r="T112" s="177"/>
      <c r="U112" s="177"/>
      <c r="V112" s="177"/>
      <c r="W112" s="177"/>
      <c r="X112" s="177"/>
      <c r="Y112" s="177"/>
      <c r="Z112" s="198"/>
      <c r="AA112" s="208"/>
      <c r="AB112" s="218">
        <f>SUM(AB100:AB111)</f>
        <v>188160</v>
      </c>
    </row>
    <row r="113" spans="1:28" ht="11.25" customHeight="1">
      <c r="A113" s="236"/>
      <c r="B113" s="312" t="s">
        <v>249</v>
      </c>
      <c r="C113" s="312" t="s">
        <v>339</v>
      </c>
      <c r="D113" s="265" t="s">
        <v>149</v>
      </c>
      <c r="E113" s="265" t="s">
        <v>340</v>
      </c>
      <c r="F113" s="300"/>
      <c r="G113" s="300">
        <v>0.4</v>
      </c>
      <c r="H113" s="300" t="s">
        <v>99</v>
      </c>
      <c r="I113" s="300">
        <v>1</v>
      </c>
      <c r="J113" s="300" t="s">
        <v>100</v>
      </c>
      <c r="K113" s="358" t="s">
        <v>256</v>
      </c>
      <c r="L113" s="410" t="s">
        <v>77</v>
      </c>
      <c r="M113" s="410" t="s">
        <v>99</v>
      </c>
      <c r="N113" s="397">
        <f t="shared" si="8"/>
        <v>1500</v>
      </c>
      <c r="O113" s="409">
        <v>2500</v>
      </c>
      <c r="P113" s="408"/>
      <c r="Q113" s="359">
        <f>R113*O113</f>
        <v>5675</v>
      </c>
      <c r="R113" s="356">
        <f>AVERAGE(V113:Y113)</f>
        <v>2.27</v>
      </c>
      <c r="S113" s="354"/>
      <c r="T113" s="354"/>
      <c r="U113" s="354"/>
      <c r="V113" s="352"/>
      <c r="W113" s="350"/>
      <c r="X113" s="348"/>
      <c r="Y113" s="346">
        <v>2.27</v>
      </c>
      <c r="Z113" s="288"/>
      <c r="AA113" s="292">
        <f>Z113*N113</f>
        <v>0</v>
      </c>
      <c r="AB113" s="429">
        <f t="shared" si="9"/>
        <v>3405</v>
      </c>
    </row>
    <row r="114" spans="1:28" ht="11.25" customHeight="1">
      <c r="A114" s="237"/>
      <c r="B114" s="313"/>
      <c r="C114" s="313"/>
      <c r="D114" s="257"/>
      <c r="E114" s="257"/>
      <c r="F114" s="244"/>
      <c r="G114" s="244"/>
      <c r="H114" s="244"/>
      <c r="I114" s="244"/>
      <c r="J114" s="244"/>
      <c r="K114" s="338"/>
      <c r="L114" s="331"/>
      <c r="M114" s="331"/>
      <c r="N114" s="386"/>
      <c r="O114" s="254"/>
      <c r="P114" s="335"/>
      <c r="Q114" s="254"/>
      <c r="R114" s="357"/>
      <c r="S114" s="355"/>
      <c r="T114" s="355"/>
      <c r="U114" s="355"/>
      <c r="V114" s="353"/>
      <c r="W114" s="351"/>
      <c r="X114" s="349"/>
      <c r="Y114" s="347"/>
      <c r="Z114" s="289"/>
      <c r="AA114" s="293"/>
      <c r="AB114" s="254"/>
    </row>
    <row r="115" spans="1:28" ht="19.5" customHeight="1">
      <c r="A115" s="237"/>
      <c r="B115" s="313"/>
      <c r="C115" s="313"/>
      <c r="D115" s="12" t="s">
        <v>150</v>
      </c>
      <c r="E115" s="12" t="s">
        <v>341</v>
      </c>
      <c r="F115" s="13" t="s">
        <v>495</v>
      </c>
      <c r="G115" s="13">
        <v>2.25</v>
      </c>
      <c r="H115" s="13" t="s">
        <v>99</v>
      </c>
      <c r="I115" s="13">
        <v>1</v>
      </c>
      <c r="J115" s="13" t="s">
        <v>100</v>
      </c>
      <c r="K115" s="14" t="s">
        <v>256</v>
      </c>
      <c r="L115" s="50" t="s">
        <v>77</v>
      </c>
      <c r="M115" s="50" t="s">
        <v>99</v>
      </c>
      <c r="N115" s="162">
        <f t="shared" si="8"/>
        <v>4500</v>
      </c>
      <c r="O115" s="114">
        <f>P115*5</f>
        <v>7500</v>
      </c>
      <c r="P115" s="59">
        <v>1500</v>
      </c>
      <c r="Q115" s="141">
        <f>R115*O115</f>
        <v>39000</v>
      </c>
      <c r="R115" s="142">
        <v>5.2</v>
      </c>
      <c r="S115" s="82"/>
      <c r="T115" s="82"/>
      <c r="U115" s="82"/>
      <c r="V115" s="8"/>
      <c r="W115" s="9">
        <v>3.8</v>
      </c>
      <c r="X115" s="6">
        <v>0.53</v>
      </c>
      <c r="Y115" s="10">
        <v>0.051</v>
      </c>
      <c r="Z115" s="199"/>
      <c r="AA115" s="209">
        <f>Z115*N115</f>
        <v>0</v>
      </c>
      <c r="AB115" s="217">
        <f t="shared" si="9"/>
        <v>23400</v>
      </c>
    </row>
    <row r="116" spans="1:28" ht="19.5" customHeight="1">
      <c r="A116" s="237"/>
      <c r="B116" s="313"/>
      <c r="C116" s="313"/>
      <c r="D116" s="16" t="s">
        <v>505</v>
      </c>
      <c r="E116" s="16" t="s">
        <v>342</v>
      </c>
      <c r="F116" s="13" t="s">
        <v>494</v>
      </c>
      <c r="G116" s="13">
        <v>1</v>
      </c>
      <c r="H116" s="13" t="s">
        <v>99</v>
      </c>
      <c r="I116" s="13">
        <v>12</v>
      </c>
      <c r="J116" s="13" t="s">
        <v>100</v>
      </c>
      <c r="K116" s="14" t="s">
        <v>256</v>
      </c>
      <c r="L116" s="100" t="s">
        <v>77</v>
      </c>
      <c r="M116" s="103" t="s">
        <v>99</v>
      </c>
      <c r="N116" s="162">
        <f t="shared" si="8"/>
        <v>1500</v>
      </c>
      <c r="O116" s="114">
        <v>2500</v>
      </c>
      <c r="P116" s="59"/>
      <c r="Q116" s="141">
        <f>R116*O116</f>
        <v>11500</v>
      </c>
      <c r="R116" s="142">
        <v>4.6</v>
      </c>
      <c r="S116" s="80"/>
      <c r="T116" s="80"/>
      <c r="U116" s="81"/>
      <c r="V116" s="8"/>
      <c r="W116" s="9"/>
      <c r="X116" s="6"/>
      <c r="Y116" s="10">
        <v>2.71</v>
      </c>
      <c r="Z116" s="199"/>
      <c r="AA116" s="209">
        <f>Z116*N116</f>
        <v>0</v>
      </c>
      <c r="AB116" s="217">
        <f t="shared" si="9"/>
        <v>6899.999999999999</v>
      </c>
    </row>
    <row r="117" spans="1:28" ht="19.5" customHeight="1" thickBot="1">
      <c r="A117" s="304"/>
      <c r="B117" s="314"/>
      <c r="C117" s="314"/>
      <c r="D117" s="16" t="s">
        <v>506</v>
      </c>
      <c r="E117" s="16" t="s">
        <v>205</v>
      </c>
      <c r="F117" s="13" t="s">
        <v>494</v>
      </c>
      <c r="G117" s="13">
        <v>0.48</v>
      </c>
      <c r="H117" s="13" t="s">
        <v>99</v>
      </c>
      <c r="I117" s="13">
        <v>8</v>
      </c>
      <c r="J117" s="13" t="s">
        <v>100</v>
      </c>
      <c r="K117" s="14" t="s">
        <v>256</v>
      </c>
      <c r="L117" s="50" t="s">
        <v>77</v>
      </c>
      <c r="M117" s="66" t="s">
        <v>99</v>
      </c>
      <c r="N117" s="162">
        <f t="shared" si="8"/>
        <v>1500</v>
      </c>
      <c r="O117" s="114">
        <v>2500</v>
      </c>
      <c r="P117" s="59"/>
      <c r="Q117" s="141">
        <f>R117*O117</f>
        <v>14000</v>
      </c>
      <c r="R117" s="142">
        <v>5.6</v>
      </c>
      <c r="S117" s="80"/>
      <c r="T117" s="80"/>
      <c r="U117" s="81"/>
      <c r="V117" s="8"/>
      <c r="W117" s="9">
        <v>2.86</v>
      </c>
      <c r="X117" s="6"/>
      <c r="Y117" s="10">
        <v>3.31</v>
      </c>
      <c r="Z117" s="199"/>
      <c r="AA117" s="209">
        <f>Z117*N117</f>
        <v>0</v>
      </c>
      <c r="AB117" s="217">
        <f t="shared" si="9"/>
        <v>8400</v>
      </c>
    </row>
    <row r="118" spans="1:28" ht="17.25" customHeight="1" thickBot="1">
      <c r="A118" s="270" t="s">
        <v>238</v>
      </c>
      <c r="B118" s="271"/>
      <c r="C118" s="271"/>
      <c r="D118" s="271"/>
      <c r="E118" s="271"/>
      <c r="F118" s="271"/>
      <c r="G118" s="271"/>
      <c r="H118" s="271"/>
      <c r="I118" s="271"/>
      <c r="J118" s="271"/>
      <c r="K118" s="271"/>
      <c r="L118" s="271"/>
      <c r="M118" s="271"/>
      <c r="N118" s="220"/>
      <c r="O118" s="168"/>
      <c r="P118" s="167"/>
      <c r="Q118" s="167"/>
      <c r="R118" s="177"/>
      <c r="S118" s="177"/>
      <c r="T118" s="177"/>
      <c r="U118" s="177"/>
      <c r="V118" s="177"/>
      <c r="W118" s="177"/>
      <c r="X118" s="177"/>
      <c r="Y118" s="177"/>
      <c r="Z118" s="198"/>
      <c r="AA118" s="208"/>
      <c r="AB118" s="218">
        <f>SUM(AB113:AB117)</f>
        <v>42105</v>
      </c>
    </row>
    <row r="119" spans="1:28" ht="22.5" customHeight="1">
      <c r="A119" s="236"/>
      <c r="B119" s="262" t="s">
        <v>151</v>
      </c>
      <c r="C119" s="262" t="s">
        <v>350</v>
      </c>
      <c r="D119" s="49" t="s">
        <v>268</v>
      </c>
      <c r="E119" s="49" t="s">
        <v>267</v>
      </c>
      <c r="F119" s="21"/>
      <c r="G119" s="21">
        <v>0.5</v>
      </c>
      <c r="H119" s="21" t="s">
        <v>99</v>
      </c>
      <c r="I119" s="21">
        <v>2</v>
      </c>
      <c r="J119" s="21" t="s">
        <v>100</v>
      </c>
      <c r="K119" s="64" t="s">
        <v>256</v>
      </c>
      <c r="L119" s="100" t="s">
        <v>77</v>
      </c>
      <c r="M119" s="103" t="s">
        <v>99</v>
      </c>
      <c r="N119" s="169">
        <f t="shared" si="8"/>
        <v>180</v>
      </c>
      <c r="O119" s="169">
        <v>300</v>
      </c>
      <c r="P119" s="61">
        <v>4</v>
      </c>
      <c r="Q119" s="140">
        <f>R119*O119</f>
        <v>1845</v>
      </c>
      <c r="R119" s="129">
        <v>6.15</v>
      </c>
      <c r="S119" s="80"/>
      <c r="T119" s="80"/>
      <c r="U119" s="81"/>
      <c r="V119" s="4"/>
      <c r="W119" s="5">
        <v>6</v>
      </c>
      <c r="X119" s="6">
        <v>170.72</v>
      </c>
      <c r="Y119" s="7">
        <v>148.9</v>
      </c>
      <c r="Z119" s="199"/>
      <c r="AA119" s="212">
        <f>Z119*N119</f>
        <v>0</v>
      </c>
      <c r="AB119" s="217">
        <f t="shared" si="9"/>
        <v>1107</v>
      </c>
    </row>
    <row r="120" spans="1:28" ht="22.5" customHeight="1">
      <c r="A120" s="237"/>
      <c r="B120" s="262"/>
      <c r="C120" s="262"/>
      <c r="D120" s="12" t="s">
        <v>269</v>
      </c>
      <c r="E120" s="12" t="s">
        <v>270</v>
      </c>
      <c r="F120" s="13"/>
      <c r="G120" s="13">
        <v>0.5</v>
      </c>
      <c r="H120" s="21" t="s">
        <v>99</v>
      </c>
      <c r="I120" s="13">
        <v>2</v>
      </c>
      <c r="J120" s="13" t="s">
        <v>100</v>
      </c>
      <c r="K120" s="64" t="s">
        <v>256</v>
      </c>
      <c r="L120" s="100" t="s">
        <v>77</v>
      </c>
      <c r="M120" s="103" t="s">
        <v>99</v>
      </c>
      <c r="N120" s="162">
        <f t="shared" si="8"/>
        <v>180</v>
      </c>
      <c r="O120" s="121">
        <v>300</v>
      </c>
      <c r="P120" s="61" t="s">
        <v>81</v>
      </c>
      <c r="Q120" s="140">
        <f aca="true" t="shared" si="14" ref="Q120:Q146">R120*O120</f>
        <v>1560</v>
      </c>
      <c r="R120" s="139">
        <v>5.2</v>
      </c>
      <c r="S120" s="80"/>
      <c r="T120" s="80"/>
      <c r="U120" s="81"/>
      <c r="V120" s="4"/>
      <c r="W120" s="5">
        <v>5.5</v>
      </c>
      <c r="X120" s="6">
        <v>164.77</v>
      </c>
      <c r="Y120" s="7">
        <v>189.83</v>
      </c>
      <c r="Z120" s="199"/>
      <c r="AA120" s="212">
        <f aca="true" t="shared" si="15" ref="AA120:AA146">Z120*N120</f>
        <v>0</v>
      </c>
      <c r="AB120" s="217">
        <f t="shared" si="9"/>
        <v>936</v>
      </c>
    </row>
    <row r="121" spans="1:28" ht="22.5" customHeight="1">
      <c r="A121" s="237"/>
      <c r="B121" s="262"/>
      <c r="C121" s="262"/>
      <c r="D121" s="12" t="s">
        <v>271</v>
      </c>
      <c r="E121" s="12" t="s">
        <v>272</v>
      </c>
      <c r="F121" s="13"/>
      <c r="G121" s="13">
        <v>0.5</v>
      </c>
      <c r="H121" s="21" t="s">
        <v>99</v>
      </c>
      <c r="I121" s="13">
        <v>2</v>
      </c>
      <c r="J121" s="13" t="s">
        <v>100</v>
      </c>
      <c r="K121" s="64" t="s">
        <v>256</v>
      </c>
      <c r="L121" s="100" t="s">
        <v>77</v>
      </c>
      <c r="M121" s="103" t="s">
        <v>99</v>
      </c>
      <c r="N121" s="162">
        <f t="shared" si="8"/>
        <v>180</v>
      </c>
      <c r="O121" s="121">
        <v>300</v>
      </c>
      <c r="P121" s="59" t="s">
        <v>82</v>
      </c>
      <c r="Q121" s="140">
        <f t="shared" si="14"/>
        <v>1755</v>
      </c>
      <c r="R121" s="139">
        <v>5.85</v>
      </c>
      <c r="S121" s="80"/>
      <c r="T121" s="80"/>
      <c r="U121" s="81"/>
      <c r="V121" s="4">
        <v>7.52</v>
      </c>
      <c r="W121" s="5">
        <v>35.26</v>
      </c>
      <c r="X121" s="6">
        <v>6.11</v>
      </c>
      <c r="Y121" s="7">
        <v>43.68</v>
      </c>
      <c r="Z121" s="199"/>
      <c r="AA121" s="212">
        <f t="shared" si="15"/>
        <v>0</v>
      </c>
      <c r="AB121" s="217">
        <f t="shared" si="9"/>
        <v>1053</v>
      </c>
    </row>
    <row r="122" spans="1:28" ht="22.5" customHeight="1">
      <c r="A122" s="237"/>
      <c r="B122" s="262"/>
      <c r="C122" s="262"/>
      <c r="D122" s="12" t="s">
        <v>290</v>
      </c>
      <c r="E122" s="12" t="s">
        <v>273</v>
      </c>
      <c r="F122" s="13"/>
      <c r="G122" s="13">
        <v>0.125</v>
      </c>
      <c r="H122" s="21" t="s">
        <v>99</v>
      </c>
      <c r="I122" s="13">
        <v>8</v>
      </c>
      <c r="J122" s="13" t="s">
        <v>100</v>
      </c>
      <c r="K122" s="64" t="s">
        <v>256</v>
      </c>
      <c r="L122" s="100" t="s">
        <v>77</v>
      </c>
      <c r="M122" s="103" t="s">
        <v>99</v>
      </c>
      <c r="N122" s="162">
        <f t="shared" si="8"/>
        <v>180</v>
      </c>
      <c r="O122" s="121">
        <v>300</v>
      </c>
      <c r="P122" s="59" t="s">
        <v>83</v>
      </c>
      <c r="Q122" s="140">
        <f t="shared" si="14"/>
        <v>3075</v>
      </c>
      <c r="R122" s="139">
        <v>10.25</v>
      </c>
      <c r="S122" s="80"/>
      <c r="T122" s="80"/>
      <c r="U122" s="81"/>
      <c r="V122" s="4">
        <v>6.94</v>
      </c>
      <c r="W122" s="5"/>
      <c r="X122" s="6"/>
      <c r="Y122" s="7">
        <v>113</v>
      </c>
      <c r="Z122" s="199"/>
      <c r="AA122" s="212">
        <f t="shared" si="15"/>
        <v>0</v>
      </c>
      <c r="AB122" s="217">
        <f t="shared" si="9"/>
        <v>1845</v>
      </c>
    </row>
    <row r="123" spans="1:28" ht="22.5" customHeight="1">
      <c r="A123" s="237"/>
      <c r="B123" s="262"/>
      <c r="C123" s="262"/>
      <c r="D123" s="12" t="s">
        <v>291</v>
      </c>
      <c r="E123" s="12" t="s">
        <v>274</v>
      </c>
      <c r="F123" s="13"/>
      <c r="G123" s="13">
        <v>0.5</v>
      </c>
      <c r="H123" s="21" t="s">
        <v>99</v>
      </c>
      <c r="I123" s="13">
        <v>2</v>
      </c>
      <c r="J123" s="13" t="s">
        <v>100</v>
      </c>
      <c r="K123" s="64" t="s">
        <v>256</v>
      </c>
      <c r="L123" s="100" t="s">
        <v>77</v>
      </c>
      <c r="M123" s="103" t="s">
        <v>99</v>
      </c>
      <c r="N123" s="162">
        <f t="shared" si="8"/>
        <v>180</v>
      </c>
      <c r="O123" s="121">
        <v>300</v>
      </c>
      <c r="P123" s="59" t="s">
        <v>84</v>
      </c>
      <c r="Q123" s="140">
        <f t="shared" si="14"/>
        <v>1950</v>
      </c>
      <c r="R123" s="139">
        <v>6.5</v>
      </c>
      <c r="S123" s="80"/>
      <c r="T123" s="80"/>
      <c r="U123" s="81"/>
      <c r="V123" s="4">
        <v>10.48</v>
      </c>
      <c r="W123" s="5"/>
      <c r="X123" s="6"/>
      <c r="Y123" s="7">
        <v>232.66</v>
      </c>
      <c r="Z123" s="199"/>
      <c r="AA123" s="212">
        <f t="shared" si="15"/>
        <v>0</v>
      </c>
      <c r="AB123" s="217">
        <f t="shared" si="9"/>
        <v>1170</v>
      </c>
    </row>
    <row r="124" spans="1:28" ht="22.5" customHeight="1">
      <c r="A124" s="237"/>
      <c r="B124" s="262"/>
      <c r="C124" s="262"/>
      <c r="D124" s="12" t="s">
        <v>292</v>
      </c>
      <c r="E124" s="12" t="s">
        <v>275</v>
      </c>
      <c r="F124" s="13"/>
      <c r="G124" s="13">
        <v>0.5</v>
      </c>
      <c r="H124" s="21" t="s">
        <v>99</v>
      </c>
      <c r="I124" s="13">
        <v>2</v>
      </c>
      <c r="J124" s="13" t="s">
        <v>100</v>
      </c>
      <c r="K124" s="64" t="s">
        <v>256</v>
      </c>
      <c r="L124" s="100" t="s">
        <v>77</v>
      </c>
      <c r="M124" s="103" t="s">
        <v>99</v>
      </c>
      <c r="N124" s="162">
        <f t="shared" si="8"/>
        <v>180</v>
      </c>
      <c r="O124" s="121">
        <v>300</v>
      </c>
      <c r="P124" s="59" t="s">
        <v>85</v>
      </c>
      <c r="Q124" s="140">
        <f t="shared" si="14"/>
        <v>1755</v>
      </c>
      <c r="R124" s="139">
        <v>5.85</v>
      </c>
      <c r="S124" s="80"/>
      <c r="T124" s="80"/>
      <c r="U124" s="81"/>
      <c r="V124" s="4"/>
      <c r="W124" s="5"/>
      <c r="X124" s="6">
        <v>196.53</v>
      </c>
      <c r="Y124" s="7">
        <v>181.2</v>
      </c>
      <c r="Z124" s="199"/>
      <c r="AA124" s="212">
        <f t="shared" si="15"/>
        <v>0</v>
      </c>
      <c r="AB124" s="217">
        <f t="shared" si="9"/>
        <v>1053</v>
      </c>
    </row>
    <row r="125" spans="1:28" ht="22.5" customHeight="1">
      <c r="A125" s="237"/>
      <c r="B125" s="262"/>
      <c r="C125" s="262"/>
      <c r="D125" s="12" t="s">
        <v>293</v>
      </c>
      <c r="E125" s="12" t="s">
        <v>276</v>
      </c>
      <c r="F125" s="13"/>
      <c r="G125" s="13">
        <v>0.5</v>
      </c>
      <c r="H125" s="21" t="s">
        <v>99</v>
      </c>
      <c r="I125" s="13">
        <v>1</v>
      </c>
      <c r="J125" s="13" t="s">
        <v>100</v>
      </c>
      <c r="K125" s="64" t="s">
        <v>256</v>
      </c>
      <c r="L125" s="100" t="s">
        <v>77</v>
      </c>
      <c r="M125" s="103" t="s">
        <v>99</v>
      </c>
      <c r="N125" s="162">
        <f t="shared" si="8"/>
        <v>180</v>
      </c>
      <c r="O125" s="121">
        <v>300</v>
      </c>
      <c r="P125" s="59" t="s">
        <v>86</v>
      </c>
      <c r="Q125" s="140">
        <f t="shared" si="14"/>
        <v>2100</v>
      </c>
      <c r="R125" s="139">
        <v>7</v>
      </c>
      <c r="S125" s="80"/>
      <c r="T125" s="80"/>
      <c r="U125" s="81"/>
      <c r="V125" s="4">
        <v>3.5</v>
      </c>
      <c r="W125" s="5">
        <v>21.68</v>
      </c>
      <c r="X125" s="6"/>
      <c r="Y125" s="7">
        <v>19.25</v>
      </c>
      <c r="Z125" s="199"/>
      <c r="AA125" s="212">
        <f t="shared" si="15"/>
        <v>0</v>
      </c>
      <c r="AB125" s="217">
        <f t="shared" si="9"/>
        <v>1260</v>
      </c>
    </row>
    <row r="126" spans="1:28" ht="22.5" customHeight="1">
      <c r="A126" s="237"/>
      <c r="B126" s="262"/>
      <c r="C126" s="262"/>
      <c r="D126" s="12" t="s">
        <v>294</v>
      </c>
      <c r="E126" s="12" t="s">
        <v>277</v>
      </c>
      <c r="F126" s="13"/>
      <c r="G126" s="13">
        <v>0.5</v>
      </c>
      <c r="H126" s="21" t="s">
        <v>99</v>
      </c>
      <c r="I126" s="13">
        <v>1</v>
      </c>
      <c r="J126" s="13" t="s">
        <v>100</v>
      </c>
      <c r="K126" s="64" t="s">
        <v>256</v>
      </c>
      <c r="L126" s="100" t="s">
        <v>77</v>
      </c>
      <c r="M126" s="103" t="s">
        <v>99</v>
      </c>
      <c r="N126" s="162">
        <f t="shared" si="8"/>
        <v>180</v>
      </c>
      <c r="O126" s="121">
        <v>300</v>
      </c>
      <c r="P126" s="59" t="s">
        <v>87</v>
      </c>
      <c r="Q126" s="140">
        <f t="shared" si="14"/>
        <v>6240</v>
      </c>
      <c r="R126" s="139">
        <v>20.8</v>
      </c>
      <c r="S126" s="80"/>
      <c r="T126" s="80"/>
      <c r="U126" s="81"/>
      <c r="V126" s="4">
        <v>20</v>
      </c>
      <c r="W126" s="5">
        <v>14</v>
      </c>
      <c r="X126" s="6"/>
      <c r="Y126" s="7">
        <v>20.45</v>
      </c>
      <c r="Z126" s="199"/>
      <c r="AA126" s="212">
        <f t="shared" si="15"/>
        <v>0</v>
      </c>
      <c r="AB126" s="217">
        <f t="shared" si="9"/>
        <v>3744</v>
      </c>
    </row>
    <row r="127" spans="1:28" ht="22.5" customHeight="1">
      <c r="A127" s="237"/>
      <c r="B127" s="262"/>
      <c r="C127" s="262"/>
      <c r="D127" s="12" t="s">
        <v>295</v>
      </c>
      <c r="E127" s="12" t="s">
        <v>278</v>
      </c>
      <c r="F127" s="13"/>
      <c r="G127" s="13">
        <v>0.5</v>
      </c>
      <c r="H127" s="21" t="s">
        <v>99</v>
      </c>
      <c r="I127" s="13">
        <v>1</v>
      </c>
      <c r="J127" s="13" t="s">
        <v>100</v>
      </c>
      <c r="K127" s="64" t="s">
        <v>256</v>
      </c>
      <c r="L127" s="100" t="s">
        <v>77</v>
      </c>
      <c r="M127" s="103" t="s">
        <v>99</v>
      </c>
      <c r="N127" s="162">
        <f t="shared" si="8"/>
        <v>180</v>
      </c>
      <c r="O127" s="121">
        <v>300</v>
      </c>
      <c r="P127" s="59" t="s">
        <v>88</v>
      </c>
      <c r="Q127" s="140">
        <f t="shared" si="14"/>
        <v>3000</v>
      </c>
      <c r="R127" s="139">
        <v>10</v>
      </c>
      <c r="S127" s="80"/>
      <c r="T127" s="80"/>
      <c r="U127" s="81"/>
      <c r="V127" s="4"/>
      <c r="W127" s="5">
        <v>6.79</v>
      </c>
      <c r="X127" s="6"/>
      <c r="Y127" s="7">
        <v>6.97</v>
      </c>
      <c r="Z127" s="199"/>
      <c r="AA127" s="212">
        <f t="shared" si="15"/>
        <v>0</v>
      </c>
      <c r="AB127" s="217">
        <f t="shared" si="9"/>
        <v>1800</v>
      </c>
    </row>
    <row r="128" spans="1:28" ht="22.5" customHeight="1">
      <c r="A128" s="237"/>
      <c r="B128" s="262"/>
      <c r="C128" s="262"/>
      <c r="D128" s="12" t="s">
        <v>296</v>
      </c>
      <c r="E128" s="12" t="s">
        <v>279</v>
      </c>
      <c r="F128" s="13"/>
      <c r="G128" s="13">
        <v>0.5</v>
      </c>
      <c r="H128" s="21" t="s">
        <v>99</v>
      </c>
      <c r="I128" s="13">
        <v>1</v>
      </c>
      <c r="J128" s="13" t="s">
        <v>100</v>
      </c>
      <c r="K128" s="64" t="s">
        <v>256</v>
      </c>
      <c r="L128" s="100" t="s">
        <v>77</v>
      </c>
      <c r="M128" s="103" t="s">
        <v>99</v>
      </c>
      <c r="N128" s="162">
        <f t="shared" si="8"/>
        <v>180</v>
      </c>
      <c r="O128" s="121">
        <v>300</v>
      </c>
      <c r="P128" s="59" t="s">
        <v>89</v>
      </c>
      <c r="Q128" s="140">
        <f t="shared" si="14"/>
        <v>1605</v>
      </c>
      <c r="R128" s="139">
        <v>5.35</v>
      </c>
      <c r="S128" s="80"/>
      <c r="T128" s="80"/>
      <c r="U128" s="81"/>
      <c r="V128" s="4">
        <v>3.63</v>
      </c>
      <c r="W128" s="5">
        <v>5</v>
      </c>
      <c r="X128" s="6">
        <v>13.88</v>
      </c>
      <c r="Y128" s="7">
        <v>13.77</v>
      </c>
      <c r="Z128" s="199"/>
      <c r="AA128" s="212">
        <f t="shared" si="15"/>
        <v>0</v>
      </c>
      <c r="AB128" s="217">
        <f t="shared" si="9"/>
        <v>962.9999999999999</v>
      </c>
    </row>
    <row r="129" spans="1:28" ht="22.5" customHeight="1">
      <c r="A129" s="237"/>
      <c r="B129" s="262"/>
      <c r="C129" s="262"/>
      <c r="D129" s="12" t="s">
        <v>297</v>
      </c>
      <c r="E129" s="12" t="s">
        <v>280</v>
      </c>
      <c r="F129" s="13"/>
      <c r="G129" s="13">
        <v>0.5</v>
      </c>
      <c r="H129" s="21" t="s">
        <v>99</v>
      </c>
      <c r="I129" s="13">
        <v>1</v>
      </c>
      <c r="J129" s="13" t="s">
        <v>100</v>
      </c>
      <c r="K129" s="64" t="s">
        <v>256</v>
      </c>
      <c r="L129" s="100" t="s">
        <v>77</v>
      </c>
      <c r="M129" s="103" t="s">
        <v>99</v>
      </c>
      <c r="N129" s="162">
        <f t="shared" si="8"/>
        <v>180</v>
      </c>
      <c r="O129" s="121">
        <v>300</v>
      </c>
      <c r="P129" s="59" t="s">
        <v>90</v>
      </c>
      <c r="Q129" s="140">
        <f t="shared" si="14"/>
        <v>3945</v>
      </c>
      <c r="R129" s="139">
        <v>13.15</v>
      </c>
      <c r="S129" s="80"/>
      <c r="T129" s="80"/>
      <c r="U129" s="81"/>
      <c r="V129" s="4">
        <v>17.48</v>
      </c>
      <c r="W129" s="5">
        <v>30.78</v>
      </c>
      <c r="X129" s="6">
        <v>37.38</v>
      </c>
      <c r="Y129" s="7">
        <v>39.16</v>
      </c>
      <c r="Z129" s="199"/>
      <c r="AA129" s="212">
        <f t="shared" si="15"/>
        <v>0</v>
      </c>
      <c r="AB129" s="217">
        <f t="shared" si="9"/>
        <v>2367</v>
      </c>
    </row>
    <row r="130" spans="1:28" ht="22.5" customHeight="1">
      <c r="A130" s="237"/>
      <c r="B130" s="262"/>
      <c r="C130" s="262"/>
      <c r="D130" s="12" t="s">
        <v>298</v>
      </c>
      <c r="E130" s="12" t="s">
        <v>281</v>
      </c>
      <c r="F130" s="13"/>
      <c r="G130" s="13">
        <v>0.5</v>
      </c>
      <c r="H130" s="21" t="s">
        <v>99</v>
      </c>
      <c r="I130" s="13">
        <v>1</v>
      </c>
      <c r="J130" s="13" t="s">
        <v>100</v>
      </c>
      <c r="K130" s="64" t="s">
        <v>256</v>
      </c>
      <c r="L130" s="100" t="s">
        <v>77</v>
      </c>
      <c r="M130" s="103" t="s">
        <v>99</v>
      </c>
      <c r="N130" s="162">
        <f t="shared" si="8"/>
        <v>180</v>
      </c>
      <c r="O130" s="121">
        <v>300</v>
      </c>
      <c r="P130" s="59"/>
      <c r="Q130" s="140">
        <f t="shared" si="14"/>
        <v>5175</v>
      </c>
      <c r="R130" s="139">
        <v>17.25</v>
      </c>
      <c r="S130" s="73"/>
      <c r="T130" s="66"/>
      <c r="U130" s="83"/>
      <c r="V130" s="4"/>
      <c r="W130" s="5"/>
      <c r="X130" s="6"/>
      <c r="Y130" s="7"/>
      <c r="Z130" s="199"/>
      <c r="AA130" s="212">
        <f t="shared" si="15"/>
        <v>0</v>
      </c>
      <c r="AB130" s="217">
        <f t="shared" si="9"/>
        <v>3105</v>
      </c>
    </row>
    <row r="131" spans="1:28" ht="22.5" customHeight="1">
      <c r="A131" s="237"/>
      <c r="B131" s="262"/>
      <c r="C131" s="262"/>
      <c r="D131" s="12" t="s">
        <v>299</v>
      </c>
      <c r="E131" s="12" t="s">
        <v>282</v>
      </c>
      <c r="F131" s="13"/>
      <c r="G131" s="13">
        <v>0.5</v>
      </c>
      <c r="H131" s="21" t="s">
        <v>99</v>
      </c>
      <c r="I131" s="13">
        <v>1</v>
      </c>
      <c r="J131" s="13" t="s">
        <v>100</v>
      </c>
      <c r="K131" s="64" t="s">
        <v>256</v>
      </c>
      <c r="L131" s="100" t="s">
        <v>77</v>
      </c>
      <c r="M131" s="103" t="s">
        <v>99</v>
      </c>
      <c r="N131" s="162">
        <f t="shared" si="8"/>
        <v>180</v>
      </c>
      <c r="O131" s="121">
        <v>300</v>
      </c>
      <c r="P131" s="59" t="s">
        <v>91</v>
      </c>
      <c r="Q131" s="140">
        <f t="shared" si="14"/>
        <v>1845</v>
      </c>
      <c r="R131" s="139">
        <v>6.15</v>
      </c>
      <c r="S131" s="80"/>
      <c r="T131" s="80"/>
      <c r="U131" s="81"/>
      <c r="V131" s="4">
        <v>3.36</v>
      </c>
      <c r="W131" s="5">
        <v>4.05</v>
      </c>
      <c r="X131" s="6">
        <v>19.01</v>
      </c>
      <c r="Y131" s="7">
        <v>15.16</v>
      </c>
      <c r="Z131" s="199"/>
      <c r="AA131" s="212">
        <f t="shared" si="15"/>
        <v>0</v>
      </c>
      <c r="AB131" s="217">
        <f t="shared" si="9"/>
        <v>1107</v>
      </c>
    </row>
    <row r="132" spans="1:28" ht="22.5" customHeight="1">
      <c r="A132" s="237"/>
      <c r="B132" s="262"/>
      <c r="C132" s="262"/>
      <c r="D132" s="12" t="s">
        <v>300</v>
      </c>
      <c r="E132" s="12" t="s">
        <v>283</v>
      </c>
      <c r="F132" s="13"/>
      <c r="G132" s="13">
        <v>0.5</v>
      </c>
      <c r="H132" s="21" t="s">
        <v>99</v>
      </c>
      <c r="I132" s="13">
        <v>1</v>
      </c>
      <c r="J132" s="13" t="s">
        <v>100</v>
      </c>
      <c r="K132" s="64" t="s">
        <v>256</v>
      </c>
      <c r="L132" s="100" t="s">
        <v>77</v>
      </c>
      <c r="M132" s="103" t="s">
        <v>99</v>
      </c>
      <c r="N132" s="162">
        <f t="shared" si="8"/>
        <v>180</v>
      </c>
      <c r="O132" s="121">
        <v>300</v>
      </c>
      <c r="P132" s="59"/>
      <c r="Q132" s="140">
        <f t="shared" si="14"/>
        <v>1725</v>
      </c>
      <c r="R132" s="139">
        <v>5.75</v>
      </c>
      <c r="S132" s="80"/>
      <c r="T132" s="80"/>
      <c r="U132" s="81"/>
      <c r="V132" s="4"/>
      <c r="W132" s="5"/>
      <c r="X132" s="6"/>
      <c r="Y132" s="7"/>
      <c r="Z132" s="199"/>
      <c r="AA132" s="212">
        <f t="shared" si="15"/>
        <v>0</v>
      </c>
      <c r="AB132" s="217">
        <f t="shared" si="9"/>
        <v>1035</v>
      </c>
    </row>
    <row r="133" spans="1:28" ht="22.5" customHeight="1">
      <c r="A133" s="237"/>
      <c r="B133" s="262"/>
      <c r="C133" s="262"/>
      <c r="D133" s="12" t="s">
        <v>301</v>
      </c>
      <c r="E133" s="12" t="s">
        <v>284</v>
      </c>
      <c r="F133" s="13"/>
      <c r="G133" s="13">
        <v>0.5</v>
      </c>
      <c r="H133" s="21" t="s">
        <v>99</v>
      </c>
      <c r="I133" s="13">
        <v>1</v>
      </c>
      <c r="J133" s="13" t="s">
        <v>100</v>
      </c>
      <c r="K133" s="64" t="s">
        <v>256</v>
      </c>
      <c r="L133" s="100" t="s">
        <v>77</v>
      </c>
      <c r="M133" s="103" t="s">
        <v>99</v>
      </c>
      <c r="N133" s="162">
        <f t="shared" si="8"/>
        <v>180</v>
      </c>
      <c r="O133" s="121">
        <v>300</v>
      </c>
      <c r="P133" s="59">
        <v>3</v>
      </c>
      <c r="Q133" s="140">
        <f t="shared" si="14"/>
        <v>2700</v>
      </c>
      <c r="R133" s="139">
        <v>9</v>
      </c>
      <c r="S133" s="80"/>
      <c r="T133" s="80"/>
      <c r="U133" s="81"/>
      <c r="V133" s="4"/>
      <c r="W133" s="5"/>
      <c r="X133" s="6">
        <v>19.87</v>
      </c>
      <c r="Y133" s="7">
        <v>17.93</v>
      </c>
      <c r="Z133" s="199"/>
      <c r="AA133" s="212">
        <f t="shared" si="15"/>
        <v>0</v>
      </c>
      <c r="AB133" s="217">
        <f t="shared" si="9"/>
        <v>1620</v>
      </c>
    </row>
    <row r="134" spans="1:28" ht="22.5" customHeight="1">
      <c r="A134" s="237"/>
      <c r="B134" s="262"/>
      <c r="C134" s="262"/>
      <c r="D134" s="12" t="s">
        <v>302</v>
      </c>
      <c r="E134" s="12" t="s">
        <v>285</v>
      </c>
      <c r="F134" s="13"/>
      <c r="G134" s="13">
        <v>0.5</v>
      </c>
      <c r="H134" s="21" t="s">
        <v>99</v>
      </c>
      <c r="I134" s="13">
        <v>1</v>
      </c>
      <c r="J134" s="13" t="s">
        <v>100</v>
      </c>
      <c r="K134" s="64" t="s">
        <v>256</v>
      </c>
      <c r="L134" s="100" t="s">
        <v>77</v>
      </c>
      <c r="M134" s="103" t="s">
        <v>99</v>
      </c>
      <c r="N134" s="162">
        <v>179</v>
      </c>
      <c r="O134" s="121">
        <v>300</v>
      </c>
      <c r="P134" s="59" t="s">
        <v>92</v>
      </c>
      <c r="Q134" s="140">
        <f t="shared" si="14"/>
        <v>4500</v>
      </c>
      <c r="R134" s="139">
        <v>15</v>
      </c>
      <c r="S134" s="80"/>
      <c r="T134" s="80"/>
      <c r="U134" s="81"/>
      <c r="V134" s="4">
        <v>12.364</v>
      </c>
      <c r="W134" s="5">
        <v>4.25</v>
      </c>
      <c r="X134" s="6">
        <v>26.8</v>
      </c>
      <c r="Y134" s="7">
        <v>22.46</v>
      </c>
      <c r="Z134" s="199"/>
      <c r="AA134" s="212">
        <f t="shared" si="15"/>
        <v>0</v>
      </c>
      <c r="AB134" s="217">
        <f aca="true" t="shared" si="16" ref="AB134:AB195">R134*N134</f>
        <v>2685</v>
      </c>
    </row>
    <row r="135" spans="1:28" ht="22.5" customHeight="1">
      <c r="A135" s="237"/>
      <c r="B135" s="262"/>
      <c r="C135" s="262"/>
      <c r="D135" s="12" t="s">
        <v>303</v>
      </c>
      <c r="E135" s="12" t="s">
        <v>286</v>
      </c>
      <c r="F135" s="13"/>
      <c r="G135" s="13">
        <v>0.5</v>
      </c>
      <c r="H135" s="21" t="s">
        <v>99</v>
      </c>
      <c r="I135" s="13">
        <v>1</v>
      </c>
      <c r="J135" s="13" t="s">
        <v>100</v>
      </c>
      <c r="K135" s="64" t="s">
        <v>256</v>
      </c>
      <c r="L135" s="100" t="s">
        <v>77</v>
      </c>
      <c r="M135" s="103" t="s">
        <v>99</v>
      </c>
      <c r="N135" s="162">
        <v>180</v>
      </c>
      <c r="O135" s="121">
        <v>300</v>
      </c>
      <c r="P135" s="59">
        <v>6</v>
      </c>
      <c r="Q135" s="140">
        <f t="shared" si="14"/>
        <v>1800</v>
      </c>
      <c r="R135" s="139">
        <v>6</v>
      </c>
      <c r="S135" s="80"/>
      <c r="T135" s="80"/>
      <c r="U135" s="81"/>
      <c r="V135" s="4"/>
      <c r="W135" s="5"/>
      <c r="X135" s="6">
        <v>19.89</v>
      </c>
      <c r="Y135" s="7">
        <v>7.41</v>
      </c>
      <c r="Z135" s="199"/>
      <c r="AA135" s="212">
        <f t="shared" si="15"/>
        <v>0</v>
      </c>
      <c r="AB135" s="217">
        <f t="shared" si="16"/>
        <v>1080</v>
      </c>
    </row>
    <row r="136" spans="1:28" ht="22.5" customHeight="1">
      <c r="A136" s="237"/>
      <c r="B136" s="262"/>
      <c r="C136" s="262"/>
      <c r="D136" s="12" t="s">
        <v>304</v>
      </c>
      <c r="E136" s="12" t="s">
        <v>287</v>
      </c>
      <c r="F136" s="111"/>
      <c r="G136" s="13">
        <v>0.5</v>
      </c>
      <c r="H136" s="21" t="s">
        <v>99</v>
      </c>
      <c r="I136" s="13">
        <v>1</v>
      </c>
      <c r="J136" s="13" t="s">
        <v>100</v>
      </c>
      <c r="K136" s="64" t="s">
        <v>256</v>
      </c>
      <c r="L136" s="100" t="s">
        <v>77</v>
      </c>
      <c r="M136" s="103" t="s">
        <v>99</v>
      </c>
      <c r="N136" s="162">
        <f aca="true" t="shared" si="17" ref="N136:N198">O136/5*3</f>
        <v>180</v>
      </c>
      <c r="O136" s="121">
        <v>300</v>
      </c>
      <c r="P136" s="59" t="s">
        <v>93</v>
      </c>
      <c r="Q136" s="140">
        <f t="shared" si="14"/>
        <v>3000</v>
      </c>
      <c r="R136" s="139">
        <v>10</v>
      </c>
      <c r="S136" s="80"/>
      <c r="T136" s="80"/>
      <c r="U136" s="81"/>
      <c r="V136" s="4">
        <v>9.1</v>
      </c>
      <c r="W136" s="5">
        <v>3.19</v>
      </c>
      <c r="X136" s="6">
        <v>26.29</v>
      </c>
      <c r="Y136" s="7">
        <v>23.48</v>
      </c>
      <c r="Z136" s="199"/>
      <c r="AA136" s="212">
        <f t="shared" si="15"/>
        <v>0</v>
      </c>
      <c r="AB136" s="217">
        <f t="shared" si="16"/>
        <v>1800</v>
      </c>
    </row>
    <row r="137" spans="1:28" ht="22.5" customHeight="1">
      <c r="A137" s="237"/>
      <c r="B137" s="262"/>
      <c r="C137" s="262"/>
      <c r="D137" s="12" t="s">
        <v>305</v>
      </c>
      <c r="E137" s="12" t="s">
        <v>288</v>
      </c>
      <c r="F137" s="13"/>
      <c r="G137" s="13">
        <v>0.5</v>
      </c>
      <c r="H137" s="21" t="s">
        <v>99</v>
      </c>
      <c r="I137" s="13">
        <v>1</v>
      </c>
      <c r="J137" s="13" t="s">
        <v>100</v>
      </c>
      <c r="K137" s="64" t="s">
        <v>256</v>
      </c>
      <c r="L137" s="100" t="s">
        <v>77</v>
      </c>
      <c r="M137" s="103" t="s">
        <v>99</v>
      </c>
      <c r="N137" s="162">
        <f t="shared" si="17"/>
        <v>300</v>
      </c>
      <c r="O137" s="114">
        <v>500</v>
      </c>
      <c r="P137" s="59">
        <v>1</v>
      </c>
      <c r="Q137" s="140">
        <f t="shared" si="14"/>
        <v>2600</v>
      </c>
      <c r="R137" s="139">
        <v>5.2</v>
      </c>
      <c r="S137" s="80"/>
      <c r="T137" s="80"/>
      <c r="U137" s="81"/>
      <c r="V137" s="4"/>
      <c r="W137" s="5">
        <v>49.56</v>
      </c>
      <c r="X137" s="6"/>
      <c r="Y137" s="7"/>
      <c r="Z137" s="199"/>
      <c r="AA137" s="212">
        <f t="shared" si="15"/>
        <v>0</v>
      </c>
      <c r="AB137" s="217">
        <f t="shared" si="16"/>
        <v>1560</v>
      </c>
    </row>
    <row r="138" spans="1:28" ht="22.5" customHeight="1">
      <c r="A138" s="237"/>
      <c r="B138" s="262"/>
      <c r="C138" s="262"/>
      <c r="D138" s="12" t="s">
        <v>306</v>
      </c>
      <c r="E138" s="12" t="s">
        <v>289</v>
      </c>
      <c r="F138" s="13"/>
      <c r="G138" s="13">
        <v>0.5</v>
      </c>
      <c r="H138" s="21" t="s">
        <v>99</v>
      </c>
      <c r="I138" s="13">
        <v>1</v>
      </c>
      <c r="J138" s="13" t="s">
        <v>100</v>
      </c>
      <c r="K138" s="64" t="s">
        <v>256</v>
      </c>
      <c r="L138" s="100" t="s">
        <v>77</v>
      </c>
      <c r="M138" s="103" t="s">
        <v>99</v>
      </c>
      <c r="N138" s="162">
        <f t="shared" si="17"/>
        <v>240</v>
      </c>
      <c r="O138" s="114">
        <v>400</v>
      </c>
      <c r="P138" s="59">
        <v>8</v>
      </c>
      <c r="Q138" s="140">
        <f t="shared" si="14"/>
        <v>2240</v>
      </c>
      <c r="R138" s="139">
        <v>5.6</v>
      </c>
      <c r="S138" s="80"/>
      <c r="T138" s="80"/>
      <c r="U138" s="81"/>
      <c r="V138" s="4">
        <v>4.457</v>
      </c>
      <c r="W138" s="5">
        <v>28.8</v>
      </c>
      <c r="X138" s="6">
        <v>29</v>
      </c>
      <c r="Y138" s="7"/>
      <c r="Z138" s="199"/>
      <c r="AA138" s="212">
        <f t="shared" si="15"/>
        <v>0</v>
      </c>
      <c r="AB138" s="217">
        <f t="shared" si="16"/>
        <v>1344</v>
      </c>
    </row>
    <row r="139" spans="1:28" ht="22.5" customHeight="1">
      <c r="A139" s="237"/>
      <c r="B139" s="262"/>
      <c r="C139" s="262"/>
      <c r="D139" s="12" t="s">
        <v>152</v>
      </c>
      <c r="E139" s="12" t="s">
        <v>343</v>
      </c>
      <c r="F139" s="13"/>
      <c r="G139" s="13">
        <v>1</v>
      </c>
      <c r="H139" s="13" t="s">
        <v>99</v>
      </c>
      <c r="I139" s="13">
        <v>10</v>
      </c>
      <c r="J139" s="13" t="s">
        <v>100</v>
      </c>
      <c r="K139" s="64" t="s">
        <v>256</v>
      </c>
      <c r="L139" s="100" t="s">
        <v>77</v>
      </c>
      <c r="M139" s="103" t="s">
        <v>99</v>
      </c>
      <c r="N139" s="162">
        <f t="shared" si="17"/>
        <v>3360</v>
      </c>
      <c r="O139" s="114">
        <f>P139*5</f>
        <v>5600</v>
      </c>
      <c r="P139" s="59">
        <v>1120</v>
      </c>
      <c r="Q139" s="140">
        <f t="shared" si="14"/>
        <v>5040</v>
      </c>
      <c r="R139" s="139">
        <v>0.9</v>
      </c>
      <c r="S139" s="80"/>
      <c r="T139" s="91"/>
      <c r="U139" s="81"/>
      <c r="V139" s="4"/>
      <c r="W139" s="5"/>
      <c r="X139" s="6"/>
      <c r="Y139" s="7"/>
      <c r="Z139" s="199"/>
      <c r="AA139" s="212">
        <f t="shared" si="15"/>
        <v>0</v>
      </c>
      <c r="AB139" s="217">
        <f t="shared" si="16"/>
        <v>3024</v>
      </c>
    </row>
    <row r="140" spans="1:28" ht="22.5" customHeight="1">
      <c r="A140" s="237"/>
      <c r="B140" s="262"/>
      <c r="C140" s="262"/>
      <c r="D140" s="12" t="s">
        <v>153</v>
      </c>
      <c r="E140" s="12" t="s">
        <v>344</v>
      </c>
      <c r="F140" s="13"/>
      <c r="G140" s="13">
        <v>1</v>
      </c>
      <c r="H140" s="13" t="s">
        <v>99</v>
      </c>
      <c r="I140" s="13">
        <v>10</v>
      </c>
      <c r="J140" s="13" t="s">
        <v>100</v>
      </c>
      <c r="K140" s="64" t="s">
        <v>256</v>
      </c>
      <c r="L140" s="100" t="s">
        <v>77</v>
      </c>
      <c r="M140" s="103" t="s">
        <v>99</v>
      </c>
      <c r="N140" s="162">
        <f t="shared" si="17"/>
        <v>2805</v>
      </c>
      <c r="O140" s="114">
        <f>P140*5</f>
        <v>4675</v>
      </c>
      <c r="P140" s="59">
        <v>935</v>
      </c>
      <c r="Q140" s="140">
        <f t="shared" si="14"/>
        <v>4207.5</v>
      </c>
      <c r="R140" s="139">
        <v>0.9</v>
      </c>
      <c r="S140" s="80"/>
      <c r="T140" s="92"/>
      <c r="U140" s="81"/>
      <c r="V140" s="4">
        <v>0.315</v>
      </c>
      <c r="W140" s="5"/>
      <c r="X140" s="6"/>
      <c r="Y140" s="7">
        <v>0.64</v>
      </c>
      <c r="Z140" s="199"/>
      <c r="AA140" s="212">
        <f t="shared" si="15"/>
        <v>0</v>
      </c>
      <c r="AB140" s="217">
        <f t="shared" si="16"/>
        <v>2524.5</v>
      </c>
    </row>
    <row r="141" spans="1:28" ht="22.5" customHeight="1">
      <c r="A141" s="237"/>
      <c r="B141" s="262"/>
      <c r="C141" s="262"/>
      <c r="D141" s="16" t="s">
        <v>482</v>
      </c>
      <c r="E141" s="16" t="s">
        <v>345</v>
      </c>
      <c r="F141" s="13"/>
      <c r="G141" s="13">
        <v>1</v>
      </c>
      <c r="H141" s="13" t="s">
        <v>99</v>
      </c>
      <c r="I141" s="13">
        <v>12</v>
      </c>
      <c r="J141" s="13" t="s">
        <v>100</v>
      </c>
      <c r="K141" s="64" t="s">
        <v>256</v>
      </c>
      <c r="L141" s="100" t="s">
        <v>77</v>
      </c>
      <c r="M141" s="66" t="s">
        <v>99</v>
      </c>
      <c r="N141" s="162">
        <f t="shared" si="17"/>
        <v>390</v>
      </c>
      <c r="O141" s="114">
        <f>P141*5</f>
        <v>650</v>
      </c>
      <c r="P141" s="59">
        <v>130</v>
      </c>
      <c r="Q141" s="140">
        <f t="shared" si="14"/>
        <v>292.5</v>
      </c>
      <c r="R141" s="139">
        <v>0.45</v>
      </c>
      <c r="S141" s="80"/>
      <c r="T141" s="80"/>
      <c r="U141" s="81"/>
      <c r="V141" s="4">
        <v>0.225</v>
      </c>
      <c r="W141" s="5"/>
      <c r="X141" s="6"/>
      <c r="Y141" s="7"/>
      <c r="Z141" s="199"/>
      <c r="AA141" s="212">
        <f t="shared" si="15"/>
        <v>0</v>
      </c>
      <c r="AB141" s="217">
        <f t="shared" si="16"/>
        <v>175.5</v>
      </c>
    </row>
    <row r="142" spans="1:28" ht="22.5" customHeight="1">
      <c r="A142" s="237"/>
      <c r="B142" s="262"/>
      <c r="C142" s="262"/>
      <c r="D142" s="16" t="s">
        <v>483</v>
      </c>
      <c r="E142" s="16" t="s">
        <v>346</v>
      </c>
      <c r="F142" s="13"/>
      <c r="G142" s="13">
        <v>1</v>
      </c>
      <c r="H142" s="13" t="s">
        <v>99</v>
      </c>
      <c r="I142" s="13">
        <v>12</v>
      </c>
      <c r="J142" s="13" t="s">
        <v>100</v>
      </c>
      <c r="K142" s="64" t="s">
        <v>256</v>
      </c>
      <c r="L142" s="100" t="s">
        <v>77</v>
      </c>
      <c r="M142" s="66" t="s">
        <v>99</v>
      </c>
      <c r="N142" s="162">
        <f t="shared" si="17"/>
        <v>150</v>
      </c>
      <c r="O142" s="114">
        <f>P142*5</f>
        <v>250</v>
      </c>
      <c r="P142" s="59">
        <v>50</v>
      </c>
      <c r="Q142" s="140">
        <f t="shared" si="14"/>
        <v>112.5</v>
      </c>
      <c r="R142" s="139">
        <v>0.45</v>
      </c>
      <c r="S142" s="80"/>
      <c r="T142" s="80"/>
      <c r="U142" s="81"/>
      <c r="V142" s="4">
        <v>0.225</v>
      </c>
      <c r="W142" s="5"/>
      <c r="X142" s="6"/>
      <c r="Y142" s="7"/>
      <c r="Z142" s="199"/>
      <c r="AA142" s="212">
        <f t="shared" si="15"/>
        <v>0</v>
      </c>
      <c r="AB142" s="217">
        <f t="shared" si="16"/>
        <v>67.5</v>
      </c>
    </row>
    <row r="143" spans="1:28" ht="22.5" customHeight="1">
      <c r="A143" s="237"/>
      <c r="B143" s="261"/>
      <c r="C143" s="221"/>
      <c r="D143" s="12" t="s">
        <v>154</v>
      </c>
      <c r="E143" s="12" t="s">
        <v>347</v>
      </c>
      <c r="F143" s="13"/>
      <c r="G143" s="13">
        <v>0.5</v>
      </c>
      <c r="H143" s="13" t="s">
        <v>99</v>
      </c>
      <c r="I143" s="13">
        <v>1</v>
      </c>
      <c r="J143" s="13" t="s">
        <v>100</v>
      </c>
      <c r="K143" s="64" t="s">
        <v>256</v>
      </c>
      <c r="L143" s="100" t="s">
        <v>77</v>
      </c>
      <c r="M143" s="66" t="s">
        <v>99</v>
      </c>
      <c r="N143" s="162">
        <f t="shared" si="17"/>
        <v>60</v>
      </c>
      <c r="O143" s="114">
        <v>100</v>
      </c>
      <c r="P143" s="59">
        <v>12</v>
      </c>
      <c r="Q143" s="140">
        <f t="shared" si="14"/>
        <v>1083.5</v>
      </c>
      <c r="R143" s="139">
        <v>10.835</v>
      </c>
      <c r="S143" s="80"/>
      <c r="T143" s="80"/>
      <c r="U143" s="81"/>
      <c r="V143" s="4"/>
      <c r="W143" s="5">
        <v>9.85</v>
      </c>
      <c r="X143" s="6"/>
      <c r="Y143" s="7"/>
      <c r="Z143" s="199"/>
      <c r="AA143" s="212">
        <f t="shared" si="15"/>
        <v>0</v>
      </c>
      <c r="AB143" s="217">
        <f t="shared" si="16"/>
        <v>650.1</v>
      </c>
    </row>
    <row r="144" spans="1:28" ht="22.5" customHeight="1">
      <c r="A144" s="240"/>
      <c r="B144" s="310"/>
      <c r="C144" s="253"/>
      <c r="D144" s="16" t="s">
        <v>206</v>
      </c>
      <c r="E144" s="16" t="s">
        <v>507</v>
      </c>
      <c r="F144" s="13" t="s">
        <v>489</v>
      </c>
      <c r="G144" s="13">
        <v>0.1</v>
      </c>
      <c r="H144" s="13" t="s">
        <v>99</v>
      </c>
      <c r="I144" s="13">
        <v>10</v>
      </c>
      <c r="J144" s="13" t="s">
        <v>100</v>
      </c>
      <c r="K144" s="63" t="s">
        <v>256</v>
      </c>
      <c r="L144" s="50" t="s">
        <v>77</v>
      </c>
      <c r="M144" s="66" t="s">
        <v>99</v>
      </c>
      <c r="N144" s="162">
        <f t="shared" si="17"/>
        <v>1500</v>
      </c>
      <c r="O144" s="154">
        <v>2500</v>
      </c>
      <c r="P144" s="59" t="s">
        <v>94</v>
      </c>
      <c r="Q144" s="140">
        <f t="shared" si="14"/>
        <v>14625</v>
      </c>
      <c r="R144" s="139">
        <v>5.85</v>
      </c>
      <c r="S144" s="80"/>
      <c r="T144" s="80"/>
      <c r="U144" s="81"/>
      <c r="V144" s="4"/>
      <c r="W144" s="5"/>
      <c r="X144" s="6"/>
      <c r="Y144" s="7"/>
      <c r="Z144" s="199"/>
      <c r="AA144" s="212">
        <f t="shared" si="15"/>
        <v>0</v>
      </c>
      <c r="AB144" s="217">
        <f t="shared" si="16"/>
        <v>8775</v>
      </c>
    </row>
    <row r="145" spans="1:28" ht="22.5" customHeight="1">
      <c r="A145" s="240"/>
      <c r="B145" s="310"/>
      <c r="C145" s="253"/>
      <c r="D145" s="16" t="s">
        <v>50</v>
      </c>
      <c r="E145" s="16" t="s">
        <v>348</v>
      </c>
      <c r="F145" s="13"/>
      <c r="G145" s="13" t="s">
        <v>490</v>
      </c>
      <c r="H145" s="13" t="s">
        <v>99</v>
      </c>
      <c r="I145" s="13">
        <v>1</v>
      </c>
      <c r="J145" s="13" t="s">
        <v>100</v>
      </c>
      <c r="K145" s="63" t="s">
        <v>256</v>
      </c>
      <c r="L145" s="50" t="s">
        <v>77</v>
      </c>
      <c r="M145" s="66" t="s">
        <v>99</v>
      </c>
      <c r="N145" s="162">
        <f t="shared" si="17"/>
        <v>150</v>
      </c>
      <c r="O145" s="114">
        <v>250</v>
      </c>
      <c r="P145" s="59">
        <v>5</v>
      </c>
      <c r="Q145" s="140">
        <f t="shared" si="14"/>
        <v>1963.5</v>
      </c>
      <c r="R145" s="139">
        <v>7.854</v>
      </c>
      <c r="S145" s="80"/>
      <c r="T145" s="80"/>
      <c r="U145" s="81"/>
      <c r="V145" s="4"/>
      <c r="W145" s="5"/>
      <c r="X145" s="6">
        <v>7.14</v>
      </c>
      <c r="Y145" s="7"/>
      <c r="Z145" s="199"/>
      <c r="AA145" s="212">
        <f t="shared" si="15"/>
        <v>0</v>
      </c>
      <c r="AB145" s="217">
        <f t="shared" si="16"/>
        <v>1178.1</v>
      </c>
    </row>
    <row r="146" spans="1:28" ht="22.5" customHeight="1" thickBot="1">
      <c r="A146" s="315"/>
      <c r="B146" s="310"/>
      <c r="C146" s="253"/>
      <c r="D146" s="16" t="s">
        <v>51</v>
      </c>
      <c r="E146" s="16" t="s">
        <v>349</v>
      </c>
      <c r="F146" s="13"/>
      <c r="G146" s="13">
        <v>0.5</v>
      </c>
      <c r="H146" s="13" t="s">
        <v>99</v>
      </c>
      <c r="I146" s="13">
        <v>1</v>
      </c>
      <c r="J146" s="13" t="s">
        <v>100</v>
      </c>
      <c r="K146" s="63" t="s">
        <v>256</v>
      </c>
      <c r="L146" s="50" t="s">
        <v>77</v>
      </c>
      <c r="M146" s="66" t="s">
        <v>99</v>
      </c>
      <c r="N146" s="162">
        <f t="shared" si="17"/>
        <v>180</v>
      </c>
      <c r="O146" s="154">
        <v>300</v>
      </c>
      <c r="P146" s="59" t="s">
        <v>95</v>
      </c>
      <c r="Q146" s="140">
        <f t="shared" si="14"/>
        <v>6276.6</v>
      </c>
      <c r="R146" s="139">
        <v>20.922</v>
      </c>
      <c r="S146" s="80"/>
      <c r="T146" s="80"/>
      <c r="U146" s="81"/>
      <c r="V146" s="4"/>
      <c r="W146" s="5"/>
      <c r="X146" s="6">
        <v>19.02</v>
      </c>
      <c r="Y146" s="7"/>
      <c r="Z146" s="199"/>
      <c r="AA146" s="212">
        <f t="shared" si="15"/>
        <v>0</v>
      </c>
      <c r="AB146" s="217">
        <f t="shared" si="16"/>
        <v>3765.96</v>
      </c>
    </row>
    <row r="147" spans="1:28" ht="22.5" customHeight="1" thickBot="1">
      <c r="A147" s="270" t="s">
        <v>239</v>
      </c>
      <c r="B147" s="271"/>
      <c r="C147" s="271"/>
      <c r="D147" s="271"/>
      <c r="E147" s="271"/>
      <c r="F147" s="271"/>
      <c r="G147" s="271"/>
      <c r="H147" s="271"/>
      <c r="I147" s="271"/>
      <c r="J147" s="271"/>
      <c r="K147" s="271"/>
      <c r="L147" s="271"/>
      <c r="M147" s="271"/>
      <c r="N147" s="220"/>
      <c r="O147" s="168"/>
      <c r="P147" s="167"/>
      <c r="Q147" s="167"/>
      <c r="R147" s="168"/>
      <c r="S147" s="167"/>
      <c r="T147" s="167"/>
      <c r="U147" s="177"/>
      <c r="V147" s="177"/>
      <c r="W147" s="177"/>
      <c r="X147" s="177"/>
      <c r="Y147" s="177"/>
      <c r="Z147" s="198"/>
      <c r="AA147" s="213"/>
      <c r="AB147" s="218">
        <f>SUM(AB119:AB146)</f>
        <v>52794.659999999996</v>
      </c>
    </row>
    <row r="148" spans="1:28" ht="22.5" customHeight="1">
      <c r="A148" s="236"/>
      <c r="B148" s="228" t="s">
        <v>250</v>
      </c>
      <c r="C148" s="228" t="s">
        <v>251</v>
      </c>
      <c r="D148" s="413" t="s">
        <v>508</v>
      </c>
      <c r="E148" s="413" t="s">
        <v>526</v>
      </c>
      <c r="F148" s="21"/>
      <c r="G148" s="21">
        <v>1</v>
      </c>
      <c r="H148" s="21" t="s">
        <v>99</v>
      </c>
      <c r="I148" s="21">
        <v>10</v>
      </c>
      <c r="J148" s="21" t="s">
        <v>100</v>
      </c>
      <c r="K148" s="64" t="s">
        <v>256</v>
      </c>
      <c r="L148" s="100" t="s">
        <v>77</v>
      </c>
      <c r="M148" s="103" t="s">
        <v>99</v>
      </c>
      <c r="N148" s="169">
        <f t="shared" si="17"/>
        <v>33750</v>
      </c>
      <c r="O148" s="169">
        <f>P148*5</f>
        <v>56250</v>
      </c>
      <c r="P148" s="61">
        <v>11250</v>
      </c>
      <c r="Q148" s="140">
        <f>R148*O148</f>
        <v>47812.5</v>
      </c>
      <c r="R148" s="190">
        <v>0.85</v>
      </c>
      <c r="S148" s="80"/>
      <c r="T148" s="92"/>
      <c r="U148" s="81"/>
      <c r="V148" s="4"/>
      <c r="W148" s="5">
        <v>0.418</v>
      </c>
      <c r="X148" s="6"/>
      <c r="Y148" s="7"/>
      <c r="Z148" s="199"/>
      <c r="AA148" s="211">
        <f>Z148*N148</f>
        <v>0</v>
      </c>
      <c r="AB148" s="217">
        <f t="shared" si="16"/>
        <v>28687.5</v>
      </c>
    </row>
    <row r="149" spans="1:28" ht="22.5" customHeight="1">
      <c r="A149" s="237"/>
      <c r="B149" s="302"/>
      <c r="C149" s="302"/>
      <c r="D149" s="414"/>
      <c r="E149" s="414"/>
      <c r="F149" s="21"/>
      <c r="G149" s="13">
        <v>10</v>
      </c>
      <c r="H149" s="13" t="s">
        <v>99</v>
      </c>
      <c r="I149" s="13">
        <v>1</v>
      </c>
      <c r="J149" s="13" t="s">
        <v>100</v>
      </c>
      <c r="K149" s="64" t="s">
        <v>256</v>
      </c>
      <c r="L149" s="100" t="s">
        <v>77</v>
      </c>
      <c r="M149" s="66" t="s">
        <v>99</v>
      </c>
      <c r="N149" s="162">
        <f t="shared" si="17"/>
        <v>12000</v>
      </c>
      <c r="O149" s="114">
        <f>P149*5</f>
        <v>20000</v>
      </c>
      <c r="P149" s="59">
        <v>4000</v>
      </c>
      <c r="Q149" s="140">
        <f aca="true" t="shared" si="18" ref="Q149:Q191">R149*O149</f>
        <v>16000</v>
      </c>
      <c r="R149" s="142">
        <v>0.8</v>
      </c>
      <c r="S149" s="80"/>
      <c r="T149" s="92"/>
      <c r="U149" s="81"/>
      <c r="V149" s="4"/>
      <c r="W149" s="5"/>
      <c r="X149" s="6"/>
      <c r="Y149" s="7">
        <v>0.44</v>
      </c>
      <c r="Z149" s="199"/>
      <c r="AA149" s="211">
        <f aca="true" t="shared" si="19" ref="AA149:AA164">Z149*N149</f>
        <v>0</v>
      </c>
      <c r="AB149" s="217">
        <f t="shared" si="16"/>
        <v>9600</v>
      </c>
    </row>
    <row r="150" spans="1:28" ht="22.5" customHeight="1">
      <c r="A150" s="237"/>
      <c r="B150" s="302"/>
      <c r="C150" s="302"/>
      <c r="D150" s="221"/>
      <c r="E150" s="221"/>
      <c r="F150" s="13"/>
      <c r="G150" s="13">
        <v>25</v>
      </c>
      <c r="H150" s="13" t="s">
        <v>99</v>
      </c>
      <c r="I150" s="13">
        <v>1</v>
      </c>
      <c r="J150" s="13" t="s">
        <v>100</v>
      </c>
      <c r="K150" s="64" t="s">
        <v>256</v>
      </c>
      <c r="L150" s="100" t="s">
        <v>77</v>
      </c>
      <c r="M150" s="103" t="s">
        <v>99</v>
      </c>
      <c r="N150" s="162">
        <v>24690</v>
      </c>
      <c r="O150" s="114">
        <f>P150*5</f>
        <v>40000</v>
      </c>
      <c r="P150" s="59">
        <v>8000</v>
      </c>
      <c r="Q150" s="140">
        <f t="shared" si="18"/>
        <v>30000</v>
      </c>
      <c r="R150" s="142">
        <v>0.75</v>
      </c>
      <c r="S150" s="80"/>
      <c r="T150" s="92"/>
      <c r="U150" s="81"/>
      <c r="V150" s="4"/>
      <c r="W150" s="5"/>
      <c r="X150" s="6">
        <v>0.71</v>
      </c>
      <c r="Y150" s="7"/>
      <c r="Z150" s="199"/>
      <c r="AA150" s="211">
        <f t="shared" si="19"/>
        <v>0</v>
      </c>
      <c r="AB150" s="217">
        <f t="shared" si="16"/>
        <v>18517.5</v>
      </c>
    </row>
    <row r="151" spans="1:29" ht="22.5" customHeight="1">
      <c r="A151" s="237"/>
      <c r="B151" s="302"/>
      <c r="C151" s="302"/>
      <c r="D151" s="37" t="s">
        <v>155</v>
      </c>
      <c r="E151" s="37" t="s">
        <v>359</v>
      </c>
      <c r="F151" s="38"/>
      <c r="G151" s="38">
        <v>5</v>
      </c>
      <c r="H151" s="13" t="s">
        <v>99</v>
      </c>
      <c r="I151" s="13">
        <v>1</v>
      </c>
      <c r="J151" s="13" t="s">
        <v>100</v>
      </c>
      <c r="K151" s="64" t="s">
        <v>256</v>
      </c>
      <c r="L151" s="100" t="s">
        <v>77</v>
      </c>
      <c r="M151" s="103" t="s">
        <v>99</v>
      </c>
      <c r="N151" s="162">
        <v>10000</v>
      </c>
      <c r="O151" s="114">
        <f>P151*5</f>
        <v>6000</v>
      </c>
      <c r="P151" s="59">
        <v>1200</v>
      </c>
      <c r="Q151" s="140">
        <f t="shared" si="18"/>
        <v>6720.000000000001</v>
      </c>
      <c r="R151" s="142">
        <v>1.12</v>
      </c>
      <c r="S151" s="80"/>
      <c r="T151" s="92"/>
      <c r="U151" s="81"/>
      <c r="V151" s="4">
        <v>1.02</v>
      </c>
      <c r="W151" s="5"/>
      <c r="X151" s="6"/>
      <c r="Y151" s="7"/>
      <c r="Z151" s="199"/>
      <c r="AA151" s="211">
        <f t="shared" si="19"/>
        <v>0</v>
      </c>
      <c r="AB151" s="217">
        <f t="shared" si="16"/>
        <v>11200.000000000002</v>
      </c>
      <c r="AC151" s="278"/>
    </row>
    <row r="152" spans="1:28" ht="19.5" customHeight="1">
      <c r="A152" s="237"/>
      <c r="B152" s="302"/>
      <c r="C152" s="302"/>
      <c r="D152" s="101" t="s">
        <v>156</v>
      </c>
      <c r="E152" s="101" t="s">
        <v>351</v>
      </c>
      <c r="F152" s="102"/>
      <c r="G152" s="102">
        <v>1</v>
      </c>
      <c r="H152" s="18" t="s">
        <v>99</v>
      </c>
      <c r="I152" s="18">
        <v>10</v>
      </c>
      <c r="J152" s="18" t="s">
        <v>100</v>
      </c>
      <c r="K152" s="72" t="s">
        <v>256</v>
      </c>
      <c r="L152" s="72" t="s">
        <v>77</v>
      </c>
      <c r="M152" s="72" t="s">
        <v>99</v>
      </c>
      <c r="N152" s="162">
        <f t="shared" si="17"/>
        <v>1785</v>
      </c>
      <c r="O152" s="123">
        <f>P152*5</f>
        <v>2975</v>
      </c>
      <c r="P152" s="60">
        <v>595</v>
      </c>
      <c r="Q152" s="140">
        <f t="shared" si="18"/>
        <v>3730.65</v>
      </c>
      <c r="R152" s="127">
        <v>1.254</v>
      </c>
      <c r="S152" s="122"/>
      <c r="T152" s="126"/>
      <c r="U152" s="122"/>
      <c r="V152" s="4">
        <v>1.14</v>
      </c>
      <c r="W152" s="5"/>
      <c r="X152" s="6"/>
      <c r="Y152" s="7"/>
      <c r="Z152" s="199"/>
      <c r="AA152" s="211">
        <f t="shared" si="19"/>
        <v>0</v>
      </c>
      <c r="AB152" s="217">
        <f t="shared" si="16"/>
        <v>2238.39</v>
      </c>
    </row>
    <row r="153" spans="1:28" ht="17.25" customHeight="1">
      <c r="A153" s="237"/>
      <c r="B153" s="302"/>
      <c r="C153" s="302"/>
      <c r="D153" s="37" t="s">
        <v>157</v>
      </c>
      <c r="E153" s="37" t="s">
        <v>352</v>
      </c>
      <c r="F153" s="38"/>
      <c r="G153" s="38">
        <v>1</v>
      </c>
      <c r="H153" s="13" t="s">
        <v>99</v>
      </c>
      <c r="I153" s="13">
        <v>1</v>
      </c>
      <c r="J153" s="13" t="s">
        <v>100</v>
      </c>
      <c r="K153" s="64" t="s">
        <v>256</v>
      </c>
      <c r="L153" s="100" t="s">
        <v>77</v>
      </c>
      <c r="M153" s="103" t="s">
        <v>99</v>
      </c>
      <c r="N153" s="162">
        <f t="shared" si="17"/>
        <v>264</v>
      </c>
      <c r="O153" s="114">
        <f aca="true" t="shared" si="20" ref="O153:O163">P153*5</f>
        <v>440</v>
      </c>
      <c r="P153" s="59">
        <v>88</v>
      </c>
      <c r="Q153" s="140">
        <f t="shared" si="18"/>
        <v>1447.16</v>
      </c>
      <c r="R153" s="142">
        <v>3.289</v>
      </c>
      <c r="S153" s="76"/>
      <c r="T153" s="92"/>
      <c r="U153" s="77"/>
      <c r="V153" s="4">
        <v>2.99</v>
      </c>
      <c r="W153" s="5">
        <v>0.78</v>
      </c>
      <c r="X153" s="6"/>
      <c r="Y153" s="7"/>
      <c r="Z153" s="199"/>
      <c r="AA153" s="211">
        <f t="shared" si="19"/>
        <v>0</v>
      </c>
      <c r="AB153" s="217">
        <f t="shared" si="16"/>
        <v>868.296</v>
      </c>
    </row>
    <row r="154" spans="1:28" ht="22.5" customHeight="1">
      <c r="A154" s="237"/>
      <c r="B154" s="302"/>
      <c r="C154" s="302"/>
      <c r="D154" s="37" t="s">
        <v>158</v>
      </c>
      <c r="E154" s="37" t="s">
        <v>353</v>
      </c>
      <c r="F154" s="38"/>
      <c r="G154" s="38">
        <v>1</v>
      </c>
      <c r="H154" s="13" t="s">
        <v>99</v>
      </c>
      <c r="I154" s="13">
        <v>1</v>
      </c>
      <c r="J154" s="13" t="s">
        <v>100</v>
      </c>
      <c r="K154" s="64" t="s">
        <v>256</v>
      </c>
      <c r="L154" s="100" t="s">
        <v>77</v>
      </c>
      <c r="M154" s="66" t="s">
        <v>99</v>
      </c>
      <c r="N154" s="162">
        <f t="shared" si="17"/>
        <v>510</v>
      </c>
      <c r="O154" s="114">
        <f t="shared" si="20"/>
        <v>850</v>
      </c>
      <c r="P154" s="59">
        <v>170</v>
      </c>
      <c r="Q154" s="140">
        <f t="shared" si="18"/>
        <v>4862</v>
      </c>
      <c r="R154" s="142">
        <v>5.72</v>
      </c>
      <c r="S154" s="80"/>
      <c r="T154" s="92"/>
      <c r="U154" s="81"/>
      <c r="V154" s="4"/>
      <c r="W154" s="5"/>
      <c r="X154" s="6">
        <v>5.2</v>
      </c>
      <c r="Y154" s="7">
        <v>3.892</v>
      </c>
      <c r="Z154" s="199"/>
      <c r="AA154" s="211">
        <f t="shared" si="19"/>
        <v>0</v>
      </c>
      <c r="AB154" s="217">
        <f t="shared" si="16"/>
        <v>2917.2</v>
      </c>
    </row>
    <row r="155" spans="1:28" ht="22.5" customHeight="1">
      <c r="A155" s="237"/>
      <c r="B155" s="302"/>
      <c r="C155" s="302"/>
      <c r="D155" s="37" t="s">
        <v>159</v>
      </c>
      <c r="E155" s="37" t="s">
        <v>354</v>
      </c>
      <c r="F155" s="38"/>
      <c r="G155" s="38">
        <v>1</v>
      </c>
      <c r="H155" s="13" t="s">
        <v>99</v>
      </c>
      <c r="I155" s="13">
        <v>1</v>
      </c>
      <c r="J155" s="13" t="s">
        <v>100</v>
      </c>
      <c r="K155" s="64" t="s">
        <v>256</v>
      </c>
      <c r="L155" s="100" t="s">
        <v>77</v>
      </c>
      <c r="M155" s="103" t="s">
        <v>99</v>
      </c>
      <c r="N155" s="162">
        <f t="shared" si="17"/>
        <v>660</v>
      </c>
      <c r="O155" s="114">
        <f t="shared" si="20"/>
        <v>1100</v>
      </c>
      <c r="P155" s="59">
        <v>220</v>
      </c>
      <c r="Q155" s="140">
        <f t="shared" si="18"/>
        <v>3484.8</v>
      </c>
      <c r="R155" s="142">
        <v>3.168</v>
      </c>
      <c r="S155" s="80"/>
      <c r="T155" s="92"/>
      <c r="U155" s="81"/>
      <c r="V155" s="4"/>
      <c r="W155" s="5">
        <v>1.56</v>
      </c>
      <c r="X155" s="6">
        <v>2.88</v>
      </c>
      <c r="Y155" s="7">
        <v>1.39</v>
      </c>
      <c r="Z155" s="199"/>
      <c r="AA155" s="211">
        <f t="shared" si="19"/>
        <v>0</v>
      </c>
      <c r="AB155" s="217">
        <f t="shared" si="16"/>
        <v>2090.88</v>
      </c>
    </row>
    <row r="156" spans="1:28" ht="22.5" customHeight="1">
      <c r="A156" s="237"/>
      <c r="B156" s="302"/>
      <c r="C156" s="302"/>
      <c r="D156" s="37" t="s">
        <v>156</v>
      </c>
      <c r="E156" s="37" t="s">
        <v>351</v>
      </c>
      <c r="F156" s="38"/>
      <c r="G156" s="38">
        <v>1</v>
      </c>
      <c r="H156" s="13" t="s">
        <v>99</v>
      </c>
      <c r="I156" s="13">
        <v>1</v>
      </c>
      <c r="J156" s="13" t="s">
        <v>100</v>
      </c>
      <c r="K156" s="64" t="s">
        <v>256</v>
      </c>
      <c r="L156" s="100" t="s">
        <v>77</v>
      </c>
      <c r="M156" s="66" t="s">
        <v>99</v>
      </c>
      <c r="N156" s="162">
        <f t="shared" si="17"/>
        <v>90</v>
      </c>
      <c r="O156" s="114">
        <f t="shared" si="20"/>
        <v>150</v>
      </c>
      <c r="P156" s="59">
        <v>30</v>
      </c>
      <c r="Q156" s="140">
        <f t="shared" si="18"/>
        <v>262.35</v>
      </c>
      <c r="R156" s="142">
        <v>1.749</v>
      </c>
      <c r="S156" s="80"/>
      <c r="T156" s="92"/>
      <c r="U156" s="81"/>
      <c r="V156" s="4"/>
      <c r="W156" s="5">
        <v>1.59</v>
      </c>
      <c r="X156" s="6"/>
      <c r="Y156" s="7"/>
      <c r="Z156" s="199"/>
      <c r="AA156" s="211">
        <f t="shared" si="19"/>
        <v>0</v>
      </c>
      <c r="AB156" s="217">
        <f t="shared" si="16"/>
        <v>157.41</v>
      </c>
    </row>
    <row r="157" spans="1:28" ht="22.5" customHeight="1">
      <c r="A157" s="237"/>
      <c r="B157" s="302"/>
      <c r="C157" s="302"/>
      <c r="D157" s="37" t="s">
        <v>160</v>
      </c>
      <c r="E157" s="37" t="s">
        <v>355</v>
      </c>
      <c r="F157" s="38"/>
      <c r="G157" s="38">
        <v>1</v>
      </c>
      <c r="H157" s="13" t="s">
        <v>99</v>
      </c>
      <c r="I157" s="13">
        <v>1</v>
      </c>
      <c r="J157" s="13" t="s">
        <v>100</v>
      </c>
      <c r="K157" s="64" t="s">
        <v>256</v>
      </c>
      <c r="L157" s="100" t="s">
        <v>77</v>
      </c>
      <c r="M157" s="103" t="s">
        <v>99</v>
      </c>
      <c r="N157" s="162">
        <f t="shared" si="17"/>
        <v>315</v>
      </c>
      <c r="O157" s="114">
        <f t="shared" si="20"/>
        <v>525</v>
      </c>
      <c r="P157" s="59">
        <v>105</v>
      </c>
      <c r="Q157" s="140">
        <f t="shared" si="18"/>
        <v>548.625</v>
      </c>
      <c r="R157" s="142">
        <v>1.045</v>
      </c>
      <c r="S157" s="80"/>
      <c r="T157" s="92"/>
      <c r="U157" s="81"/>
      <c r="V157" s="4"/>
      <c r="W157" s="5">
        <v>0.84</v>
      </c>
      <c r="X157" s="6">
        <v>0.95</v>
      </c>
      <c r="Y157" s="7"/>
      <c r="Z157" s="199"/>
      <c r="AA157" s="211">
        <f t="shared" si="19"/>
        <v>0</v>
      </c>
      <c r="AB157" s="217">
        <f t="shared" si="16"/>
        <v>329.17499999999995</v>
      </c>
    </row>
    <row r="158" spans="1:28" ht="22.5" customHeight="1">
      <c r="A158" s="237"/>
      <c r="B158" s="302"/>
      <c r="C158" s="302"/>
      <c r="D158" s="37" t="s">
        <v>62</v>
      </c>
      <c r="E158" s="37" t="s">
        <v>356</v>
      </c>
      <c r="F158" s="38"/>
      <c r="G158" s="38">
        <v>0.9</v>
      </c>
      <c r="H158" s="13" t="s">
        <v>99</v>
      </c>
      <c r="I158" s="13">
        <v>10</v>
      </c>
      <c r="J158" s="13" t="s">
        <v>100</v>
      </c>
      <c r="K158" s="64" t="s">
        <v>256</v>
      </c>
      <c r="L158" s="100" t="s">
        <v>77</v>
      </c>
      <c r="M158" s="103" t="s">
        <v>99</v>
      </c>
      <c r="N158" s="162">
        <f t="shared" si="17"/>
        <v>360</v>
      </c>
      <c r="O158" s="114">
        <f t="shared" si="20"/>
        <v>600</v>
      </c>
      <c r="P158" s="59">
        <v>120</v>
      </c>
      <c r="Q158" s="140">
        <f t="shared" si="18"/>
        <v>4620</v>
      </c>
      <c r="R158" s="142">
        <v>7.7</v>
      </c>
      <c r="S158" s="80"/>
      <c r="T158" s="92"/>
      <c r="U158" s="81"/>
      <c r="V158" s="4"/>
      <c r="W158" s="5"/>
      <c r="X158" s="6"/>
      <c r="Y158" s="7">
        <v>7</v>
      </c>
      <c r="Z158" s="199"/>
      <c r="AA158" s="211">
        <f t="shared" si="19"/>
        <v>0</v>
      </c>
      <c r="AB158" s="217">
        <f t="shared" si="16"/>
        <v>2772</v>
      </c>
    </row>
    <row r="159" spans="1:28" ht="22.5" customHeight="1">
      <c r="A159" s="237"/>
      <c r="B159" s="221"/>
      <c r="C159" s="221"/>
      <c r="D159" s="37" t="s">
        <v>161</v>
      </c>
      <c r="E159" s="37" t="s">
        <v>357</v>
      </c>
      <c r="F159" s="38"/>
      <c r="G159" s="38">
        <v>1</v>
      </c>
      <c r="H159" s="13" t="s">
        <v>99</v>
      </c>
      <c r="I159" s="13">
        <v>1</v>
      </c>
      <c r="J159" s="13" t="s">
        <v>100</v>
      </c>
      <c r="K159" s="64" t="s">
        <v>256</v>
      </c>
      <c r="L159" s="100" t="s">
        <v>77</v>
      </c>
      <c r="M159" s="66" t="s">
        <v>99</v>
      </c>
      <c r="N159" s="162">
        <f t="shared" si="17"/>
        <v>258</v>
      </c>
      <c r="O159" s="114">
        <f t="shared" si="20"/>
        <v>430</v>
      </c>
      <c r="P159" s="59">
        <v>86</v>
      </c>
      <c r="Q159" s="140">
        <f t="shared" si="18"/>
        <v>1116.28</v>
      </c>
      <c r="R159" s="142">
        <v>2.596</v>
      </c>
      <c r="S159" s="80"/>
      <c r="T159" s="92"/>
      <c r="U159" s="81"/>
      <c r="V159" s="4"/>
      <c r="W159" s="5">
        <v>2.25</v>
      </c>
      <c r="X159" s="6">
        <v>2.36</v>
      </c>
      <c r="Y159" s="7">
        <v>2.09</v>
      </c>
      <c r="Z159" s="199"/>
      <c r="AA159" s="211">
        <f t="shared" si="19"/>
        <v>0</v>
      </c>
      <c r="AB159" s="217">
        <f t="shared" si="16"/>
        <v>669.768</v>
      </c>
    </row>
    <row r="160" spans="1:28" ht="22.5" customHeight="1">
      <c r="A160" s="237"/>
      <c r="B160" s="243"/>
      <c r="C160" s="243"/>
      <c r="D160" s="37" t="s">
        <v>15</v>
      </c>
      <c r="E160" s="37" t="s">
        <v>360</v>
      </c>
      <c r="F160" s="38"/>
      <c r="G160" s="38">
        <v>5</v>
      </c>
      <c r="H160" s="13" t="s">
        <v>99</v>
      </c>
      <c r="I160" s="13">
        <v>1</v>
      </c>
      <c r="J160" s="13" t="s">
        <v>100</v>
      </c>
      <c r="K160" s="64" t="s">
        <v>256</v>
      </c>
      <c r="L160" s="100" t="s">
        <v>77</v>
      </c>
      <c r="M160" s="103" t="s">
        <v>99</v>
      </c>
      <c r="N160" s="162">
        <f t="shared" si="17"/>
        <v>960</v>
      </c>
      <c r="O160" s="114">
        <f t="shared" si="20"/>
        <v>1600</v>
      </c>
      <c r="P160" s="59">
        <v>320</v>
      </c>
      <c r="Q160" s="140">
        <f t="shared" si="18"/>
        <v>6688</v>
      </c>
      <c r="R160" s="142">
        <v>4.18</v>
      </c>
      <c r="S160" s="80"/>
      <c r="T160" s="92"/>
      <c r="U160" s="81"/>
      <c r="V160" s="4">
        <v>3.8</v>
      </c>
      <c r="W160" s="5"/>
      <c r="X160" s="6"/>
      <c r="Y160" s="7"/>
      <c r="Z160" s="199"/>
      <c r="AA160" s="211">
        <f t="shared" si="19"/>
        <v>0</v>
      </c>
      <c r="AB160" s="217">
        <f t="shared" si="16"/>
        <v>4012.7999999999997</v>
      </c>
    </row>
    <row r="161" spans="1:28" ht="18.75" customHeight="1">
      <c r="A161" s="237"/>
      <c r="B161" s="244"/>
      <c r="C161" s="244"/>
      <c r="D161" s="37" t="s">
        <v>52</v>
      </c>
      <c r="E161" s="37" t="s">
        <v>358</v>
      </c>
      <c r="F161" s="38"/>
      <c r="G161" s="38" t="s">
        <v>491</v>
      </c>
      <c r="H161" s="13" t="s">
        <v>99</v>
      </c>
      <c r="I161" s="13">
        <v>14</v>
      </c>
      <c r="J161" s="13" t="s">
        <v>100</v>
      </c>
      <c r="K161" s="64" t="s">
        <v>256</v>
      </c>
      <c r="L161" s="100" t="s">
        <v>77</v>
      </c>
      <c r="M161" s="66" t="s">
        <v>99</v>
      </c>
      <c r="N161" s="162">
        <f t="shared" si="17"/>
        <v>600</v>
      </c>
      <c r="O161" s="154">
        <v>1000</v>
      </c>
      <c r="P161" s="59" t="s">
        <v>96</v>
      </c>
      <c r="Q161" s="140">
        <f t="shared" si="18"/>
        <v>3762</v>
      </c>
      <c r="R161" s="142">
        <v>3.762</v>
      </c>
      <c r="S161" s="80"/>
      <c r="T161" s="92"/>
      <c r="U161" s="81"/>
      <c r="V161" s="4"/>
      <c r="W161" s="5"/>
      <c r="X161" s="6">
        <v>3.42</v>
      </c>
      <c r="Y161" s="7"/>
      <c r="Z161" s="199"/>
      <c r="AA161" s="211">
        <f t="shared" si="19"/>
        <v>0</v>
      </c>
      <c r="AB161" s="217">
        <f t="shared" si="16"/>
        <v>2257.2</v>
      </c>
    </row>
    <row r="162" spans="1:28" ht="19.5" customHeight="1">
      <c r="A162" s="237"/>
      <c r="B162" s="227" t="s">
        <v>527</v>
      </c>
      <c r="C162" s="227" t="s">
        <v>528</v>
      </c>
      <c r="D162" s="37" t="s">
        <v>173</v>
      </c>
      <c r="E162" s="37" t="s">
        <v>207</v>
      </c>
      <c r="F162" s="38"/>
      <c r="G162" s="38">
        <v>1</v>
      </c>
      <c r="H162" s="13" t="s">
        <v>99</v>
      </c>
      <c r="I162" s="13">
        <v>1</v>
      </c>
      <c r="J162" s="13" t="s">
        <v>100</v>
      </c>
      <c r="K162" s="64" t="s">
        <v>256</v>
      </c>
      <c r="L162" s="100" t="s">
        <v>77</v>
      </c>
      <c r="M162" s="66" t="s">
        <v>99</v>
      </c>
      <c r="N162" s="162">
        <f t="shared" si="17"/>
        <v>180</v>
      </c>
      <c r="O162" s="114">
        <v>300</v>
      </c>
      <c r="P162" s="59">
        <v>1190</v>
      </c>
      <c r="Q162" s="140">
        <f t="shared" si="18"/>
        <v>1323</v>
      </c>
      <c r="R162" s="142">
        <v>4.41</v>
      </c>
      <c r="S162" s="80"/>
      <c r="T162" s="92"/>
      <c r="U162" s="81"/>
      <c r="V162" s="4">
        <v>1.28</v>
      </c>
      <c r="W162" s="5"/>
      <c r="X162" s="6"/>
      <c r="Y162" s="7">
        <v>1.75</v>
      </c>
      <c r="Z162" s="199"/>
      <c r="AA162" s="211">
        <f t="shared" si="19"/>
        <v>0</v>
      </c>
      <c r="AB162" s="217">
        <f t="shared" si="16"/>
        <v>793.8000000000001</v>
      </c>
    </row>
    <row r="163" spans="1:28" ht="19.5" customHeight="1">
      <c r="A163" s="237"/>
      <c r="B163" s="228"/>
      <c r="C163" s="228"/>
      <c r="D163" s="16" t="s">
        <v>19</v>
      </c>
      <c r="E163" s="16" t="s">
        <v>361</v>
      </c>
      <c r="F163" s="13"/>
      <c r="G163" s="13">
        <v>4</v>
      </c>
      <c r="H163" s="13" t="s">
        <v>99</v>
      </c>
      <c r="I163" s="13">
        <v>1</v>
      </c>
      <c r="J163" s="13" t="s">
        <v>100</v>
      </c>
      <c r="K163" s="14" t="s">
        <v>256</v>
      </c>
      <c r="L163" s="50" t="s">
        <v>77</v>
      </c>
      <c r="M163" s="66" t="s">
        <v>99</v>
      </c>
      <c r="N163" s="162">
        <f t="shared" si="17"/>
        <v>2418</v>
      </c>
      <c r="O163" s="114">
        <f t="shared" si="20"/>
        <v>4030</v>
      </c>
      <c r="P163" s="59">
        <v>806</v>
      </c>
      <c r="Q163" s="140">
        <f t="shared" si="18"/>
        <v>16109.925000000001</v>
      </c>
      <c r="R163" s="142">
        <f>AVERAGE(V163:Y163)</f>
        <v>3.9975</v>
      </c>
      <c r="S163" s="80"/>
      <c r="T163" s="92"/>
      <c r="U163" s="81"/>
      <c r="V163" s="4">
        <v>1.89</v>
      </c>
      <c r="W163" s="5"/>
      <c r="X163" s="6"/>
      <c r="Y163" s="7">
        <v>6.105</v>
      </c>
      <c r="Z163" s="199"/>
      <c r="AA163" s="211">
        <f t="shared" si="19"/>
        <v>0</v>
      </c>
      <c r="AB163" s="217">
        <f t="shared" si="16"/>
        <v>9665.955</v>
      </c>
    </row>
    <row r="164" spans="1:28" ht="20.25" customHeight="1">
      <c r="A164" s="232"/>
      <c r="B164" s="221"/>
      <c r="C164" s="221"/>
      <c r="D164" s="16" t="s">
        <v>54</v>
      </c>
      <c r="E164" s="16" t="s">
        <v>362</v>
      </c>
      <c r="F164" s="13"/>
      <c r="G164" s="13" t="s">
        <v>492</v>
      </c>
      <c r="H164" s="13" t="s">
        <v>99</v>
      </c>
      <c r="I164" s="13">
        <v>6</v>
      </c>
      <c r="J164" s="13" t="s">
        <v>100</v>
      </c>
      <c r="K164" s="14" t="s">
        <v>256</v>
      </c>
      <c r="L164" s="50" t="s">
        <v>77</v>
      </c>
      <c r="M164" s="66" t="s">
        <v>99</v>
      </c>
      <c r="N164" s="162">
        <f t="shared" si="17"/>
        <v>375</v>
      </c>
      <c r="O164" s="114">
        <f>P164*5</f>
        <v>625</v>
      </c>
      <c r="P164" s="59">
        <v>125</v>
      </c>
      <c r="Q164" s="140">
        <f t="shared" si="18"/>
        <v>1980</v>
      </c>
      <c r="R164" s="142">
        <v>3.168</v>
      </c>
      <c r="S164" s="80"/>
      <c r="T164" s="80"/>
      <c r="U164" s="81"/>
      <c r="V164" s="4"/>
      <c r="W164" s="5"/>
      <c r="X164" s="6">
        <v>2.88</v>
      </c>
      <c r="Y164" s="7"/>
      <c r="Z164" s="199"/>
      <c r="AA164" s="211">
        <f t="shared" si="19"/>
        <v>0</v>
      </c>
      <c r="AB164" s="217">
        <f t="shared" si="16"/>
        <v>1188</v>
      </c>
    </row>
    <row r="165" spans="1:28" ht="21.75" customHeight="1">
      <c r="A165" s="322" t="s">
        <v>363</v>
      </c>
      <c r="B165" s="318" t="s">
        <v>252</v>
      </c>
      <c r="C165" s="318" t="s">
        <v>253</v>
      </c>
      <c r="D165" s="273" t="s">
        <v>509</v>
      </c>
      <c r="E165" s="415" t="s">
        <v>531</v>
      </c>
      <c r="F165" s="243"/>
      <c r="G165" s="305">
        <v>0.5</v>
      </c>
      <c r="H165" s="305" t="s">
        <v>99</v>
      </c>
      <c r="I165" s="305">
        <v>10</v>
      </c>
      <c r="J165" s="305" t="s">
        <v>100</v>
      </c>
      <c r="K165" s="329" t="s">
        <v>256</v>
      </c>
      <c r="L165" s="328" t="s">
        <v>77</v>
      </c>
      <c r="M165" s="328" t="s">
        <v>100</v>
      </c>
      <c r="N165" s="385">
        <f t="shared" si="17"/>
        <v>1170</v>
      </c>
      <c r="O165" s="241">
        <f>P165*5</f>
        <v>1950</v>
      </c>
      <c r="P165" s="255">
        <v>390</v>
      </c>
      <c r="Q165" s="336">
        <f t="shared" si="18"/>
        <v>10155.6</v>
      </c>
      <c r="R165" s="333">
        <v>5.208</v>
      </c>
      <c r="S165" s="328"/>
      <c r="T165" s="343"/>
      <c r="U165" s="328"/>
      <c r="V165" s="344"/>
      <c r="W165" s="339"/>
      <c r="X165" s="340">
        <v>6.79</v>
      </c>
      <c r="Y165" s="342"/>
      <c r="Z165" s="290"/>
      <c r="AA165" s="294">
        <f>Z165*N165</f>
        <v>0</v>
      </c>
      <c r="AB165" s="429">
        <f t="shared" si="16"/>
        <v>6093.360000000001</v>
      </c>
    </row>
    <row r="166" spans="1:28" ht="14.25" customHeight="1">
      <c r="A166" s="323"/>
      <c r="B166" s="319"/>
      <c r="C166" s="319"/>
      <c r="D166" s="306"/>
      <c r="E166" s="414"/>
      <c r="F166" s="254"/>
      <c r="G166" s="305"/>
      <c r="H166" s="305"/>
      <c r="I166" s="305"/>
      <c r="J166" s="305"/>
      <c r="K166" s="329"/>
      <c r="L166" s="328"/>
      <c r="M166" s="328"/>
      <c r="N166" s="386"/>
      <c r="O166" s="254"/>
      <c r="P166" s="341"/>
      <c r="Q166" s="254"/>
      <c r="R166" s="334"/>
      <c r="S166" s="328"/>
      <c r="T166" s="328"/>
      <c r="U166" s="328"/>
      <c r="V166" s="344"/>
      <c r="W166" s="339"/>
      <c r="X166" s="340"/>
      <c r="Y166" s="342"/>
      <c r="Z166" s="291"/>
      <c r="AA166" s="295"/>
      <c r="AB166" s="254"/>
    </row>
    <row r="167" spans="1:28" ht="16.5" customHeight="1">
      <c r="A167" s="323"/>
      <c r="B167" s="320"/>
      <c r="C167" s="320"/>
      <c r="D167" s="273" t="s">
        <v>510</v>
      </c>
      <c r="E167" s="416" t="s">
        <v>532</v>
      </c>
      <c r="F167" s="243"/>
      <c r="G167" s="305">
        <v>0.5</v>
      </c>
      <c r="H167" s="305" t="s">
        <v>99</v>
      </c>
      <c r="I167" s="305">
        <v>1</v>
      </c>
      <c r="J167" s="305" t="s">
        <v>100</v>
      </c>
      <c r="K167" s="329" t="s">
        <v>256</v>
      </c>
      <c r="L167" s="330" t="s">
        <v>77</v>
      </c>
      <c r="M167" s="330" t="s">
        <v>100</v>
      </c>
      <c r="N167" s="385">
        <f t="shared" si="17"/>
        <v>300</v>
      </c>
      <c r="O167" s="393">
        <v>500</v>
      </c>
      <c r="P167" s="255"/>
      <c r="Q167" s="336">
        <f t="shared" si="18"/>
        <v>2877</v>
      </c>
      <c r="R167" s="333">
        <v>5.754</v>
      </c>
      <c r="S167" s="330"/>
      <c r="T167" s="330"/>
      <c r="U167" s="330"/>
      <c r="V167" s="344"/>
      <c r="W167" s="339"/>
      <c r="X167" s="340"/>
      <c r="Y167" s="342"/>
      <c r="Z167" s="290"/>
      <c r="AA167" s="294">
        <f>Z167*N167</f>
        <v>0</v>
      </c>
      <c r="AB167" s="429">
        <f t="shared" si="16"/>
        <v>1726.1999999999998</v>
      </c>
    </row>
    <row r="168" spans="1:28" ht="16.5" customHeight="1">
      <c r="A168" s="323"/>
      <c r="B168" s="321"/>
      <c r="C168" s="321"/>
      <c r="D168" s="306"/>
      <c r="E168" s="417"/>
      <c r="F168" s="254"/>
      <c r="G168" s="243"/>
      <c r="H168" s="305"/>
      <c r="I168" s="305"/>
      <c r="J168" s="305"/>
      <c r="K168" s="329"/>
      <c r="L168" s="331"/>
      <c r="M168" s="331"/>
      <c r="N168" s="386">
        <f t="shared" si="17"/>
        <v>0</v>
      </c>
      <c r="O168" s="411"/>
      <c r="P168" s="335"/>
      <c r="Q168" s="254"/>
      <c r="R168" s="334"/>
      <c r="S168" s="331"/>
      <c r="T168" s="331"/>
      <c r="U168" s="331"/>
      <c r="V168" s="344"/>
      <c r="W168" s="339"/>
      <c r="X168" s="340"/>
      <c r="Y168" s="342"/>
      <c r="Z168" s="291"/>
      <c r="AA168" s="295"/>
      <c r="AB168" s="254">
        <f t="shared" si="16"/>
        <v>0</v>
      </c>
    </row>
    <row r="169" spans="1:28" ht="16.5" customHeight="1">
      <c r="A169" s="233"/>
      <c r="B169" s="316"/>
      <c r="C169" s="423"/>
      <c r="D169" s="12" t="s">
        <v>367</v>
      </c>
      <c r="E169" s="12" t="s">
        <v>367</v>
      </c>
      <c r="F169" s="13"/>
      <c r="G169" s="13">
        <v>1</v>
      </c>
      <c r="H169" s="13" t="s">
        <v>99</v>
      </c>
      <c r="I169" s="13">
        <v>1</v>
      </c>
      <c r="J169" s="13" t="s">
        <v>100</v>
      </c>
      <c r="K169" s="63" t="s">
        <v>256</v>
      </c>
      <c r="L169" s="50" t="s">
        <v>77</v>
      </c>
      <c r="M169" s="66" t="s">
        <v>99</v>
      </c>
      <c r="N169" s="162">
        <f t="shared" si="17"/>
        <v>2400</v>
      </c>
      <c r="O169" s="114">
        <v>4000</v>
      </c>
      <c r="P169" s="59">
        <v>750</v>
      </c>
      <c r="Q169" s="140">
        <f t="shared" si="18"/>
        <v>25800</v>
      </c>
      <c r="R169" s="142">
        <v>6.45</v>
      </c>
      <c r="S169" s="80"/>
      <c r="T169" s="92"/>
      <c r="U169" s="81"/>
      <c r="V169" s="4">
        <v>5.95</v>
      </c>
      <c r="W169" s="5">
        <v>2.46</v>
      </c>
      <c r="X169" s="6"/>
      <c r="Y169" s="7">
        <v>5.2</v>
      </c>
      <c r="Z169" s="199"/>
      <c r="AA169" s="211">
        <f>Z169*N169</f>
        <v>0</v>
      </c>
      <c r="AB169" s="217">
        <f t="shared" si="16"/>
        <v>15480</v>
      </c>
    </row>
    <row r="170" spans="1:28" ht="16.5" customHeight="1">
      <c r="A170" s="237"/>
      <c r="B170" s="316"/>
      <c r="C170" s="423"/>
      <c r="D170" s="16" t="s">
        <v>162</v>
      </c>
      <c r="E170" s="16" t="s">
        <v>366</v>
      </c>
      <c r="F170" s="13"/>
      <c r="G170" s="13">
        <v>1</v>
      </c>
      <c r="H170" s="13" t="s">
        <v>99</v>
      </c>
      <c r="I170" s="13">
        <v>1</v>
      </c>
      <c r="J170" s="13" t="s">
        <v>100</v>
      </c>
      <c r="K170" s="63" t="s">
        <v>256</v>
      </c>
      <c r="L170" s="50" t="s">
        <v>77</v>
      </c>
      <c r="M170" s="66" t="s">
        <v>99</v>
      </c>
      <c r="N170" s="162">
        <f t="shared" si="17"/>
        <v>2880</v>
      </c>
      <c r="O170" s="114">
        <f aca="true" t="shared" si="21" ref="O170:O194">P170*5</f>
        <v>4800</v>
      </c>
      <c r="P170" s="59">
        <v>960</v>
      </c>
      <c r="Q170" s="140">
        <f t="shared" si="18"/>
        <v>14220</v>
      </c>
      <c r="R170" s="142">
        <f>AVERAGE(V170:Y170)</f>
        <v>2.9625</v>
      </c>
      <c r="S170" s="80"/>
      <c r="T170" s="92"/>
      <c r="U170" s="81"/>
      <c r="V170" s="4">
        <v>3.47</v>
      </c>
      <c r="W170" s="5">
        <v>2.38</v>
      </c>
      <c r="X170" s="6">
        <v>3.31</v>
      </c>
      <c r="Y170" s="7">
        <v>2.69</v>
      </c>
      <c r="Z170" s="199"/>
      <c r="AA170" s="211">
        <f aca="true" t="shared" si="22" ref="AA170:AA210">Z170*N170</f>
        <v>0</v>
      </c>
      <c r="AB170" s="217">
        <f t="shared" si="16"/>
        <v>8532</v>
      </c>
    </row>
    <row r="171" spans="1:28" ht="16.5" customHeight="1">
      <c r="A171" s="237"/>
      <c r="B171" s="316"/>
      <c r="C171" s="423"/>
      <c r="D171" s="16" t="s">
        <v>169</v>
      </c>
      <c r="E171" s="16" t="s">
        <v>368</v>
      </c>
      <c r="F171" s="13"/>
      <c r="G171" s="13">
        <v>0.9</v>
      </c>
      <c r="H171" s="13" t="s">
        <v>99</v>
      </c>
      <c r="I171" s="13">
        <v>1</v>
      </c>
      <c r="J171" s="13" t="s">
        <v>100</v>
      </c>
      <c r="K171" s="63" t="s">
        <v>256</v>
      </c>
      <c r="L171" s="50" t="s">
        <v>77</v>
      </c>
      <c r="M171" s="66" t="s">
        <v>99</v>
      </c>
      <c r="N171" s="162">
        <f t="shared" si="17"/>
        <v>1980</v>
      </c>
      <c r="O171" s="114">
        <f t="shared" si="21"/>
        <v>3300</v>
      </c>
      <c r="P171" s="59">
        <v>660</v>
      </c>
      <c r="Q171" s="140">
        <f t="shared" si="18"/>
        <v>10725</v>
      </c>
      <c r="R171" s="142">
        <v>3.25</v>
      </c>
      <c r="S171" s="80"/>
      <c r="T171" s="92"/>
      <c r="U171" s="81"/>
      <c r="V171" s="4"/>
      <c r="W171" s="5">
        <v>2</v>
      </c>
      <c r="X171" s="6">
        <v>5.38</v>
      </c>
      <c r="Y171" s="7">
        <v>2.69</v>
      </c>
      <c r="Z171" s="199"/>
      <c r="AA171" s="211">
        <f t="shared" si="22"/>
        <v>0</v>
      </c>
      <c r="AB171" s="217">
        <f t="shared" si="16"/>
        <v>6435</v>
      </c>
    </row>
    <row r="172" spans="1:28" ht="16.5" customHeight="1">
      <c r="A172" s="237"/>
      <c r="B172" s="317"/>
      <c r="C172" s="424"/>
      <c r="D172" s="16" t="s">
        <v>45</v>
      </c>
      <c r="E172" s="16" t="s">
        <v>369</v>
      </c>
      <c r="F172" s="13"/>
      <c r="G172" s="13">
        <v>1</v>
      </c>
      <c r="H172" s="13" t="s">
        <v>99</v>
      </c>
      <c r="I172" s="13">
        <v>1</v>
      </c>
      <c r="J172" s="13" t="s">
        <v>100</v>
      </c>
      <c r="K172" s="63" t="s">
        <v>256</v>
      </c>
      <c r="L172" s="50" t="s">
        <v>77</v>
      </c>
      <c r="M172" s="66" t="s">
        <v>99</v>
      </c>
      <c r="N172" s="162">
        <f t="shared" si="17"/>
        <v>312</v>
      </c>
      <c r="O172" s="114">
        <f t="shared" si="21"/>
        <v>520</v>
      </c>
      <c r="P172" s="59">
        <v>104</v>
      </c>
      <c r="Q172" s="140">
        <f t="shared" si="18"/>
        <v>2056.6</v>
      </c>
      <c r="R172" s="142">
        <f>AVERAGE(V172:Y172)</f>
        <v>3.955</v>
      </c>
      <c r="S172" s="80"/>
      <c r="T172" s="92"/>
      <c r="U172" s="81"/>
      <c r="V172" s="4"/>
      <c r="W172" s="5">
        <v>4.81</v>
      </c>
      <c r="X172" s="6"/>
      <c r="Y172" s="7">
        <v>3.1</v>
      </c>
      <c r="Z172" s="199"/>
      <c r="AA172" s="211">
        <f t="shared" si="22"/>
        <v>0</v>
      </c>
      <c r="AB172" s="217">
        <f t="shared" si="16"/>
        <v>1233.96</v>
      </c>
    </row>
    <row r="173" spans="1:28" ht="16.5" customHeight="1">
      <c r="A173" s="237"/>
      <c r="B173" s="227" t="s">
        <v>63</v>
      </c>
      <c r="C173" s="227" t="s">
        <v>365</v>
      </c>
      <c r="D173" s="16" t="s">
        <v>64</v>
      </c>
      <c r="E173" s="16" t="s">
        <v>370</v>
      </c>
      <c r="F173" s="13"/>
      <c r="G173" s="13">
        <v>1</v>
      </c>
      <c r="H173" s="13" t="s">
        <v>99</v>
      </c>
      <c r="I173" s="13">
        <v>1</v>
      </c>
      <c r="J173" s="13" t="s">
        <v>100</v>
      </c>
      <c r="K173" s="63" t="s">
        <v>256</v>
      </c>
      <c r="L173" s="50" t="s">
        <v>77</v>
      </c>
      <c r="M173" s="66" t="s">
        <v>99</v>
      </c>
      <c r="N173" s="162">
        <f t="shared" si="17"/>
        <v>21</v>
      </c>
      <c r="O173" s="114">
        <f t="shared" si="21"/>
        <v>35</v>
      </c>
      <c r="P173" s="59">
        <v>7</v>
      </c>
      <c r="Q173" s="140">
        <f t="shared" si="18"/>
        <v>271.25</v>
      </c>
      <c r="R173" s="142">
        <f>AVERAGE(V173:Y173)</f>
        <v>7.75</v>
      </c>
      <c r="S173" s="80"/>
      <c r="T173" s="92"/>
      <c r="U173" s="81"/>
      <c r="V173" s="4"/>
      <c r="W173" s="5"/>
      <c r="X173" s="6"/>
      <c r="Y173" s="7">
        <v>7.75</v>
      </c>
      <c r="Z173" s="199"/>
      <c r="AA173" s="211">
        <f t="shared" si="22"/>
        <v>0</v>
      </c>
      <c r="AB173" s="217">
        <f t="shared" si="16"/>
        <v>162.75</v>
      </c>
    </row>
    <row r="174" spans="1:28" ht="16.5" customHeight="1">
      <c r="A174" s="237"/>
      <c r="B174" s="228"/>
      <c r="C174" s="228"/>
      <c r="D174" s="16" t="s">
        <v>65</v>
      </c>
      <c r="E174" s="16" t="s">
        <v>371</v>
      </c>
      <c r="F174" s="13"/>
      <c r="G174" s="13">
        <v>15</v>
      </c>
      <c r="H174" s="13" t="s">
        <v>99</v>
      </c>
      <c r="I174" s="13">
        <v>1</v>
      </c>
      <c r="J174" s="13" t="s">
        <v>100</v>
      </c>
      <c r="K174" s="63" t="s">
        <v>256</v>
      </c>
      <c r="L174" s="50" t="s">
        <v>77</v>
      </c>
      <c r="M174" s="66" t="s">
        <v>99</v>
      </c>
      <c r="N174" s="162">
        <f t="shared" si="17"/>
        <v>12</v>
      </c>
      <c r="O174" s="114">
        <f t="shared" si="21"/>
        <v>20</v>
      </c>
      <c r="P174" s="59">
        <v>4</v>
      </c>
      <c r="Q174" s="140">
        <f t="shared" si="18"/>
        <v>94.80000000000001</v>
      </c>
      <c r="R174" s="142">
        <f>AVERAGE(V174:Y174)</f>
        <v>4.74</v>
      </c>
      <c r="S174" s="80"/>
      <c r="T174" s="92"/>
      <c r="U174" s="81"/>
      <c r="V174" s="4"/>
      <c r="W174" s="5"/>
      <c r="X174" s="6"/>
      <c r="Y174" s="7">
        <v>4.74</v>
      </c>
      <c r="Z174" s="199"/>
      <c r="AA174" s="211">
        <f t="shared" si="22"/>
        <v>0</v>
      </c>
      <c r="AB174" s="217">
        <f t="shared" si="16"/>
        <v>56.88</v>
      </c>
    </row>
    <row r="175" spans="1:28" ht="16.5" customHeight="1">
      <c r="A175" s="237"/>
      <c r="B175" s="228"/>
      <c r="C175" s="228"/>
      <c r="D175" s="16" t="s">
        <v>66</v>
      </c>
      <c r="E175" s="16" t="s">
        <v>66</v>
      </c>
      <c r="F175" s="13"/>
      <c r="G175" s="13">
        <v>5</v>
      </c>
      <c r="H175" s="13" t="s">
        <v>99</v>
      </c>
      <c r="I175" s="13">
        <v>1</v>
      </c>
      <c r="J175" s="13" t="s">
        <v>100</v>
      </c>
      <c r="K175" s="63" t="s">
        <v>256</v>
      </c>
      <c r="L175" s="50" t="s">
        <v>77</v>
      </c>
      <c r="M175" s="66" t="s">
        <v>99</v>
      </c>
      <c r="N175" s="162">
        <f t="shared" si="17"/>
        <v>150</v>
      </c>
      <c r="O175" s="114">
        <f t="shared" si="21"/>
        <v>250</v>
      </c>
      <c r="P175" s="59">
        <v>50</v>
      </c>
      <c r="Q175" s="140">
        <f t="shared" si="18"/>
        <v>2365</v>
      </c>
      <c r="R175" s="142">
        <v>9.46</v>
      </c>
      <c r="S175" s="80"/>
      <c r="T175" s="92"/>
      <c r="U175" s="81"/>
      <c r="V175" s="4"/>
      <c r="W175" s="5"/>
      <c r="X175" s="6"/>
      <c r="Y175" s="7">
        <v>8.6</v>
      </c>
      <c r="Z175" s="199"/>
      <c r="AA175" s="211">
        <f t="shared" si="22"/>
        <v>0</v>
      </c>
      <c r="AB175" s="217">
        <f t="shared" si="16"/>
        <v>1419.0000000000002</v>
      </c>
    </row>
    <row r="176" spans="1:28" ht="16.5" customHeight="1">
      <c r="A176" s="237"/>
      <c r="B176" s="228"/>
      <c r="C176" s="228"/>
      <c r="D176" s="16" t="s">
        <v>67</v>
      </c>
      <c r="E176" s="16" t="s">
        <v>372</v>
      </c>
      <c r="F176" s="13"/>
      <c r="G176" s="13">
        <v>1</v>
      </c>
      <c r="H176" s="13" t="s">
        <v>99</v>
      </c>
      <c r="I176" s="13">
        <v>1</v>
      </c>
      <c r="J176" s="13" t="s">
        <v>100</v>
      </c>
      <c r="K176" s="63" t="s">
        <v>256</v>
      </c>
      <c r="L176" s="50" t="s">
        <v>77</v>
      </c>
      <c r="M176" s="66" t="s">
        <v>99</v>
      </c>
      <c r="N176" s="162">
        <f t="shared" si="17"/>
        <v>135</v>
      </c>
      <c r="O176" s="114">
        <f t="shared" si="21"/>
        <v>225</v>
      </c>
      <c r="P176" s="59">
        <v>45</v>
      </c>
      <c r="Q176" s="140">
        <f t="shared" si="18"/>
        <v>2202.75</v>
      </c>
      <c r="R176" s="142">
        <v>9.79</v>
      </c>
      <c r="S176" s="73"/>
      <c r="T176" s="92"/>
      <c r="U176" s="93"/>
      <c r="V176" s="4"/>
      <c r="W176" s="5"/>
      <c r="X176" s="6"/>
      <c r="Y176" s="7">
        <v>8.99</v>
      </c>
      <c r="Z176" s="199"/>
      <c r="AA176" s="211">
        <f t="shared" si="22"/>
        <v>0</v>
      </c>
      <c r="AB176" s="217">
        <f t="shared" si="16"/>
        <v>1321.6499999999999</v>
      </c>
    </row>
    <row r="177" spans="1:28" ht="16.5" customHeight="1">
      <c r="A177" s="237"/>
      <c r="B177" s="228"/>
      <c r="C177" s="228"/>
      <c r="D177" s="16" t="s">
        <v>68</v>
      </c>
      <c r="E177" s="16" t="s">
        <v>373</v>
      </c>
      <c r="F177" s="13"/>
      <c r="G177" s="13">
        <v>0.5</v>
      </c>
      <c r="H177" s="13" t="s">
        <v>99</v>
      </c>
      <c r="I177" s="13">
        <v>1</v>
      </c>
      <c r="J177" s="13" t="s">
        <v>100</v>
      </c>
      <c r="K177" s="63" t="s">
        <v>256</v>
      </c>
      <c r="L177" s="50" t="s">
        <v>77</v>
      </c>
      <c r="M177" s="66" t="s">
        <v>99</v>
      </c>
      <c r="N177" s="162">
        <f t="shared" si="17"/>
        <v>135</v>
      </c>
      <c r="O177" s="114">
        <f t="shared" si="21"/>
        <v>225</v>
      </c>
      <c r="P177" s="59">
        <v>45</v>
      </c>
      <c r="Q177" s="140">
        <f t="shared" si="18"/>
        <v>1433.0249999999999</v>
      </c>
      <c r="R177" s="142">
        <v>6.369</v>
      </c>
      <c r="S177" s="80"/>
      <c r="T177" s="92"/>
      <c r="U177" s="81"/>
      <c r="V177" s="4"/>
      <c r="W177" s="5"/>
      <c r="X177" s="6"/>
      <c r="Y177" s="7">
        <v>5.79</v>
      </c>
      <c r="Z177" s="199"/>
      <c r="AA177" s="211">
        <f t="shared" si="22"/>
        <v>0</v>
      </c>
      <c r="AB177" s="217">
        <f t="shared" si="16"/>
        <v>859.8149999999999</v>
      </c>
    </row>
    <row r="178" spans="1:28" ht="16.5" customHeight="1">
      <c r="A178" s="237"/>
      <c r="B178" s="228"/>
      <c r="C178" s="228"/>
      <c r="D178" s="16" t="s">
        <v>69</v>
      </c>
      <c r="E178" s="16" t="s">
        <v>374</v>
      </c>
      <c r="F178" s="13"/>
      <c r="G178" s="13">
        <v>0.5</v>
      </c>
      <c r="H178" s="13" t="s">
        <v>99</v>
      </c>
      <c r="I178" s="13">
        <v>1</v>
      </c>
      <c r="J178" s="13" t="s">
        <v>100</v>
      </c>
      <c r="K178" s="63" t="s">
        <v>256</v>
      </c>
      <c r="L178" s="50" t="s">
        <v>77</v>
      </c>
      <c r="M178" s="66" t="s">
        <v>99</v>
      </c>
      <c r="N178" s="162">
        <f t="shared" si="17"/>
        <v>60</v>
      </c>
      <c r="O178" s="114">
        <f t="shared" si="21"/>
        <v>100</v>
      </c>
      <c r="P178" s="59">
        <v>20</v>
      </c>
      <c r="Q178" s="140">
        <f t="shared" si="18"/>
        <v>636.9</v>
      </c>
      <c r="R178" s="142">
        <v>6.369</v>
      </c>
      <c r="S178" s="80"/>
      <c r="T178" s="92"/>
      <c r="U178" s="81"/>
      <c r="V178" s="4"/>
      <c r="W178" s="5"/>
      <c r="X178" s="6"/>
      <c r="Y178" s="7">
        <v>5.79</v>
      </c>
      <c r="Z178" s="199"/>
      <c r="AA178" s="211">
        <f t="shared" si="22"/>
        <v>0</v>
      </c>
      <c r="AB178" s="217">
        <f t="shared" si="16"/>
        <v>382.14</v>
      </c>
    </row>
    <row r="179" spans="1:28" ht="16.5" customHeight="1">
      <c r="A179" s="237"/>
      <c r="B179" s="228"/>
      <c r="C179" s="228"/>
      <c r="D179" s="16" t="s">
        <v>70</v>
      </c>
      <c r="E179" s="16" t="s">
        <v>375</v>
      </c>
      <c r="F179" s="13"/>
      <c r="G179" s="13">
        <v>3</v>
      </c>
      <c r="H179" s="13" t="s">
        <v>99</v>
      </c>
      <c r="I179" s="13">
        <v>1</v>
      </c>
      <c r="J179" s="13" t="s">
        <v>100</v>
      </c>
      <c r="K179" s="63" t="s">
        <v>256</v>
      </c>
      <c r="L179" s="50" t="s">
        <v>77</v>
      </c>
      <c r="M179" s="66" t="s">
        <v>99</v>
      </c>
      <c r="N179" s="162">
        <f t="shared" si="17"/>
        <v>60</v>
      </c>
      <c r="O179" s="114">
        <f t="shared" si="21"/>
        <v>100</v>
      </c>
      <c r="P179" s="59">
        <v>20</v>
      </c>
      <c r="Q179" s="140">
        <f t="shared" si="18"/>
        <v>1095.6</v>
      </c>
      <c r="R179" s="142">
        <v>10.956</v>
      </c>
      <c r="S179" s="80"/>
      <c r="T179" s="92"/>
      <c r="U179" s="81"/>
      <c r="V179" s="4"/>
      <c r="W179" s="5"/>
      <c r="X179" s="6"/>
      <c r="Y179" s="7">
        <v>9.96</v>
      </c>
      <c r="Z179" s="199"/>
      <c r="AA179" s="211">
        <f t="shared" si="22"/>
        <v>0</v>
      </c>
      <c r="AB179" s="217">
        <f t="shared" si="16"/>
        <v>657.36</v>
      </c>
    </row>
    <row r="180" spans="1:28" ht="16.5" customHeight="1">
      <c r="A180" s="237"/>
      <c r="B180" s="228"/>
      <c r="C180" s="228"/>
      <c r="D180" s="16" t="s">
        <v>71</v>
      </c>
      <c r="E180" s="16" t="s">
        <v>376</v>
      </c>
      <c r="F180" s="13"/>
      <c r="G180" s="13">
        <v>3</v>
      </c>
      <c r="H180" s="13" t="s">
        <v>99</v>
      </c>
      <c r="I180" s="13">
        <v>1</v>
      </c>
      <c r="J180" s="13" t="s">
        <v>100</v>
      </c>
      <c r="K180" s="63" t="s">
        <v>256</v>
      </c>
      <c r="L180" s="50" t="s">
        <v>77</v>
      </c>
      <c r="M180" s="66" t="s">
        <v>99</v>
      </c>
      <c r="N180" s="162">
        <f t="shared" si="17"/>
        <v>18</v>
      </c>
      <c r="O180" s="114">
        <f t="shared" si="21"/>
        <v>30</v>
      </c>
      <c r="P180" s="59">
        <v>6</v>
      </c>
      <c r="Q180" s="140">
        <f t="shared" si="18"/>
        <v>284.79</v>
      </c>
      <c r="R180" s="142">
        <v>9.493</v>
      </c>
      <c r="S180" s="80"/>
      <c r="T180" s="92"/>
      <c r="U180" s="81"/>
      <c r="V180" s="4"/>
      <c r="W180" s="5"/>
      <c r="X180" s="6"/>
      <c r="Y180" s="7">
        <v>8.63</v>
      </c>
      <c r="Z180" s="199"/>
      <c r="AA180" s="211">
        <f t="shared" si="22"/>
        <v>0</v>
      </c>
      <c r="AB180" s="217">
        <f t="shared" si="16"/>
        <v>170.874</v>
      </c>
    </row>
    <row r="181" spans="1:28" ht="16.5" customHeight="1">
      <c r="A181" s="232"/>
      <c r="B181" s="268"/>
      <c r="C181" s="268"/>
      <c r="D181" s="16" t="s">
        <v>72</v>
      </c>
      <c r="E181" s="16" t="s">
        <v>377</v>
      </c>
      <c r="F181" s="13"/>
      <c r="G181" s="13">
        <v>3</v>
      </c>
      <c r="H181" s="13" t="s">
        <v>99</v>
      </c>
      <c r="I181" s="13">
        <v>1</v>
      </c>
      <c r="J181" s="13" t="s">
        <v>100</v>
      </c>
      <c r="K181" s="63" t="s">
        <v>256</v>
      </c>
      <c r="L181" s="50" t="s">
        <v>77</v>
      </c>
      <c r="M181" s="66" t="s">
        <v>99</v>
      </c>
      <c r="N181" s="162">
        <f t="shared" si="17"/>
        <v>30</v>
      </c>
      <c r="O181" s="114">
        <f t="shared" si="21"/>
        <v>50</v>
      </c>
      <c r="P181" s="59">
        <v>10</v>
      </c>
      <c r="Q181" s="140">
        <f t="shared" si="18"/>
        <v>511.5</v>
      </c>
      <c r="R181" s="142">
        <v>10.23</v>
      </c>
      <c r="S181" s="80"/>
      <c r="T181" s="92"/>
      <c r="U181" s="81"/>
      <c r="V181" s="4"/>
      <c r="W181" s="5"/>
      <c r="X181" s="6"/>
      <c r="Y181" s="7">
        <v>9.3</v>
      </c>
      <c r="Z181" s="199"/>
      <c r="AA181" s="211">
        <f t="shared" si="22"/>
        <v>0</v>
      </c>
      <c r="AB181" s="217">
        <f t="shared" si="16"/>
        <v>306.90000000000003</v>
      </c>
    </row>
    <row r="182" spans="1:28" ht="16.5" customHeight="1">
      <c r="A182" s="412" t="s">
        <v>363</v>
      </c>
      <c r="B182" s="229" t="s">
        <v>163</v>
      </c>
      <c r="C182" s="229" t="s">
        <v>378</v>
      </c>
      <c r="D182" s="16" t="s">
        <v>512</v>
      </c>
      <c r="E182" s="16" t="s">
        <v>486</v>
      </c>
      <c r="F182" s="13"/>
      <c r="G182" s="13">
        <v>0.3</v>
      </c>
      <c r="H182" s="13" t="s">
        <v>99</v>
      </c>
      <c r="I182" s="13">
        <v>12</v>
      </c>
      <c r="J182" s="13" t="s">
        <v>100</v>
      </c>
      <c r="K182" s="63" t="s">
        <v>256</v>
      </c>
      <c r="L182" s="50" t="s">
        <v>77</v>
      </c>
      <c r="M182" s="66" t="s">
        <v>100</v>
      </c>
      <c r="N182" s="162">
        <f t="shared" si="17"/>
        <v>300</v>
      </c>
      <c r="O182" s="114">
        <f t="shared" si="21"/>
        <v>500</v>
      </c>
      <c r="P182" s="59">
        <v>100</v>
      </c>
      <c r="Q182" s="140">
        <f t="shared" si="18"/>
        <v>1036</v>
      </c>
      <c r="R182" s="142">
        <v>2.072</v>
      </c>
      <c r="S182" s="80"/>
      <c r="T182" s="92"/>
      <c r="U182" s="81"/>
      <c r="V182" s="4"/>
      <c r="W182" s="5"/>
      <c r="X182" s="6"/>
      <c r="Y182" s="7"/>
      <c r="Z182" s="199"/>
      <c r="AA182" s="211">
        <f t="shared" si="22"/>
        <v>0</v>
      </c>
      <c r="AB182" s="217">
        <f t="shared" si="16"/>
        <v>621.6</v>
      </c>
    </row>
    <row r="183" spans="1:28" ht="16.5" customHeight="1">
      <c r="A183" s="259"/>
      <c r="B183" s="221"/>
      <c r="C183" s="221"/>
      <c r="D183" s="16" t="s">
        <v>164</v>
      </c>
      <c r="E183" s="16" t="s">
        <v>379</v>
      </c>
      <c r="F183" s="13"/>
      <c r="G183" s="13">
        <v>0.02</v>
      </c>
      <c r="H183" s="13" t="s">
        <v>99</v>
      </c>
      <c r="I183" s="13">
        <v>320</v>
      </c>
      <c r="J183" s="13" t="s">
        <v>100</v>
      </c>
      <c r="K183" s="63" t="s">
        <v>256</v>
      </c>
      <c r="L183" s="50" t="s">
        <v>77</v>
      </c>
      <c r="M183" s="66" t="s">
        <v>100</v>
      </c>
      <c r="N183" s="162">
        <f t="shared" si="17"/>
        <v>240</v>
      </c>
      <c r="O183" s="114">
        <f t="shared" si="21"/>
        <v>400</v>
      </c>
      <c r="P183" s="59">
        <v>80</v>
      </c>
      <c r="Q183" s="140">
        <f t="shared" si="18"/>
        <v>145.6</v>
      </c>
      <c r="R183" s="142">
        <v>0.364</v>
      </c>
      <c r="S183" s="80"/>
      <c r="T183" s="92"/>
      <c r="U183" s="81"/>
      <c r="V183" s="4"/>
      <c r="W183" s="5"/>
      <c r="X183" s="6"/>
      <c r="Y183" s="7">
        <v>3.45</v>
      </c>
      <c r="Z183" s="199"/>
      <c r="AA183" s="211">
        <f t="shared" si="22"/>
        <v>0</v>
      </c>
      <c r="AB183" s="217">
        <f t="shared" si="16"/>
        <v>87.36</v>
      </c>
    </row>
    <row r="184" spans="1:28" ht="16.5" customHeight="1">
      <c r="A184" s="233"/>
      <c r="B184" s="229"/>
      <c r="C184" s="229"/>
      <c r="D184" s="16" t="s">
        <v>20</v>
      </c>
      <c r="E184" s="16" t="s">
        <v>380</v>
      </c>
      <c r="F184" s="13"/>
      <c r="G184" s="13">
        <v>1</v>
      </c>
      <c r="H184" s="13" t="s">
        <v>99</v>
      </c>
      <c r="I184" s="13">
        <v>1</v>
      </c>
      <c r="J184" s="13" t="s">
        <v>100</v>
      </c>
      <c r="K184" s="63" t="s">
        <v>256</v>
      </c>
      <c r="L184" s="50" t="s">
        <v>77</v>
      </c>
      <c r="M184" s="66" t="s">
        <v>99</v>
      </c>
      <c r="N184" s="162">
        <f>O184/5*3</f>
        <v>360</v>
      </c>
      <c r="O184" s="114">
        <f t="shared" si="21"/>
        <v>600</v>
      </c>
      <c r="P184" s="59">
        <v>120</v>
      </c>
      <c r="Q184" s="140">
        <f t="shared" si="18"/>
        <v>3432</v>
      </c>
      <c r="R184" s="142">
        <v>5.72</v>
      </c>
      <c r="S184" s="80"/>
      <c r="T184" s="92"/>
      <c r="U184" s="81"/>
      <c r="V184" s="4">
        <v>5.2</v>
      </c>
      <c r="W184" s="5">
        <v>4.93</v>
      </c>
      <c r="X184" s="6"/>
      <c r="Y184" s="7"/>
      <c r="Z184" s="199"/>
      <c r="AA184" s="211">
        <f t="shared" si="22"/>
        <v>0</v>
      </c>
      <c r="AB184" s="217">
        <f t="shared" si="16"/>
        <v>2059.2</v>
      </c>
    </row>
    <row r="185" spans="1:28" ht="16.5" customHeight="1">
      <c r="A185" s="237"/>
      <c r="B185" s="230"/>
      <c r="C185" s="230"/>
      <c r="D185" s="16" t="s">
        <v>55</v>
      </c>
      <c r="E185" s="16" t="s">
        <v>381</v>
      </c>
      <c r="F185" s="13"/>
      <c r="G185" s="13">
        <v>1</v>
      </c>
      <c r="H185" s="13" t="s">
        <v>99</v>
      </c>
      <c r="I185" s="13">
        <v>6</v>
      </c>
      <c r="J185" s="13" t="s">
        <v>100</v>
      </c>
      <c r="K185" s="63" t="s">
        <v>256</v>
      </c>
      <c r="L185" s="50" t="s">
        <v>77</v>
      </c>
      <c r="M185" s="66" t="s">
        <v>99</v>
      </c>
      <c r="N185" s="162">
        <f t="shared" si="17"/>
        <v>30</v>
      </c>
      <c r="O185" s="114">
        <f t="shared" si="21"/>
        <v>50</v>
      </c>
      <c r="P185" s="59">
        <v>10</v>
      </c>
      <c r="Q185" s="140">
        <f t="shared" si="18"/>
        <v>501.6</v>
      </c>
      <c r="R185" s="142">
        <v>10.032</v>
      </c>
      <c r="S185" s="80"/>
      <c r="T185" s="92"/>
      <c r="U185" s="81"/>
      <c r="V185" s="4"/>
      <c r="W185" s="5"/>
      <c r="X185" s="6">
        <v>9.12</v>
      </c>
      <c r="Y185" s="7"/>
      <c r="Z185" s="199"/>
      <c r="AA185" s="211">
        <f t="shared" si="22"/>
        <v>0</v>
      </c>
      <c r="AB185" s="217">
        <f t="shared" si="16"/>
        <v>300.96</v>
      </c>
    </row>
    <row r="186" spans="1:28" ht="16.5" customHeight="1">
      <c r="A186" s="237"/>
      <c r="B186" s="230"/>
      <c r="C186" s="230"/>
      <c r="D186" s="16" t="s">
        <v>73</v>
      </c>
      <c r="E186" s="16" t="s">
        <v>382</v>
      </c>
      <c r="F186" s="13"/>
      <c r="G186" s="13">
        <v>1</v>
      </c>
      <c r="H186" s="13" t="s">
        <v>99</v>
      </c>
      <c r="I186" s="13">
        <v>1</v>
      </c>
      <c r="J186" s="13" t="s">
        <v>100</v>
      </c>
      <c r="K186" s="63" t="s">
        <v>256</v>
      </c>
      <c r="L186" s="50" t="s">
        <v>77</v>
      </c>
      <c r="M186" s="66" t="s">
        <v>99</v>
      </c>
      <c r="N186" s="162">
        <f t="shared" si="17"/>
        <v>345</v>
      </c>
      <c r="O186" s="114">
        <f t="shared" si="21"/>
        <v>575</v>
      </c>
      <c r="P186" s="59">
        <v>115</v>
      </c>
      <c r="Q186" s="140">
        <f t="shared" si="18"/>
        <v>5939.175</v>
      </c>
      <c r="R186" s="142">
        <v>10.329</v>
      </c>
      <c r="S186" s="80"/>
      <c r="T186" s="92"/>
      <c r="U186" s="81"/>
      <c r="V186" s="4"/>
      <c r="W186" s="5"/>
      <c r="X186" s="6"/>
      <c r="Y186" s="7">
        <v>9.39</v>
      </c>
      <c r="Z186" s="199"/>
      <c r="AA186" s="211">
        <f t="shared" si="22"/>
        <v>0</v>
      </c>
      <c r="AB186" s="217">
        <f t="shared" si="16"/>
        <v>3563.505</v>
      </c>
    </row>
    <row r="187" spans="1:28" ht="16.5" customHeight="1">
      <c r="A187" s="237"/>
      <c r="B187" s="231"/>
      <c r="C187" s="231"/>
      <c r="D187" s="16" t="s">
        <v>21</v>
      </c>
      <c r="E187" s="16" t="s">
        <v>383</v>
      </c>
      <c r="F187" s="13"/>
      <c r="G187" s="13">
        <v>1</v>
      </c>
      <c r="H187" s="13" t="s">
        <v>99</v>
      </c>
      <c r="I187" s="13">
        <v>1</v>
      </c>
      <c r="J187" s="13" t="s">
        <v>100</v>
      </c>
      <c r="K187" s="63" t="s">
        <v>256</v>
      </c>
      <c r="L187" s="50" t="s">
        <v>77</v>
      </c>
      <c r="M187" s="66" t="s">
        <v>99</v>
      </c>
      <c r="N187" s="162">
        <v>119</v>
      </c>
      <c r="O187" s="114">
        <f t="shared" si="21"/>
        <v>200</v>
      </c>
      <c r="P187" s="59">
        <v>40</v>
      </c>
      <c r="Q187" s="140">
        <f t="shared" si="18"/>
        <v>1416.8</v>
      </c>
      <c r="R187" s="142">
        <v>7.084</v>
      </c>
      <c r="S187" s="80"/>
      <c r="T187" s="92"/>
      <c r="U187" s="81"/>
      <c r="V187" s="4">
        <v>6.44</v>
      </c>
      <c r="W187" s="5"/>
      <c r="X187" s="6"/>
      <c r="Y187" s="7"/>
      <c r="Z187" s="199"/>
      <c r="AA187" s="211">
        <f t="shared" si="22"/>
        <v>0</v>
      </c>
      <c r="AB187" s="217">
        <f t="shared" si="16"/>
        <v>842.996</v>
      </c>
    </row>
    <row r="188" spans="1:28" ht="22.5" customHeight="1">
      <c r="A188" s="237"/>
      <c r="B188" s="229" t="s">
        <v>22</v>
      </c>
      <c r="C188" s="229" t="s">
        <v>384</v>
      </c>
      <c r="D188" s="16" t="s">
        <v>307</v>
      </c>
      <c r="E188" s="16" t="s">
        <v>385</v>
      </c>
      <c r="F188" s="13"/>
      <c r="G188" s="13">
        <v>1</v>
      </c>
      <c r="H188" s="13" t="s">
        <v>99</v>
      </c>
      <c r="I188" s="13">
        <v>1</v>
      </c>
      <c r="J188" s="13" t="s">
        <v>100</v>
      </c>
      <c r="K188" s="63" t="s">
        <v>256</v>
      </c>
      <c r="L188" s="50" t="s">
        <v>77</v>
      </c>
      <c r="M188" s="66" t="s">
        <v>99</v>
      </c>
      <c r="N188" s="162">
        <f t="shared" si="17"/>
        <v>1200</v>
      </c>
      <c r="O188" s="114">
        <v>2000</v>
      </c>
      <c r="P188" s="59">
        <v>2515</v>
      </c>
      <c r="Q188" s="140">
        <f t="shared" si="18"/>
        <v>4928</v>
      </c>
      <c r="R188" s="142">
        <v>2.464</v>
      </c>
      <c r="S188" s="80"/>
      <c r="T188" s="92"/>
      <c r="U188" s="81"/>
      <c r="V188" s="4">
        <v>2.24</v>
      </c>
      <c r="W188" s="5"/>
      <c r="X188" s="6"/>
      <c r="Y188" s="7"/>
      <c r="Z188" s="199"/>
      <c r="AA188" s="211">
        <f t="shared" si="22"/>
        <v>0</v>
      </c>
      <c r="AB188" s="217">
        <f t="shared" si="16"/>
        <v>2956.8</v>
      </c>
    </row>
    <row r="189" spans="1:28" ht="16.5" customHeight="1">
      <c r="A189" s="237"/>
      <c r="B189" s="230"/>
      <c r="C189" s="230"/>
      <c r="D189" s="16" t="s">
        <v>208</v>
      </c>
      <c r="E189" s="16" t="s">
        <v>209</v>
      </c>
      <c r="F189" s="13"/>
      <c r="G189" s="13">
        <v>0.5</v>
      </c>
      <c r="H189" s="13" t="s">
        <v>99</v>
      </c>
      <c r="I189" s="13">
        <v>1</v>
      </c>
      <c r="J189" s="13" t="s">
        <v>100</v>
      </c>
      <c r="K189" s="63" t="s">
        <v>256</v>
      </c>
      <c r="L189" s="50" t="s">
        <v>77</v>
      </c>
      <c r="M189" s="66" t="s">
        <v>99</v>
      </c>
      <c r="N189" s="162">
        <f t="shared" si="17"/>
        <v>1200</v>
      </c>
      <c r="O189" s="114">
        <v>2000</v>
      </c>
      <c r="P189" s="59">
        <v>1810</v>
      </c>
      <c r="Q189" s="140">
        <f t="shared" si="18"/>
        <v>12900</v>
      </c>
      <c r="R189" s="142">
        <v>6.45</v>
      </c>
      <c r="S189" s="80"/>
      <c r="T189" s="92"/>
      <c r="U189" s="81"/>
      <c r="V189" s="4">
        <v>4.25</v>
      </c>
      <c r="W189" s="5"/>
      <c r="X189" s="6"/>
      <c r="Y189" s="7">
        <v>5.25</v>
      </c>
      <c r="Z189" s="199"/>
      <c r="AA189" s="211">
        <f t="shared" si="22"/>
        <v>0</v>
      </c>
      <c r="AB189" s="217">
        <f t="shared" si="16"/>
        <v>7740</v>
      </c>
    </row>
    <row r="190" spans="1:28" ht="15.75" customHeight="1">
      <c r="A190" s="237"/>
      <c r="B190" s="230"/>
      <c r="C190" s="230"/>
      <c r="D190" s="16" t="s">
        <v>210</v>
      </c>
      <c r="E190" s="16" t="s">
        <v>386</v>
      </c>
      <c r="F190" s="13"/>
      <c r="G190" s="13">
        <v>1</v>
      </c>
      <c r="H190" s="13" t="s">
        <v>99</v>
      </c>
      <c r="I190" s="13">
        <v>1</v>
      </c>
      <c r="J190" s="13" t="s">
        <v>100</v>
      </c>
      <c r="K190" s="63" t="s">
        <v>256</v>
      </c>
      <c r="L190" s="50" t="s">
        <v>77</v>
      </c>
      <c r="M190" s="66" t="s">
        <v>99</v>
      </c>
      <c r="N190" s="162">
        <f t="shared" si="17"/>
        <v>1200</v>
      </c>
      <c r="O190" s="114">
        <v>2000</v>
      </c>
      <c r="P190" s="59">
        <v>2800</v>
      </c>
      <c r="Q190" s="140">
        <f t="shared" si="18"/>
        <v>15800</v>
      </c>
      <c r="R190" s="142">
        <v>7.9</v>
      </c>
      <c r="S190" s="80"/>
      <c r="T190" s="92"/>
      <c r="U190" s="81"/>
      <c r="V190" s="4"/>
      <c r="W190" s="5"/>
      <c r="X190" s="6">
        <v>5.55</v>
      </c>
      <c r="Y190" s="7"/>
      <c r="Z190" s="199"/>
      <c r="AA190" s="211">
        <f t="shared" si="22"/>
        <v>0</v>
      </c>
      <c r="AB190" s="217">
        <f t="shared" si="16"/>
        <v>9480</v>
      </c>
    </row>
    <row r="191" spans="1:28" ht="15.75" customHeight="1">
      <c r="A191" s="237"/>
      <c r="B191" s="230"/>
      <c r="C191" s="230"/>
      <c r="D191" s="16" t="s">
        <v>513</v>
      </c>
      <c r="E191" s="16" t="s">
        <v>514</v>
      </c>
      <c r="F191" s="13"/>
      <c r="G191" s="13">
        <v>0.5</v>
      </c>
      <c r="H191" s="13" t="s">
        <v>99</v>
      </c>
      <c r="I191" s="13">
        <v>1</v>
      </c>
      <c r="J191" s="13" t="s">
        <v>100</v>
      </c>
      <c r="K191" s="63" t="s">
        <v>256</v>
      </c>
      <c r="L191" s="50" t="s">
        <v>77</v>
      </c>
      <c r="M191" s="66" t="s">
        <v>99</v>
      </c>
      <c r="N191" s="162">
        <f t="shared" si="17"/>
        <v>120</v>
      </c>
      <c r="O191" s="114">
        <f t="shared" si="21"/>
        <v>200</v>
      </c>
      <c r="P191" s="59">
        <v>40</v>
      </c>
      <c r="Q191" s="140">
        <f t="shared" si="18"/>
        <v>748</v>
      </c>
      <c r="R191" s="142">
        <v>3.74</v>
      </c>
      <c r="S191" s="80"/>
      <c r="T191" s="92"/>
      <c r="U191" s="81"/>
      <c r="V191" s="4">
        <v>3.4</v>
      </c>
      <c r="W191" s="5"/>
      <c r="X191" s="6"/>
      <c r="Y191" s="7"/>
      <c r="Z191" s="199"/>
      <c r="AA191" s="211">
        <f t="shared" si="22"/>
        <v>0</v>
      </c>
      <c r="AB191" s="217">
        <f t="shared" si="16"/>
        <v>448.8</v>
      </c>
    </row>
    <row r="192" spans="1:28" ht="15.75" customHeight="1">
      <c r="A192" s="237"/>
      <c r="B192" s="231"/>
      <c r="C192" s="231"/>
      <c r="D192" s="16" t="s">
        <v>23</v>
      </c>
      <c r="E192" s="16" t="s">
        <v>387</v>
      </c>
      <c r="F192" s="13"/>
      <c r="G192" s="13">
        <v>1</v>
      </c>
      <c r="H192" s="13" t="s">
        <v>99</v>
      </c>
      <c r="I192" s="13">
        <v>1</v>
      </c>
      <c r="J192" s="13" t="s">
        <v>100</v>
      </c>
      <c r="K192" s="63" t="s">
        <v>256</v>
      </c>
      <c r="L192" s="50" t="s">
        <v>77</v>
      </c>
      <c r="M192" s="66" t="s">
        <v>99</v>
      </c>
      <c r="N192" s="162">
        <f t="shared" si="17"/>
        <v>600</v>
      </c>
      <c r="O192" s="114">
        <f t="shared" si="21"/>
        <v>1000</v>
      </c>
      <c r="P192" s="59">
        <v>200</v>
      </c>
      <c r="Q192" s="140">
        <f aca="true" t="shared" si="23" ref="Q192:Q210">R192*O192</f>
        <v>4675</v>
      </c>
      <c r="R192" s="142">
        <v>4.675</v>
      </c>
      <c r="S192" s="73"/>
      <c r="T192" s="92"/>
      <c r="U192" s="93"/>
      <c r="V192" s="4">
        <v>4.25</v>
      </c>
      <c r="W192" s="5"/>
      <c r="X192" s="6"/>
      <c r="Y192" s="7"/>
      <c r="Z192" s="199"/>
      <c r="AA192" s="211">
        <f t="shared" si="22"/>
        <v>0</v>
      </c>
      <c r="AB192" s="217">
        <f t="shared" si="16"/>
        <v>2805</v>
      </c>
    </row>
    <row r="193" spans="1:28" ht="15.75" customHeight="1">
      <c r="A193" s="237"/>
      <c r="B193" s="302"/>
      <c r="C193" s="302"/>
      <c r="D193" s="37" t="s">
        <v>457</v>
      </c>
      <c r="E193" s="37" t="s">
        <v>388</v>
      </c>
      <c r="F193" s="13"/>
      <c r="G193" s="13">
        <v>0.5</v>
      </c>
      <c r="H193" s="13" t="s">
        <v>99</v>
      </c>
      <c r="I193" s="13">
        <v>1</v>
      </c>
      <c r="J193" s="13" t="s">
        <v>100</v>
      </c>
      <c r="K193" s="63" t="s">
        <v>256</v>
      </c>
      <c r="L193" s="50" t="s">
        <v>77</v>
      </c>
      <c r="M193" s="66" t="s">
        <v>99</v>
      </c>
      <c r="N193" s="162">
        <f t="shared" si="17"/>
        <v>1506</v>
      </c>
      <c r="O193" s="114">
        <f t="shared" si="21"/>
        <v>2510</v>
      </c>
      <c r="P193" s="59">
        <v>502</v>
      </c>
      <c r="Q193" s="140">
        <f t="shared" si="23"/>
        <v>8885.4</v>
      </c>
      <c r="R193" s="142">
        <v>3.54</v>
      </c>
      <c r="S193" s="80"/>
      <c r="T193" s="92"/>
      <c r="U193" s="81"/>
      <c r="V193" s="4">
        <v>2.43</v>
      </c>
      <c r="W193" s="5">
        <v>2.22</v>
      </c>
      <c r="X193" s="6">
        <v>3.02</v>
      </c>
      <c r="Y193" s="7">
        <v>3.14</v>
      </c>
      <c r="Z193" s="199"/>
      <c r="AA193" s="211">
        <f t="shared" si="22"/>
        <v>0</v>
      </c>
      <c r="AB193" s="217">
        <f t="shared" si="16"/>
        <v>5331.24</v>
      </c>
    </row>
    <row r="194" spans="1:28" s="45" customFormat="1" ht="15.75" customHeight="1">
      <c r="A194" s="237"/>
      <c r="B194" s="302"/>
      <c r="C194" s="302"/>
      <c r="D194" s="16" t="s">
        <v>74</v>
      </c>
      <c r="E194" s="16" t="s">
        <v>389</v>
      </c>
      <c r="F194" s="38"/>
      <c r="G194" s="38">
        <v>2.5</v>
      </c>
      <c r="H194" s="38" t="s">
        <v>99</v>
      </c>
      <c r="I194" s="38">
        <v>1</v>
      </c>
      <c r="J194" s="13" t="s">
        <v>100</v>
      </c>
      <c r="K194" s="63" t="s">
        <v>256</v>
      </c>
      <c r="L194" s="50" t="s">
        <v>77</v>
      </c>
      <c r="M194" s="66" t="s">
        <v>99</v>
      </c>
      <c r="N194" s="162">
        <f t="shared" si="17"/>
        <v>45</v>
      </c>
      <c r="O194" s="114">
        <f t="shared" si="21"/>
        <v>75</v>
      </c>
      <c r="P194" s="59">
        <v>15</v>
      </c>
      <c r="Q194" s="140">
        <f t="shared" si="23"/>
        <v>788.7</v>
      </c>
      <c r="R194" s="142">
        <v>10.516</v>
      </c>
      <c r="S194" s="80"/>
      <c r="T194" s="92"/>
      <c r="U194" s="81"/>
      <c r="V194" s="41"/>
      <c r="W194" s="42"/>
      <c r="X194" s="43"/>
      <c r="Y194" s="44">
        <v>9.56</v>
      </c>
      <c r="Z194" s="199"/>
      <c r="AA194" s="211">
        <f t="shared" si="22"/>
        <v>0</v>
      </c>
      <c r="AB194" s="217">
        <f t="shared" si="16"/>
        <v>473.22</v>
      </c>
    </row>
    <row r="195" spans="1:28" ht="15.75" customHeight="1">
      <c r="A195" s="237"/>
      <c r="B195" s="302"/>
      <c r="C195" s="302"/>
      <c r="D195" s="16" t="s">
        <v>165</v>
      </c>
      <c r="E195" s="16" t="s">
        <v>390</v>
      </c>
      <c r="F195" s="13"/>
      <c r="G195" s="13">
        <v>0.5</v>
      </c>
      <c r="H195" s="13" t="s">
        <v>99</v>
      </c>
      <c r="I195" s="13">
        <v>1</v>
      </c>
      <c r="J195" s="13" t="s">
        <v>100</v>
      </c>
      <c r="K195" s="63" t="s">
        <v>256</v>
      </c>
      <c r="L195" s="50" t="s">
        <v>77</v>
      </c>
      <c r="M195" s="66" t="s">
        <v>99</v>
      </c>
      <c r="N195" s="162">
        <f t="shared" si="17"/>
        <v>12</v>
      </c>
      <c r="O195" s="114">
        <f aca="true" t="shared" si="24" ref="O195:O210">P195*5</f>
        <v>20</v>
      </c>
      <c r="P195" s="59">
        <v>4</v>
      </c>
      <c r="Q195" s="140">
        <f t="shared" si="23"/>
        <v>777.04</v>
      </c>
      <c r="R195" s="142">
        <v>38.852</v>
      </c>
      <c r="S195" s="80"/>
      <c r="T195" s="92"/>
      <c r="U195" s="81"/>
      <c r="V195" s="4"/>
      <c r="W195" s="5"/>
      <c r="X195" s="6"/>
      <c r="Y195" s="7">
        <v>35.32</v>
      </c>
      <c r="Z195" s="199"/>
      <c r="AA195" s="211">
        <f t="shared" si="22"/>
        <v>0</v>
      </c>
      <c r="AB195" s="217">
        <f t="shared" si="16"/>
        <v>466.22399999999993</v>
      </c>
    </row>
    <row r="196" spans="1:28" ht="15.75" customHeight="1">
      <c r="A196" s="237"/>
      <c r="B196" s="302"/>
      <c r="C196" s="302"/>
      <c r="D196" s="16" t="s">
        <v>166</v>
      </c>
      <c r="E196" s="16" t="s">
        <v>403</v>
      </c>
      <c r="F196" s="13"/>
      <c r="G196" s="13">
        <v>0.5</v>
      </c>
      <c r="H196" s="13" t="s">
        <v>99</v>
      </c>
      <c r="I196" s="13">
        <v>1</v>
      </c>
      <c r="J196" s="13" t="s">
        <v>100</v>
      </c>
      <c r="K196" s="63" t="s">
        <v>256</v>
      </c>
      <c r="L196" s="50" t="s">
        <v>77</v>
      </c>
      <c r="M196" s="66" t="s">
        <v>99</v>
      </c>
      <c r="N196" s="162">
        <f t="shared" si="17"/>
        <v>45</v>
      </c>
      <c r="O196" s="114">
        <f t="shared" si="24"/>
        <v>75</v>
      </c>
      <c r="P196" s="59">
        <v>15</v>
      </c>
      <c r="Q196" s="140">
        <f t="shared" si="23"/>
        <v>309.375</v>
      </c>
      <c r="R196" s="142">
        <v>4.125</v>
      </c>
      <c r="S196" s="80"/>
      <c r="T196" s="92"/>
      <c r="U196" s="81"/>
      <c r="V196" s="4"/>
      <c r="W196" s="5"/>
      <c r="X196" s="6"/>
      <c r="Y196" s="7">
        <v>3.75</v>
      </c>
      <c r="Z196" s="199"/>
      <c r="AA196" s="211">
        <f t="shared" si="22"/>
        <v>0</v>
      </c>
      <c r="AB196" s="217">
        <f aca="true" t="shared" si="25" ref="AB196:AB257">R196*N196</f>
        <v>185.625</v>
      </c>
    </row>
    <row r="197" spans="1:28" ht="15.75" customHeight="1">
      <c r="A197" s="237"/>
      <c r="B197" s="302"/>
      <c r="C197" s="302"/>
      <c r="D197" s="16" t="s">
        <v>459</v>
      </c>
      <c r="E197" s="16" t="s">
        <v>391</v>
      </c>
      <c r="F197" s="13"/>
      <c r="G197" s="13">
        <v>5</v>
      </c>
      <c r="H197" s="13" t="s">
        <v>99</v>
      </c>
      <c r="I197" s="13">
        <v>1</v>
      </c>
      <c r="J197" s="13" t="s">
        <v>100</v>
      </c>
      <c r="K197" s="63" t="s">
        <v>256</v>
      </c>
      <c r="L197" s="50" t="s">
        <v>77</v>
      </c>
      <c r="M197" s="66" t="s">
        <v>99</v>
      </c>
      <c r="N197" s="162">
        <f t="shared" si="17"/>
        <v>1500</v>
      </c>
      <c r="O197" s="114">
        <v>2500</v>
      </c>
      <c r="P197" s="59">
        <v>2175</v>
      </c>
      <c r="Q197" s="140">
        <f t="shared" si="23"/>
        <v>4455</v>
      </c>
      <c r="R197" s="142">
        <v>1.782</v>
      </c>
      <c r="S197" s="80"/>
      <c r="T197" s="92"/>
      <c r="U197" s="81"/>
      <c r="V197" s="4">
        <v>1.62</v>
      </c>
      <c r="W197" s="5">
        <v>1.02</v>
      </c>
      <c r="X197" s="6"/>
      <c r="Y197" s="7">
        <v>1.05</v>
      </c>
      <c r="Z197" s="199"/>
      <c r="AA197" s="211">
        <f t="shared" si="22"/>
        <v>0</v>
      </c>
      <c r="AB197" s="217">
        <f t="shared" si="25"/>
        <v>2673</v>
      </c>
    </row>
    <row r="198" spans="1:28" ht="15.75" customHeight="1">
      <c r="A198" s="237"/>
      <c r="B198" s="302"/>
      <c r="C198" s="302"/>
      <c r="D198" s="258" t="s">
        <v>460</v>
      </c>
      <c r="E198" s="258" t="s">
        <v>392</v>
      </c>
      <c r="F198" s="13"/>
      <c r="G198" s="13">
        <v>1</v>
      </c>
      <c r="H198" s="13" t="s">
        <v>99</v>
      </c>
      <c r="I198" s="13">
        <v>1</v>
      </c>
      <c r="J198" s="13" t="s">
        <v>100</v>
      </c>
      <c r="K198" s="63" t="s">
        <v>256</v>
      </c>
      <c r="L198" s="50" t="s">
        <v>77</v>
      </c>
      <c r="M198" s="66" t="s">
        <v>99</v>
      </c>
      <c r="N198" s="162">
        <f t="shared" si="17"/>
        <v>1290</v>
      </c>
      <c r="O198" s="114">
        <f t="shared" si="24"/>
        <v>2150</v>
      </c>
      <c r="P198" s="59">
        <v>430</v>
      </c>
      <c r="Q198" s="140">
        <f t="shared" si="23"/>
        <v>2838</v>
      </c>
      <c r="R198" s="142">
        <v>1.32</v>
      </c>
      <c r="S198" s="80"/>
      <c r="T198" s="92"/>
      <c r="U198" s="81"/>
      <c r="V198" s="4"/>
      <c r="W198" s="5">
        <v>0.9</v>
      </c>
      <c r="X198" s="6">
        <v>1.2</v>
      </c>
      <c r="Y198" s="7"/>
      <c r="Z198" s="199"/>
      <c r="AA198" s="211">
        <f t="shared" si="22"/>
        <v>0</v>
      </c>
      <c r="AB198" s="217">
        <f t="shared" si="25"/>
        <v>1702.8000000000002</v>
      </c>
    </row>
    <row r="199" spans="1:28" ht="15.75" customHeight="1">
      <c r="A199" s="237"/>
      <c r="B199" s="302"/>
      <c r="C199" s="302"/>
      <c r="D199" s="221" t="s">
        <v>460</v>
      </c>
      <c r="E199" s="221"/>
      <c r="F199" s="13"/>
      <c r="G199" s="13">
        <v>5</v>
      </c>
      <c r="H199" s="13" t="s">
        <v>99</v>
      </c>
      <c r="I199" s="13">
        <v>1</v>
      </c>
      <c r="J199" s="13" t="s">
        <v>100</v>
      </c>
      <c r="K199" s="63" t="s">
        <v>256</v>
      </c>
      <c r="L199" s="50" t="s">
        <v>77</v>
      </c>
      <c r="M199" s="66" t="s">
        <v>99</v>
      </c>
      <c r="N199" s="162">
        <v>4599</v>
      </c>
      <c r="O199" s="114">
        <f t="shared" si="24"/>
        <v>7500</v>
      </c>
      <c r="P199" s="59">
        <v>1500</v>
      </c>
      <c r="Q199" s="140">
        <f t="shared" si="23"/>
        <v>9300</v>
      </c>
      <c r="R199" s="142">
        <f>AVERAGE(V199:Y199)</f>
        <v>1.24</v>
      </c>
      <c r="S199" s="80"/>
      <c r="T199" s="92"/>
      <c r="U199" s="81"/>
      <c r="V199" s="4">
        <v>1.24</v>
      </c>
      <c r="W199" s="5"/>
      <c r="X199" s="6"/>
      <c r="Y199" s="7"/>
      <c r="Z199" s="199"/>
      <c r="AA199" s="211">
        <f t="shared" si="22"/>
        <v>0</v>
      </c>
      <c r="AB199" s="217">
        <f t="shared" si="25"/>
        <v>5702.76</v>
      </c>
    </row>
    <row r="200" spans="1:28" ht="15.75" customHeight="1">
      <c r="A200" s="237"/>
      <c r="B200" s="302"/>
      <c r="C200" s="302"/>
      <c r="D200" s="16" t="s">
        <v>53</v>
      </c>
      <c r="E200" s="16" t="s">
        <v>393</v>
      </c>
      <c r="F200" s="13"/>
      <c r="G200" s="13">
        <v>5</v>
      </c>
      <c r="H200" s="13" t="s">
        <v>99</v>
      </c>
      <c r="I200" s="13">
        <v>1</v>
      </c>
      <c r="J200" s="13" t="s">
        <v>100</v>
      </c>
      <c r="K200" s="63" t="s">
        <v>256</v>
      </c>
      <c r="L200" s="50" t="s">
        <v>77</v>
      </c>
      <c r="M200" s="66" t="s">
        <v>99</v>
      </c>
      <c r="N200" s="162">
        <v>3749</v>
      </c>
      <c r="O200" s="114">
        <f t="shared" si="24"/>
        <v>6250</v>
      </c>
      <c r="P200" s="59">
        <v>1250</v>
      </c>
      <c r="Q200" s="140">
        <f t="shared" si="23"/>
        <v>8250</v>
      </c>
      <c r="R200" s="142">
        <v>1.32</v>
      </c>
      <c r="S200" s="80"/>
      <c r="T200" s="92"/>
      <c r="U200" s="81"/>
      <c r="V200" s="4"/>
      <c r="W200" s="5"/>
      <c r="X200" s="6">
        <v>1.2</v>
      </c>
      <c r="Y200" s="7"/>
      <c r="Z200" s="199"/>
      <c r="AA200" s="211">
        <f t="shared" si="22"/>
        <v>0</v>
      </c>
      <c r="AB200" s="217">
        <f t="shared" si="25"/>
        <v>4948.68</v>
      </c>
    </row>
    <row r="201" spans="1:28" ht="15.75" customHeight="1">
      <c r="A201" s="237"/>
      <c r="B201" s="302"/>
      <c r="C201" s="302"/>
      <c r="D201" s="16" t="s">
        <v>16</v>
      </c>
      <c r="E201" s="16" t="s">
        <v>394</v>
      </c>
      <c r="F201" s="13"/>
      <c r="G201" s="13">
        <v>5</v>
      </c>
      <c r="H201" s="13" t="s">
        <v>99</v>
      </c>
      <c r="I201" s="13">
        <v>1</v>
      </c>
      <c r="J201" s="13" t="s">
        <v>100</v>
      </c>
      <c r="K201" s="63" t="s">
        <v>256</v>
      </c>
      <c r="L201" s="50" t="s">
        <v>77</v>
      </c>
      <c r="M201" s="66" t="s">
        <v>99</v>
      </c>
      <c r="N201" s="162">
        <f aca="true" t="shared" si="26" ref="N201:N264">O201/5*3</f>
        <v>2670</v>
      </c>
      <c r="O201" s="114">
        <f t="shared" si="24"/>
        <v>4450</v>
      </c>
      <c r="P201" s="59">
        <v>890</v>
      </c>
      <c r="Q201" s="140">
        <f t="shared" si="23"/>
        <v>11209.550000000001</v>
      </c>
      <c r="R201" s="142">
        <v>2.519</v>
      </c>
      <c r="S201" s="80"/>
      <c r="T201" s="92"/>
      <c r="U201" s="81"/>
      <c r="V201" s="4">
        <v>1.22</v>
      </c>
      <c r="W201" s="5"/>
      <c r="X201" s="6"/>
      <c r="Y201" s="7">
        <v>2.29</v>
      </c>
      <c r="Z201" s="199"/>
      <c r="AA201" s="211">
        <f t="shared" si="22"/>
        <v>0</v>
      </c>
      <c r="AB201" s="217">
        <f t="shared" si="25"/>
        <v>6725.7300000000005</v>
      </c>
    </row>
    <row r="202" spans="1:28" ht="15.75" customHeight="1">
      <c r="A202" s="237"/>
      <c r="B202" s="302"/>
      <c r="C202" s="302"/>
      <c r="D202" s="16" t="s">
        <v>480</v>
      </c>
      <c r="E202" s="16" t="s">
        <v>395</v>
      </c>
      <c r="F202" s="13"/>
      <c r="G202" s="13">
        <v>5</v>
      </c>
      <c r="H202" s="13" t="s">
        <v>99</v>
      </c>
      <c r="I202" s="13">
        <v>1</v>
      </c>
      <c r="J202" s="13" t="s">
        <v>100</v>
      </c>
      <c r="K202" s="63" t="s">
        <v>256</v>
      </c>
      <c r="L202" s="50" t="s">
        <v>77</v>
      </c>
      <c r="M202" s="66" t="s">
        <v>99</v>
      </c>
      <c r="N202" s="162">
        <f t="shared" si="26"/>
        <v>600</v>
      </c>
      <c r="O202" s="114">
        <f t="shared" si="24"/>
        <v>1000</v>
      </c>
      <c r="P202" s="59">
        <v>200</v>
      </c>
      <c r="Q202" s="140">
        <f t="shared" si="23"/>
        <v>3168</v>
      </c>
      <c r="R202" s="142">
        <v>3.168</v>
      </c>
      <c r="S202" s="80"/>
      <c r="T202" s="92"/>
      <c r="U202" s="81"/>
      <c r="V202" s="4">
        <v>2.07</v>
      </c>
      <c r="W202" s="5"/>
      <c r="X202" s="6">
        <v>2.88</v>
      </c>
      <c r="Y202" s="7"/>
      <c r="Z202" s="199"/>
      <c r="AA202" s="211">
        <f t="shared" si="22"/>
        <v>0</v>
      </c>
      <c r="AB202" s="217">
        <f t="shared" si="25"/>
        <v>1900.8000000000002</v>
      </c>
    </row>
    <row r="203" spans="1:28" ht="15.75" customHeight="1">
      <c r="A203" s="237"/>
      <c r="B203" s="302"/>
      <c r="C203" s="302"/>
      <c r="D203" s="16" t="s">
        <v>17</v>
      </c>
      <c r="E203" s="16" t="s">
        <v>396</v>
      </c>
      <c r="F203" s="13"/>
      <c r="G203" s="13">
        <v>0.5</v>
      </c>
      <c r="H203" s="13" t="s">
        <v>99</v>
      </c>
      <c r="I203" s="13">
        <v>1</v>
      </c>
      <c r="J203" s="13" t="s">
        <v>100</v>
      </c>
      <c r="K203" s="63" t="s">
        <v>256</v>
      </c>
      <c r="L203" s="50" t="s">
        <v>77</v>
      </c>
      <c r="M203" s="66" t="s">
        <v>99</v>
      </c>
      <c r="N203" s="162">
        <f t="shared" si="26"/>
        <v>21180</v>
      </c>
      <c r="O203" s="114">
        <f t="shared" si="24"/>
        <v>35300</v>
      </c>
      <c r="P203" s="59">
        <v>7060</v>
      </c>
      <c r="Q203" s="140">
        <f t="shared" si="23"/>
        <v>72223.79999999999</v>
      </c>
      <c r="R203" s="142">
        <v>2.046</v>
      </c>
      <c r="S203" s="80"/>
      <c r="T203" s="92"/>
      <c r="U203" s="81"/>
      <c r="V203" s="4">
        <v>0.92</v>
      </c>
      <c r="W203" s="5"/>
      <c r="X203" s="6"/>
      <c r="Y203" s="7">
        <v>1.86</v>
      </c>
      <c r="Z203" s="199"/>
      <c r="AA203" s="211">
        <f t="shared" si="22"/>
        <v>0</v>
      </c>
      <c r="AB203" s="217">
        <f t="shared" si="25"/>
        <v>43334.28</v>
      </c>
    </row>
    <row r="204" spans="1:28" ht="15.75" customHeight="1">
      <c r="A204" s="237"/>
      <c r="B204" s="302"/>
      <c r="C204" s="302"/>
      <c r="D204" s="16" t="s">
        <v>461</v>
      </c>
      <c r="E204" s="16" t="s">
        <v>397</v>
      </c>
      <c r="F204" s="46"/>
      <c r="G204" s="46">
        <v>1</v>
      </c>
      <c r="H204" s="46" t="s">
        <v>99</v>
      </c>
      <c r="I204" s="46">
        <v>1</v>
      </c>
      <c r="J204" s="13" t="s">
        <v>100</v>
      </c>
      <c r="K204" s="63" t="s">
        <v>256</v>
      </c>
      <c r="L204" s="50" t="s">
        <v>77</v>
      </c>
      <c r="M204" s="66" t="s">
        <v>99</v>
      </c>
      <c r="N204" s="162">
        <f t="shared" si="26"/>
        <v>2535</v>
      </c>
      <c r="O204" s="114">
        <f t="shared" si="24"/>
        <v>4225</v>
      </c>
      <c r="P204" s="59">
        <v>845</v>
      </c>
      <c r="Q204" s="140">
        <f t="shared" si="23"/>
        <v>8179.599999999999</v>
      </c>
      <c r="R204" s="142">
        <v>1.936</v>
      </c>
      <c r="S204" s="80"/>
      <c r="T204" s="92"/>
      <c r="U204" s="81"/>
      <c r="V204" s="4">
        <v>1.29</v>
      </c>
      <c r="W204" s="5"/>
      <c r="X204" s="6">
        <v>1.76</v>
      </c>
      <c r="Y204" s="7">
        <v>1.49</v>
      </c>
      <c r="Z204" s="199"/>
      <c r="AA204" s="211">
        <f t="shared" si="22"/>
        <v>0</v>
      </c>
      <c r="AB204" s="217">
        <f t="shared" si="25"/>
        <v>4907.76</v>
      </c>
    </row>
    <row r="205" spans="1:28" ht="15.75" customHeight="1">
      <c r="A205" s="237"/>
      <c r="B205" s="302"/>
      <c r="C205" s="302"/>
      <c r="D205" s="16" t="s">
        <v>18</v>
      </c>
      <c r="E205" s="16" t="s">
        <v>398</v>
      </c>
      <c r="F205" s="46"/>
      <c r="G205" s="46">
        <v>1</v>
      </c>
      <c r="H205" s="46" t="s">
        <v>99</v>
      </c>
      <c r="I205" s="46">
        <v>1</v>
      </c>
      <c r="J205" s="13" t="s">
        <v>100</v>
      </c>
      <c r="K205" s="63" t="s">
        <v>256</v>
      </c>
      <c r="L205" s="50" t="s">
        <v>77</v>
      </c>
      <c r="M205" s="66" t="s">
        <v>99</v>
      </c>
      <c r="N205" s="162">
        <f t="shared" si="26"/>
        <v>300</v>
      </c>
      <c r="O205" s="114">
        <f t="shared" si="24"/>
        <v>500</v>
      </c>
      <c r="P205" s="59">
        <v>100</v>
      </c>
      <c r="Q205" s="140">
        <f t="shared" si="23"/>
        <v>1622.5</v>
      </c>
      <c r="R205" s="142">
        <v>3.245</v>
      </c>
      <c r="S205" s="80"/>
      <c r="T205" s="92"/>
      <c r="U205" s="81"/>
      <c r="V205" s="4">
        <v>2.95</v>
      </c>
      <c r="W205" s="5"/>
      <c r="X205" s="6"/>
      <c r="Y205" s="7"/>
      <c r="Z205" s="199"/>
      <c r="AA205" s="211">
        <f t="shared" si="22"/>
        <v>0</v>
      </c>
      <c r="AB205" s="217">
        <f t="shared" si="25"/>
        <v>973.5</v>
      </c>
    </row>
    <row r="206" spans="1:28" ht="15.75" customHeight="1">
      <c r="A206" s="237"/>
      <c r="B206" s="302"/>
      <c r="C206" s="302"/>
      <c r="D206" s="16" t="s">
        <v>511</v>
      </c>
      <c r="E206" s="16" t="s">
        <v>364</v>
      </c>
      <c r="F206" s="46" t="s">
        <v>493</v>
      </c>
      <c r="G206" s="46">
        <v>0.5</v>
      </c>
      <c r="H206" s="46" t="s">
        <v>99</v>
      </c>
      <c r="I206" s="46">
        <v>1</v>
      </c>
      <c r="J206" s="13" t="s">
        <v>100</v>
      </c>
      <c r="K206" s="63" t="s">
        <v>256</v>
      </c>
      <c r="L206" s="50" t="s">
        <v>77</v>
      </c>
      <c r="M206" s="66" t="s">
        <v>99</v>
      </c>
      <c r="N206" s="162">
        <f t="shared" si="26"/>
        <v>300</v>
      </c>
      <c r="O206" s="114">
        <v>500</v>
      </c>
      <c r="P206" s="59">
        <v>41200</v>
      </c>
      <c r="Q206" s="140">
        <f t="shared" si="23"/>
        <v>3000</v>
      </c>
      <c r="R206" s="142">
        <v>6</v>
      </c>
      <c r="S206" s="80"/>
      <c r="T206" s="92"/>
      <c r="U206" s="81"/>
      <c r="V206" s="4">
        <v>0.108</v>
      </c>
      <c r="W206" s="5">
        <v>0.087951</v>
      </c>
      <c r="X206" s="6">
        <v>5.89</v>
      </c>
      <c r="Y206" s="7"/>
      <c r="Z206" s="199"/>
      <c r="AA206" s="211">
        <f t="shared" si="22"/>
        <v>0</v>
      </c>
      <c r="AB206" s="217">
        <f t="shared" si="25"/>
        <v>1800</v>
      </c>
    </row>
    <row r="207" spans="1:28" ht="15.75" customHeight="1">
      <c r="A207" s="237"/>
      <c r="B207" s="302"/>
      <c r="C207" s="302"/>
      <c r="D207" s="16" t="s">
        <v>24</v>
      </c>
      <c r="E207" s="16" t="s">
        <v>399</v>
      </c>
      <c r="F207" s="46"/>
      <c r="G207" s="46">
        <v>0.5</v>
      </c>
      <c r="H207" s="46" t="s">
        <v>99</v>
      </c>
      <c r="I207" s="46">
        <v>1</v>
      </c>
      <c r="J207" s="13" t="s">
        <v>100</v>
      </c>
      <c r="K207" s="63" t="s">
        <v>256</v>
      </c>
      <c r="L207" s="50" t="s">
        <v>77</v>
      </c>
      <c r="M207" s="66" t="s">
        <v>99</v>
      </c>
      <c r="N207" s="162">
        <f t="shared" si="26"/>
        <v>63</v>
      </c>
      <c r="O207" s="114">
        <f t="shared" si="24"/>
        <v>105</v>
      </c>
      <c r="P207" s="59">
        <v>21</v>
      </c>
      <c r="Q207" s="140">
        <f t="shared" si="23"/>
        <v>196.56</v>
      </c>
      <c r="R207" s="142">
        <f>AVERAGE(V207:Y207)</f>
        <v>1.872</v>
      </c>
      <c r="S207" s="80"/>
      <c r="T207" s="92"/>
      <c r="U207" s="81"/>
      <c r="V207" s="4">
        <v>1.872</v>
      </c>
      <c r="W207" s="5"/>
      <c r="X207" s="6"/>
      <c r="Y207" s="7"/>
      <c r="Z207" s="199"/>
      <c r="AA207" s="211">
        <f t="shared" si="22"/>
        <v>0</v>
      </c>
      <c r="AB207" s="217">
        <f t="shared" si="25"/>
        <v>117.936</v>
      </c>
    </row>
    <row r="208" spans="1:28" ht="15.75" customHeight="1">
      <c r="A208" s="237"/>
      <c r="B208" s="302"/>
      <c r="C208" s="302"/>
      <c r="D208" s="16" t="s">
        <v>25</v>
      </c>
      <c r="E208" s="16" t="s">
        <v>400</v>
      </c>
      <c r="F208" s="46"/>
      <c r="G208" s="46">
        <v>0.7</v>
      </c>
      <c r="H208" s="46" t="s">
        <v>168</v>
      </c>
      <c r="I208" s="46">
        <v>1</v>
      </c>
      <c r="J208" s="13" t="s">
        <v>100</v>
      </c>
      <c r="K208" s="63" t="s">
        <v>256</v>
      </c>
      <c r="L208" s="50" t="s">
        <v>77</v>
      </c>
      <c r="M208" s="66" t="s">
        <v>99</v>
      </c>
      <c r="N208" s="162">
        <f t="shared" si="26"/>
        <v>630</v>
      </c>
      <c r="O208" s="114">
        <f t="shared" si="24"/>
        <v>1050</v>
      </c>
      <c r="P208" s="59">
        <v>210</v>
      </c>
      <c r="Q208" s="140">
        <f t="shared" si="23"/>
        <v>4933.95</v>
      </c>
      <c r="R208" s="142">
        <v>4.699</v>
      </c>
      <c r="S208" s="80"/>
      <c r="T208" s="92"/>
      <c r="U208" s="81"/>
      <c r="V208" s="4">
        <v>4.272</v>
      </c>
      <c r="W208" s="5"/>
      <c r="X208" s="6"/>
      <c r="Y208" s="7"/>
      <c r="Z208" s="199"/>
      <c r="AA208" s="211">
        <f t="shared" si="22"/>
        <v>0</v>
      </c>
      <c r="AB208" s="217">
        <f t="shared" si="25"/>
        <v>2960.37</v>
      </c>
    </row>
    <row r="209" spans="1:28" ht="15.75" customHeight="1">
      <c r="A209" s="237"/>
      <c r="B209" s="302"/>
      <c r="C209" s="302"/>
      <c r="D209" s="16" t="s">
        <v>26</v>
      </c>
      <c r="E209" s="16" t="s">
        <v>401</v>
      </c>
      <c r="F209" s="46"/>
      <c r="G209" s="46">
        <v>6</v>
      </c>
      <c r="H209" s="46" t="s">
        <v>99</v>
      </c>
      <c r="I209" s="46">
        <v>1</v>
      </c>
      <c r="J209" s="13" t="s">
        <v>100</v>
      </c>
      <c r="K209" s="63" t="s">
        <v>256</v>
      </c>
      <c r="L209" s="50" t="s">
        <v>77</v>
      </c>
      <c r="M209" s="66" t="s">
        <v>99</v>
      </c>
      <c r="N209" s="162">
        <f t="shared" si="26"/>
        <v>270</v>
      </c>
      <c r="O209" s="114">
        <f t="shared" si="24"/>
        <v>450</v>
      </c>
      <c r="P209" s="59">
        <v>90</v>
      </c>
      <c r="Q209" s="140">
        <f t="shared" si="23"/>
        <v>6172.650000000001</v>
      </c>
      <c r="R209" s="142">
        <v>13.717</v>
      </c>
      <c r="S209" s="80"/>
      <c r="T209" s="92"/>
      <c r="U209" s="81"/>
      <c r="V209" s="4">
        <v>12.47</v>
      </c>
      <c r="W209" s="5"/>
      <c r="X209" s="6"/>
      <c r="Y209" s="7"/>
      <c r="Z209" s="199"/>
      <c r="AA209" s="211">
        <f t="shared" si="22"/>
        <v>0</v>
      </c>
      <c r="AB209" s="217">
        <f t="shared" si="25"/>
        <v>3703.59</v>
      </c>
    </row>
    <row r="210" spans="1:28" ht="15.75" customHeight="1" thickBot="1">
      <c r="A210" s="304"/>
      <c r="B210" s="302"/>
      <c r="C210" s="302"/>
      <c r="D210" s="16" t="s">
        <v>27</v>
      </c>
      <c r="E210" s="16" t="s">
        <v>402</v>
      </c>
      <c r="F210" s="46"/>
      <c r="G210" s="46">
        <v>1</v>
      </c>
      <c r="H210" s="46" t="s">
        <v>99</v>
      </c>
      <c r="I210" s="46">
        <v>1</v>
      </c>
      <c r="J210" s="13" t="s">
        <v>100</v>
      </c>
      <c r="K210" s="63" t="s">
        <v>256</v>
      </c>
      <c r="L210" s="50" t="s">
        <v>77</v>
      </c>
      <c r="M210" s="66" t="s">
        <v>99</v>
      </c>
      <c r="N210" s="162">
        <f t="shared" si="26"/>
        <v>150</v>
      </c>
      <c r="O210" s="114">
        <f t="shared" si="24"/>
        <v>250</v>
      </c>
      <c r="P210" s="59">
        <v>50</v>
      </c>
      <c r="Q210" s="140">
        <f t="shared" si="23"/>
        <v>822.25</v>
      </c>
      <c r="R210" s="142">
        <v>3.289</v>
      </c>
      <c r="S210" s="80"/>
      <c r="T210" s="92"/>
      <c r="U210" s="81"/>
      <c r="V210" s="4">
        <v>2.99</v>
      </c>
      <c r="W210" s="5"/>
      <c r="X210" s="6"/>
      <c r="Y210" s="7"/>
      <c r="Z210" s="199"/>
      <c r="AA210" s="211">
        <f t="shared" si="22"/>
        <v>0</v>
      </c>
      <c r="AB210" s="217">
        <f t="shared" si="25"/>
        <v>493.35</v>
      </c>
    </row>
    <row r="211" spans="1:28" ht="19.5" customHeight="1" thickBot="1">
      <c r="A211" s="270" t="s">
        <v>240</v>
      </c>
      <c r="B211" s="271"/>
      <c r="C211" s="271"/>
      <c r="D211" s="271"/>
      <c r="E211" s="271"/>
      <c r="F211" s="271"/>
      <c r="G211" s="271"/>
      <c r="H211" s="271"/>
      <c r="I211" s="271"/>
      <c r="J211" s="271"/>
      <c r="K211" s="271"/>
      <c r="L211" s="271"/>
      <c r="M211" s="271"/>
      <c r="N211" s="220"/>
      <c r="O211" s="168"/>
      <c r="P211" s="167"/>
      <c r="Q211" s="167"/>
      <c r="R211" s="168"/>
      <c r="S211" s="167"/>
      <c r="T211" s="167"/>
      <c r="U211" s="177"/>
      <c r="V211" s="177"/>
      <c r="W211" s="177"/>
      <c r="X211" s="177"/>
      <c r="Y211" s="177"/>
      <c r="Z211" s="198"/>
      <c r="AA211" s="208"/>
      <c r="AB211" s="218">
        <f>SUM(AB148:AB210)</f>
        <v>262110.84899999996</v>
      </c>
    </row>
    <row r="212" spans="1:28" ht="22.5">
      <c r="A212" s="236"/>
      <c r="B212" s="324"/>
      <c r="C212" s="324"/>
      <c r="D212" s="16" t="s">
        <v>462</v>
      </c>
      <c r="E212" s="16" t="s">
        <v>308</v>
      </c>
      <c r="F212" s="13"/>
      <c r="G212" s="13">
        <v>1</v>
      </c>
      <c r="H212" s="13" t="s">
        <v>168</v>
      </c>
      <c r="I212" s="13">
        <v>12</v>
      </c>
      <c r="J212" s="13" t="s">
        <v>100</v>
      </c>
      <c r="K212" s="63" t="s">
        <v>256</v>
      </c>
      <c r="L212" s="50" t="s">
        <v>77</v>
      </c>
      <c r="M212" s="66" t="s">
        <v>168</v>
      </c>
      <c r="N212" s="169">
        <f t="shared" si="26"/>
        <v>708</v>
      </c>
      <c r="O212" s="169">
        <f aca="true" t="shared" si="27" ref="O212:O223">P212*5</f>
        <v>1180</v>
      </c>
      <c r="P212" s="59">
        <v>236</v>
      </c>
      <c r="Q212" s="141">
        <f>R212*O212</f>
        <v>944</v>
      </c>
      <c r="R212" s="191">
        <v>0.8</v>
      </c>
      <c r="S212" s="80"/>
      <c r="T212" s="92"/>
      <c r="U212" s="81"/>
      <c r="V212" s="4"/>
      <c r="W212" s="5"/>
      <c r="X212" s="6">
        <v>0.721</v>
      </c>
      <c r="Y212" s="7"/>
      <c r="Z212" s="199"/>
      <c r="AA212" s="211">
        <f>Z212*N212</f>
        <v>0</v>
      </c>
      <c r="AB212" s="217">
        <f t="shared" si="25"/>
        <v>566.4</v>
      </c>
    </row>
    <row r="213" spans="1:28" ht="22.5">
      <c r="A213" s="237"/>
      <c r="B213" s="228"/>
      <c r="C213" s="228"/>
      <c r="D213" s="12" t="s">
        <v>463</v>
      </c>
      <c r="E213" s="12" t="s">
        <v>309</v>
      </c>
      <c r="F213" s="13"/>
      <c r="G213" s="13">
        <v>1</v>
      </c>
      <c r="H213" s="13" t="s">
        <v>168</v>
      </c>
      <c r="I213" s="13">
        <v>12</v>
      </c>
      <c r="J213" s="13" t="s">
        <v>100</v>
      </c>
      <c r="K213" s="63" t="s">
        <v>256</v>
      </c>
      <c r="L213" s="50" t="s">
        <v>77</v>
      </c>
      <c r="M213" s="66" t="s">
        <v>168</v>
      </c>
      <c r="N213" s="162">
        <f t="shared" si="26"/>
        <v>1008</v>
      </c>
      <c r="O213" s="114">
        <f t="shared" si="27"/>
        <v>1680</v>
      </c>
      <c r="P213" s="59">
        <v>336</v>
      </c>
      <c r="Q213" s="141">
        <f>R213*O213</f>
        <v>1617.84</v>
      </c>
      <c r="R213" s="139">
        <v>0.963</v>
      </c>
      <c r="S213" s="80"/>
      <c r="T213" s="92"/>
      <c r="U213" s="81"/>
      <c r="V213" s="4"/>
      <c r="W213" s="5"/>
      <c r="X213" s="6">
        <v>0.875</v>
      </c>
      <c r="Y213" s="7"/>
      <c r="Z213" s="199"/>
      <c r="AA213" s="211">
        <f>Z213*N213</f>
        <v>0</v>
      </c>
      <c r="AB213" s="217">
        <f t="shared" si="25"/>
        <v>970.704</v>
      </c>
    </row>
    <row r="214" spans="1:28" ht="15.75" customHeight="1">
      <c r="A214" s="176"/>
      <c r="B214" s="302"/>
      <c r="C214" s="302"/>
      <c r="D214" s="16" t="s">
        <v>46</v>
      </c>
      <c r="E214" s="16" t="s">
        <v>404</v>
      </c>
      <c r="F214" s="13"/>
      <c r="G214" s="13">
        <v>1</v>
      </c>
      <c r="H214" s="13" t="s">
        <v>99</v>
      </c>
      <c r="I214" s="13">
        <v>1</v>
      </c>
      <c r="J214" s="13" t="s">
        <v>100</v>
      </c>
      <c r="K214" s="63" t="s">
        <v>256</v>
      </c>
      <c r="L214" s="50" t="s">
        <v>77</v>
      </c>
      <c r="M214" s="66" t="s">
        <v>99</v>
      </c>
      <c r="N214" s="162">
        <f t="shared" si="26"/>
        <v>624</v>
      </c>
      <c r="O214" s="114">
        <f t="shared" si="27"/>
        <v>1040</v>
      </c>
      <c r="P214" s="59">
        <v>208</v>
      </c>
      <c r="Q214" s="141">
        <f>R214*O214</f>
        <v>1378</v>
      </c>
      <c r="R214" s="139">
        <v>1.325</v>
      </c>
      <c r="S214" s="80"/>
      <c r="T214" s="92"/>
      <c r="U214" s="81"/>
      <c r="V214" s="4">
        <v>1.204</v>
      </c>
      <c r="W214" s="5"/>
      <c r="X214" s="6"/>
      <c r="Y214" s="7"/>
      <c r="Z214" s="199"/>
      <c r="AA214" s="211">
        <f>Z214*N214</f>
        <v>0</v>
      </c>
      <c r="AB214" s="217">
        <f t="shared" si="25"/>
        <v>826.8</v>
      </c>
    </row>
    <row r="215" spans="1:28" ht="15.75" customHeight="1">
      <c r="A215" s="237"/>
      <c r="B215" s="302"/>
      <c r="C215" s="302"/>
      <c r="D215" s="16" t="s">
        <v>28</v>
      </c>
      <c r="E215" s="16" t="s">
        <v>405</v>
      </c>
      <c r="F215" s="13"/>
      <c r="G215" s="13">
        <v>1</v>
      </c>
      <c r="H215" s="13" t="s">
        <v>168</v>
      </c>
      <c r="I215" s="13">
        <v>1</v>
      </c>
      <c r="J215" s="13" t="s">
        <v>100</v>
      </c>
      <c r="K215" s="63" t="s">
        <v>256</v>
      </c>
      <c r="L215" s="50" t="s">
        <v>77</v>
      </c>
      <c r="M215" s="66" t="s">
        <v>168</v>
      </c>
      <c r="N215" s="162">
        <f t="shared" si="26"/>
        <v>1935</v>
      </c>
      <c r="O215" s="114">
        <f t="shared" si="27"/>
        <v>3225</v>
      </c>
      <c r="P215" s="59">
        <v>645</v>
      </c>
      <c r="Q215" s="141">
        <f>R215*O215</f>
        <v>3324.975</v>
      </c>
      <c r="R215" s="139">
        <v>1.031</v>
      </c>
      <c r="S215" s="80"/>
      <c r="T215" s="92"/>
      <c r="U215" s="81"/>
      <c r="V215" s="4">
        <v>0.937</v>
      </c>
      <c r="W215" s="5"/>
      <c r="X215" s="6"/>
      <c r="Y215" s="7"/>
      <c r="Z215" s="199"/>
      <c r="AA215" s="211">
        <f>Z215*N215</f>
        <v>0</v>
      </c>
      <c r="AB215" s="217">
        <f t="shared" si="25"/>
        <v>1994.985</v>
      </c>
    </row>
    <row r="216" spans="1:28" ht="15.75" customHeight="1" thickBot="1">
      <c r="A216" s="304"/>
      <c r="B216" s="303"/>
      <c r="C216" s="303"/>
      <c r="D216" s="16" t="s">
        <v>29</v>
      </c>
      <c r="E216" s="16" t="s">
        <v>406</v>
      </c>
      <c r="F216" s="13"/>
      <c r="G216" s="13">
        <v>1</v>
      </c>
      <c r="H216" s="13" t="s">
        <v>168</v>
      </c>
      <c r="I216" s="13">
        <v>1</v>
      </c>
      <c r="J216" s="13" t="s">
        <v>100</v>
      </c>
      <c r="K216" s="63" t="s">
        <v>256</v>
      </c>
      <c r="L216" s="50" t="s">
        <v>77</v>
      </c>
      <c r="M216" s="66" t="s">
        <v>168</v>
      </c>
      <c r="N216" s="162">
        <f t="shared" si="26"/>
        <v>1335</v>
      </c>
      <c r="O216" s="114">
        <f t="shared" si="27"/>
        <v>2225</v>
      </c>
      <c r="P216" s="59">
        <v>445</v>
      </c>
      <c r="Q216" s="141">
        <f>R216*O216</f>
        <v>2293.975</v>
      </c>
      <c r="R216" s="139">
        <v>1.031</v>
      </c>
      <c r="S216" s="80"/>
      <c r="T216" s="92"/>
      <c r="U216" s="81"/>
      <c r="V216" s="4">
        <v>0.937</v>
      </c>
      <c r="W216" s="5"/>
      <c r="X216" s="6"/>
      <c r="Y216" s="7"/>
      <c r="Z216" s="199"/>
      <c r="AA216" s="211">
        <f>Z216*N216</f>
        <v>0</v>
      </c>
      <c r="AB216" s="217">
        <f t="shared" si="25"/>
        <v>1376.385</v>
      </c>
    </row>
    <row r="217" spans="1:28" ht="20.25" customHeight="1" thickBot="1">
      <c r="A217" s="270" t="s">
        <v>241</v>
      </c>
      <c r="B217" s="271"/>
      <c r="C217" s="271"/>
      <c r="D217" s="271"/>
      <c r="E217" s="271"/>
      <c r="F217" s="271"/>
      <c r="G217" s="271"/>
      <c r="H217" s="271"/>
      <c r="I217" s="271"/>
      <c r="J217" s="271"/>
      <c r="K217" s="271"/>
      <c r="L217" s="271"/>
      <c r="M217" s="271"/>
      <c r="N217" s="220"/>
      <c r="O217" s="168"/>
      <c r="P217" s="167"/>
      <c r="Q217" s="167"/>
      <c r="R217" s="168"/>
      <c r="S217" s="167"/>
      <c r="T217" s="167"/>
      <c r="U217" s="177"/>
      <c r="V217" s="177"/>
      <c r="W217" s="177"/>
      <c r="X217" s="177"/>
      <c r="Y217" s="177"/>
      <c r="Z217" s="198"/>
      <c r="AA217" s="208"/>
      <c r="AB217" s="218">
        <f>SUM(AB212:AB216)</f>
        <v>5735.273999999999</v>
      </c>
    </row>
    <row r="218" spans="1:28" ht="15.75" customHeight="1">
      <c r="A218" s="236"/>
      <c r="B218" s="308"/>
      <c r="C218" s="308"/>
      <c r="D218" s="29" t="s">
        <v>170</v>
      </c>
      <c r="E218" s="29" t="s">
        <v>407</v>
      </c>
      <c r="F218" s="21"/>
      <c r="G218" s="21">
        <v>1</v>
      </c>
      <c r="H218" s="21" t="s">
        <v>168</v>
      </c>
      <c r="I218" s="21">
        <v>12</v>
      </c>
      <c r="J218" s="21" t="s">
        <v>100</v>
      </c>
      <c r="K218" s="22" t="s">
        <v>256</v>
      </c>
      <c r="L218" s="100" t="s">
        <v>77</v>
      </c>
      <c r="M218" s="103" t="s">
        <v>168</v>
      </c>
      <c r="N218" s="169">
        <f t="shared" si="26"/>
        <v>27000</v>
      </c>
      <c r="O218" s="169">
        <f t="shared" si="27"/>
        <v>45000</v>
      </c>
      <c r="P218" s="61">
        <v>9000</v>
      </c>
      <c r="Q218" s="140">
        <f>R218*O218</f>
        <v>85500</v>
      </c>
      <c r="R218" s="191">
        <v>1.9</v>
      </c>
      <c r="S218" s="80"/>
      <c r="T218" s="92"/>
      <c r="U218" s="81"/>
      <c r="V218" s="4">
        <v>1.44</v>
      </c>
      <c r="W218" s="5"/>
      <c r="X218" s="6"/>
      <c r="Y218" s="7">
        <v>1.21</v>
      </c>
      <c r="Z218" s="199"/>
      <c r="AA218" s="211">
        <f>Z218*N218</f>
        <v>0</v>
      </c>
      <c r="AB218" s="217">
        <f t="shared" si="25"/>
        <v>51300</v>
      </c>
    </row>
    <row r="219" spans="1:28" ht="15.75" customHeight="1">
      <c r="A219" s="237"/>
      <c r="B219" s="302"/>
      <c r="C219" s="302"/>
      <c r="D219" s="273" t="s">
        <v>171</v>
      </c>
      <c r="E219" s="273" t="s">
        <v>408</v>
      </c>
      <c r="F219" s="13"/>
      <c r="G219" s="13">
        <v>1</v>
      </c>
      <c r="H219" s="13" t="s">
        <v>168</v>
      </c>
      <c r="I219" s="13">
        <v>12</v>
      </c>
      <c r="J219" s="13" t="s">
        <v>100</v>
      </c>
      <c r="K219" s="14" t="s">
        <v>256</v>
      </c>
      <c r="L219" s="100" t="s">
        <v>77</v>
      </c>
      <c r="M219" s="103" t="s">
        <v>168</v>
      </c>
      <c r="N219" s="162">
        <f t="shared" si="26"/>
        <v>3000</v>
      </c>
      <c r="O219" s="114">
        <f t="shared" si="27"/>
        <v>5000</v>
      </c>
      <c r="P219" s="59">
        <v>1000</v>
      </c>
      <c r="Q219" s="140">
        <f aca="true" t="shared" si="28" ref="Q219:Q237">R219*O219</f>
        <v>10750</v>
      </c>
      <c r="R219" s="139">
        <v>2.15</v>
      </c>
      <c r="S219" s="76"/>
      <c r="T219" s="92"/>
      <c r="U219" s="77"/>
      <c r="V219" s="4"/>
      <c r="W219" s="5"/>
      <c r="X219" s="6"/>
      <c r="Y219" s="7"/>
      <c r="Z219" s="199"/>
      <c r="AA219" s="211">
        <f aca="true" t="shared" si="29" ref="AA219:AA237">Z219*N219</f>
        <v>0</v>
      </c>
      <c r="AB219" s="217">
        <f t="shared" si="25"/>
        <v>6450</v>
      </c>
    </row>
    <row r="220" spans="1:28" ht="15.75" customHeight="1">
      <c r="A220" s="237"/>
      <c r="B220" s="302"/>
      <c r="C220" s="302"/>
      <c r="D220" s="257"/>
      <c r="E220" s="257"/>
      <c r="F220" s="13"/>
      <c r="G220" s="13">
        <v>5</v>
      </c>
      <c r="H220" s="13" t="s">
        <v>168</v>
      </c>
      <c r="I220" s="13">
        <v>1</v>
      </c>
      <c r="J220" s="13" t="s">
        <v>100</v>
      </c>
      <c r="K220" s="14" t="s">
        <v>256</v>
      </c>
      <c r="L220" s="100" t="s">
        <v>77</v>
      </c>
      <c r="M220" s="103" t="s">
        <v>168</v>
      </c>
      <c r="N220" s="162">
        <f t="shared" si="26"/>
        <v>4500</v>
      </c>
      <c r="O220" s="114">
        <f t="shared" si="27"/>
        <v>7500</v>
      </c>
      <c r="P220" s="59">
        <v>1500</v>
      </c>
      <c r="Q220" s="140">
        <f t="shared" si="28"/>
        <v>15750</v>
      </c>
      <c r="R220" s="139">
        <v>2.1</v>
      </c>
      <c r="S220" s="82"/>
      <c r="T220" s="82"/>
      <c r="U220" s="82"/>
      <c r="V220" s="4"/>
      <c r="W220" s="5"/>
      <c r="X220" s="6"/>
      <c r="Y220" s="7">
        <v>1.33</v>
      </c>
      <c r="Z220" s="199"/>
      <c r="AA220" s="211">
        <f t="shared" si="29"/>
        <v>0</v>
      </c>
      <c r="AB220" s="217">
        <f t="shared" si="25"/>
        <v>9450</v>
      </c>
    </row>
    <row r="221" spans="1:28" ht="15.75" customHeight="1">
      <c r="A221" s="237"/>
      <c r="B221" s="302"/>
      <c r="C221" s="302"/>
      <c r="D221" s="325" t="s">
        <v>523</v>
      </c>
      <c r="E221" s="325" t="s">
        <v>524</v>
      </c>
      <c r="F221" s="13"/>
      <c r="G221" s="13">
        <v>1</v>
      </c>
      <c r="H221" s="13" t="s">
        <v>168</v>
      </c>
      <c r="I221" s="13">
        <v>12</v>
      </c>
      <c r="J221" s="13" t="s">
        <v>100</v>
      </c>
      <c r="K221" s="14" t="s">
        <v>256</v>
      </c>
      <c r="L221" s="100" t="s">
        <v>77</v>
      </c>
      <c r="M221" s="103" t="s">
        <v>168</v>
      </c>
      <c r="N221" s="162">
        <f t="shared" si="26"/>
        <v>21000</v>
      </c>
      <c r="O221" s="114">
        <f>P222*5</f>
        <v>35000</v>
      </c>
      <c r="P221" s="124"/>
      <c r="Q221" s="140">
        <f>R221*O221</f>
        <v>140000</v>
      </c>
      <c r="R221" s="139">
        <v>4</v>
      </c>
      <c r="S221" s="88"/>
      <c r="T221" s="82"/>
      <c r="U221" s="88"/>
      <c r="V221" s="4"/>
      <c r="W221" s="5"/>
      <c r="X221" s="6"/>
      <c r="Y221" s="7"/>
      <c r="Z221" s="199"/>
      <c r="AA221" s="211">
        <f t="shared" si="29"/>
        <v>0</v>
      </c>
      <c r="AB221" s="217">
        <f t="shared" si="25"/>
        <v>84000</v>
      </c>
    </row>
    <row r="222" spans="1:28" ht="13.5" customHeight="1">
      <c r="A222" s="237"/>
      <c r="B222" s="302"/>
      <c r="C222" s="302"/>
      <c r="D222" s="221"/>
      <c r="E222" s="221"/>
      <c r="F222" s="13"/>
      <c r="G222" s="13">
        <v>5</v>
      </c>
      <c r="H222" s="13" t="s">
        <v>168</v>
      </c>
      <c r="I222" s="13">
        <v>1</v>
      </c>
      <c r="J222" s="13" t="s">
        <v>100</v>
      </c>
      <c r="K222" s="14" t="s">
        <v>256</v>
      </c>
      <c r="L222" s="100" t="s">
        <v>77</v>
      </c>
      <c r="M222" s="103" t="s">
        <v>168</v>
      </c>
      <c r="N222" s="162">
        <f t="shared" si="26"/>
        <v>21000</v>
      </c>
      <c r="O222" s="114">
        <v>35000</v>
      </c>
      <c r="P222" s="124">
        <v>7000</v>
      </c>
      <c r="Q222" s="140">
        <f>R222*O222</f>
        <v>138250</v>
      </c>
      <c r="R222" s="139">
        <v>3.95</v>
      </c>
      <c r="S222" s="76"/>
      <c r="T222" s="92"/>
      <c r="U222" s="77"/>
      <c r="V222" s="4">
        <v>2.95</v>
      </c>
      <c r="W222" s="5"/>
      <c r="X222" s="6"/>
      <c r="Y222" s="7"/>
      <c r="Z222" s="199"/>
      <c r="AA222" s="211">
        <f t="shared" si="29"/>
        <v>0</v>
      </c>
      <c r="AB222" s="217">
        <f t="shared" si="25"/>
        <v>82950</v>
      </c>
    </row>
    <row r="223" spans="1:28" ht="15.75" customHeight="1">
      <c r="A223" s="237"/>
      <c r="B223" s="302"/>
      <c r="C223" s="302"/>
      <c r="D223" s="273" t="s">
        <v>521</v>
      </c>
      <c r="E223" s="273" t="s">
        <v>522</v>
      </c>
      <c r="F223" s="13"/>
      <c r="G223" s="13">
        <v>0.5</v>
      </c>
      <c r="H223" s="13" t="s">
        <v>168</v>
      </c>
      <c r="I223" s="13">
        <v>12</v>
      </c>
      <c r="J223" s="13" t="s">
        <v>100</v>
      </c>
      <c r="K223" s="14" t="s">
        <v>256</v>
      </c>
      <c r="L223" s="100" t="s">
        <v>77</v>
      </c>
      <c r="M223" s="103" t="s">
        <v>168</v>
      </c>
      <c r="N223" s="162">
        <f t="shared" si="26"/>
        <v>34800</v>
      </c>
      <c r="O223" s="114">
        <f t="shared" si="27"/>
        <v>58000</v>
      </c>
      <c r="P223" s="124">
        <v>11600</v>
      </c>
      <c r="Q223" s="140">
        <f t="shared" si="28"/>
        <v>290000</v>
      </c>
      <c r="R223" s="139">
        <v>5</v>
      </c>
      <c r="S223" s="82"/>
      <c r="T223" s="82"/>
      <c r="U223" s="82"/>
      <c r="V223" s="4"/>
      <c r="W223" s="5">
        <v>2.49</v>
      </c>
      <c r="X223" s="6">
        <v>2.89</v>
      </c>
      <c r="Y223" s="7">
        <v>2.69</v>
      </c>
      <c r="Z223" s="199"/>
      <c r="AA223" s="211">
        <f t="shared" si="29"/>
        <v>0</v>
      </c>
      <c r="AB223" s="217">
        <f t="shared" si="25"/>
        <v>174000</v>
      </c>
    </row>
    <row r="224" spans="1:28" ht="15.75" customHeight="1">
      <c r="A224" s="237"/>
      <c r="B224" s="302"/>
      <c r="C224" s="302"/>
      <c r="D224" s="325"/>
      <c r="E224" s="325"/>
      <c r="F224" s="13"/>
      <c r="G224" s="13">
        <v>1</v>
      </c>
      <c r="H224" s="13" t="s">
        <v>168</v>
      </c>
      <c r="I224" s="13">
        <v>12</v>
      </c>
      <c r="J224" s="13" t="s">
        <v>100</v>
      </c>
      <c r="K224" s="14" t="s">
        <v>256</v>
      </c>
      <c r="L224" s="100" t="s">
        <v>77</v>
      </c>
      <c r="M224" s="103" t="s">
        <v>168</v>
      </c>
      <c r="N224" s="162">
        <f t="shared" si="26"/>
        <v>21000</v>
      </c>
      <c r="O224" s="114">
        <f>P225*5</f>
        <v>35000</v>
      </c>
      <c r="P224" s="124"/>
      <c r="Q224" s="140">
        <f>R224*O224</f>
        <v>154000</v>
      </c>
      <c r="R224" s="139">
        <v>4.4</v>
      </c>
      <c r="S224" s="88"/>
      <c r="T224" s="82"/>
      <c r="U224" s="88"/>
      <c r="V224" s="4"/>
      <c r="W224" s="5"/>
      <c r="X224" s="6"/>
      <c r="Y224" s="7"/>
      <c r="Z224" s="199"/>
      <c r="AA224" s="211">
        <f t="shared" si="29"/>
        <v>0</v>
      </c>
      <c r="AB224" s="217">
        <f t="shared" si="25"/>
        <v>92400.00000000001</v>
      </c>
    </row>
    <row r="225" spans="1:28" ht="13.5" customHeight="1">
      <c r="A225" s="237"/>
      <c r="B225" s="302"/>
      <c r="C225" s="302"/>
      <c r="D225" s="221"/>
      <c r="E225" s="221"/>
      <c r="F225" s="13"/>
      <c r="G225" s="13">
        <v>5</v>
      </c>
      <c r="H225" s="13" t="s">
        <v>168</v>
      </c>
      <c r="I225" s="13">
        <v>1</v>
      </c>
      <c r="J225" s="13" t="s">
        <v>100</v>
      </c>
      <c r="K225" s="14" t="s">
        <v>256</v>
      </c>
      <c r="L225" s="100" t="s">
        <v>77</v>
      </c>
      <c r="M225" s="103" t="s">
        <v>168</v>
      </c>
      <c r="N225" s="162">
        <v>20999</v>
      </c>
      <c r="O225" s="114">
        <v>35000</v>
      </c>
      <c r="P225" s="124">
        <v>7000</v>
      </c>
      <c r="Q225" s="140">
        <f>R225*O225</f>
        <v>182000</v>
      </c>
      <c r="R225" s="139">
        <v>5.2</v>
      </c>
      <c r="S225" s="76"/>
      <c r="T225" s="92"/>
      <c r="U225" s="77"/>
      <c r="V225" s="4">
        <v>2.95</v>
      </c>
      <c r="W225" s="5"/>
      <c r="X225" s="6"/>
      <c r="Y225" s="7"/>
      <c r="Z225" s="199"/>
      <c r="AA225" s="211">
        <f t="shared" si="29"/>
        <v>0</v>
      </c>
      <c r="AB225" s="217">
        <f t="shared" si="25"/>
        <v>109194.8</v>
      </c>
    </row>
    <row r="226" spans="1:28" ht="15.75" customHeight="1">
      <c r="A226" s="237"/>
      <c r="B226" s="302"/>
      <c r="C226" s="302"/>
      <c r="D226" s="16" t="s">
        <v>0</v>
      </c>
      <c r="E226" s="16" t="s">
        <v>530</v>
      </c>
      <c r="F226" s="13"/>
      <c r="G226" s="13">
        <v>1</v>
      </c>
      <c r="H226" s="13" t="s">
        <v>168</v>
      </c>
      <c r="I226" s="13">
        <v>1</v>
      </c>
      <c r="J226" s="13" t="s">
        <v>100</v>
      </c>
      <c r="K226" s="14" t="s">
        <v>256</v>
      </c>
      <c r="L226" s="100" t="s">
        <v>77</v>
      </c>
      <c r="M226" s="103" t="s">
        <v>168</v>
      </c>
      <c r="N226" s="162">
        <v>2864</v>
      </c>
      <c r="O226" s="121">
        <f>P226*5</f>
        <v>4775</v>
      </c>
      <c r="P226" s="61">
        <v>955</v>
      </c>
      <c r="Q226" s="140">
        <f t="shared" si="28"/>
        <v>14496.9</v>
      </c>
      <c r="R226" s="129">
        <v>3.036</v>
      </c>
      <c r="S226" s="76"/>
      <c r="T226" s="92"/>
      <c r="U226" s="77"/>
      <c r="V226" s="4"/>
      <c r="W226" s="5">
        <v>2</v>
      </c>
      <c r="X226" s="6"/>
      <c r="Y226" s="7">
        <v>2.76</v>
      </c>
      <c r="Z226" s="199"/>
      <c r="AA226" s="211">
        <f t="shared" si="29"/>
        <v>0</v>
      </c>
      <c r="AB226" s="217">
        <f t="shared" si="25"/>
        <v>8695.104</v>
      </c>
    </row>
    <row r="227" spans="1:28" ht="15.75" customHeight="1">
      <c r="A227" s="237"/>
      <c r="B227" s="302"/>
      <c r="C227" s="302"/>
      <c r="D227" s="16" t="s">
        <v>76</v>
      </c>
      <c r="E227" s="16" t="s">
        <v>409</v>
      </c>
      <c r="F227" s="38" t="s">
        <v>494</v>
      </c>
      <c r="G227" s="38">
        <v>2.4</v>
      </c>
      <c r="H227" s="38" t="s">
        <v>99</v>
      </c>
      <c r="I227" s="13">
        <v>1</v>
      </c>
      <c r="J227" s="13" t="s">
        <v>100</v>
      </c>
      <c r="K227" s="14" t="s">
        <v>256</v>
      </c>
      <c r="L227" s="100" t="s">
        <v>77</v>
      </c>
      <c r="M227" s="103" t="s">
        <v>99</v>
      </c>
      <c r="N227" s="162">
        <f t="shared" si="26"/>
        <v>957</v>
      </c>
      <c r="O227" s="114">
        <f>P227*5</f>
        <v>1595</v>
      </c>
      <c r="P227" s="59">
        <v>319</v>
      </c>
      <c r="Q227" s="140">
        <f t="shared" si="28"/>
        <v>8294</v>
      </c>
      <c r="R227" s="139">
        <v>5.2</v>
      </c>
      <c r="S227" s="82"/>
      <c r="T227" s="82"/>
      <c r="U227" s="82"/>
      <c r="V227" s="4"/>
      <c r="W227" s="5">
        <v>3.266</v>
      </c>
      <c r="X227" s="6" t="s">
        <v>60</v>
      </c>
      <c r="Y227" s="7">
        <v>3.7333</v>
      </c>
      <c r="Z227" s="199"/>
      <c r="AA227" s="211">
        <f t="shared" si="29"/>
        <v>0</v>
      </c>
      <c r="AB227" s="217">
        <f t="shared" si="25"/>
        <v>4976.400000000001</v>
      </c>
    </row>
    <row r="228" spans="1:28" ht="45">
      <c r="A228" s="237"/>
      <c r="B228" s="309" t="s">
        <v>174</v>
      </c>
      <c r="C228" s="309" t="s">
        <v>254</v>
      </c>
      <c r="D228" s="12" t="s">
        <v>467</v>
      </c>
      <c r="E228" s="12" t="s">
        <v>410</v>
      </c>
      <c r="F228" s="38" t="s">
        <v>495</v>
      </c>
      <c r="G228" s="38">
        <v>3</v>
      </c>
      <c r="H228" s="38" t="s">
        <v>99</v>
      </c>
      <c r="I228" s="13">
        <v>1</v>
      </c>
      <c r="J228" s="13" t="s">
        <v>100</v>
      </c>
      <c r="K228" s="14" t="s">
        <v>256</v>
      </c>
      <c r="L228" s="50" t="s">
        <v>77</v>
      </c>
      <c r="M228" s="50" t="s">
        <v>99</v>
      </c>
      <c r="N228" s="162">
        <f t="shared" si="26"/>
        <v>120</v>
      </c>
      <c r="O228" s="154">
        <v>200</v>
      </c>
      <c r="P228" s="59" t="s">
        <v>221</v>
      </c>
      <c r="Q228" s="140">
        <f t="shared" si="28"/>
        <v>1870</v>
      </c>
      <c r="R228" s="139">
        <v>9.35</v>
      </c>
      <c r="S228" s="82"/>
      <c r="T228" s="82"/>
      <c r="U228" s="82"/>
      <c r="V228" s="4"/>
      <c r="W228" s="5">
        <v>3.066</v>
      </c>
      <c r="X228" s="6" t="s">
        <v>61</v>
      </c>
      <c r="Y228" s="7"/>
      <c r="Z228" s="199"/>
      <c r="AA228" s="211">
        <f t="shared" si="29"/>
        <v>0</v>
      </c>
      <c r="AB228" s="217">
        <f t="shared" si="25"/>
        <v>1122</v>
      </c>
    </row>
    <row r="229" spans="1:28" ht="45">
      <c r="A229" s="237"/>
      <c r="B229" s="224"/>
      <c r="C229" s="425"/>
      <c r="D229" s="12" t="s">
        <v>466</v>
      </c>
      <c r="E229" s="12" t="s">
        <v>310</v>
      </c>
      <c r="F229" s="38"/>
      <c r="G229" s="38">
        <v>5</v>
      </c>
      <c r="H229" s="38" t="s">
        <v>99</v>
      </c>
      <c r="I229" s="13">
        <v>1</v>
      </c>
      <c r="J229" s="13" t="s">
        <v>100</v>
      </c>
      <c r="K229" s="14" t="s">
        <v>256</v>
      </c>
      <c r="L229" s="14" t="s">
        <v>77</v>
      </c>
      <c r="M229" s="14" t="s">
        <v>99</v>
      </c>
      <c r="N229" s="162">
        <f t="shared" si="26"/>
        <v>4548</v>
      </c>
      <c r="O229" s="114">
        <f aca="true" t="shared" si="30" ref="O229:O237">P229*5</f>
        <v>7580</v>
      </c>
      <c r="P229" s="59">
        <v>1516</v>
      </c>
      <c r="Q229" s="140">
        <f t="shared" si="28"/>
        <v>31836</v>
      </c>
      <c r="R229" s="139">
        <v>4.2</v>
      </c>
      <c r="S229" s="14"/>
      <c r="T229" s="14"/>
      <c r="U229" s="14"/>
      <c r="V229" s="4">
        <v>2</v>
      </c>
      <c r="W229" s="5"/>
      <c r="X229" s="6">
        <v>2.82</v>
      </c>
      <c r="Y229" s="7">
        <v>7.99</v>
      </c>
      <c r="Z229" s="199"/>
      <c r="AA229" s="211">
        <f t="shared" si="29"/>
        <v>0</v>
      </c>
      <c r="AB229" s="217">
        <f t="shared" si="25"/>
        <v>19101.600000000002</v>
      </c>
    </row>
    <row r="230" spans="1:28" ht="15.75" customHeight="1">
      <c r="A230" s="237"/>
      <c r="B230" s="307"/>
      <c r="C230" s="307"/>
      <c r="D230" s="12" t="s">
        <v>172</v>
      </c>
      <c r="E230" s="12" t="s">
        <v>411</v>
      </c>
      <c r="F230" s="38"/>
      <c r="G230" s="38">
        <v>5</v>
      </c>
      <c r="H230" s="38" t="s">
        <v>99</v>
      </c>
      <c r="I230" s="13">
        <v>1</v>
      </c>
      <c r="J230" s="13" t="s">
        <v>100</v>
      </c>
      <c r="K230" s="14" t="s">
        <v>256</v>
      </c>
      <c r="L230" s="14" t="s">
        <v>77</v>
      </c>
      <c r="M230" s="14" t="s">
        <v>99</v>
      </c>
      <c r="N230" s="162">
        <f t="shared" si="26"/>
        <v>138</v>
      </c>
      <c r="O230" s="114">
        <f t="shared" si="30"/>
        <v>230</v>
      </c>
      <c r="P230" s="59">
        <v>46</v>
      </c>
      <c r="Q230" s="140">
        <f t="shared" si="28"/>
        <v>1091.3500000000001</v>
      </c>
      <c r="R230" s="139">
        <f>AVERAGE(V230:Y230)</f>
        <v>4.745</v>
      </c>
      <c r="S230" s="76"/>
      <c r="T230" s="92"/>
      <c r="U230" s="77"/>
      <c r="V230" s="4"/>
      <c r="W230" s="5"/>
      <c r="X230" s="6">
        <v>1.94</v>
      </c>
      <c r="Y230" s="7">
        <v>7.55</v>
      </c>
      <c r="Z230" s="199"/>
      <c r="AA230" s="211">
        <f t="shared" si="29"/>
        <v>0</v>
      </c>
      <c r="AB230" s="217">
        <f t="shared" si="25"/>
        <v>654.8100000000001</v>
      </c>
    </row>
    <row r="231" spans="1:28" ht="45">
      <c r="A231" s="237"/>
      <c r="B231" s="302"/>
      <c r="C231" s="302"/>
      <c r="D231" s="16" t="s">
        <v>468</v>
      </c>
      <c r="E231" s="16" t="s">
        <v>311</v>
      </c>
      <c r="F231" s="46"/>
      <c r="G231" s="46">
        <v>1</v>
      </c>
      <c r="H231" s="46" t="s">
        <v>99</v>
      </c>
      <c r="I231" s="46">
        <v>1</v>
      </c>
      <c r="J231" s="46" t="s">
        <v>100</v>
      </c>
      <c r="K231" s="14" t="s">
        <v>256</v>
      </c>
      <c r="L231" s="50" t="s">
        <v>77</v>
      </c>
      <c r="M231" s="50" t="s">
        <v>99</v>
      </c>
      <c r="N231" s="162">
        <f t="shared" si="26"/>
        <v>2556</v>
      </c>
      <c r="O231" s="114">
        <f t="shared" si="30"/>
        <v>4260</v>
      </c>
      <c r="P231" s="59">
        <v>852</v>
      </c>
      <c r="Q231" s="140">
        <f t="shared" si="28"/>
        <v>7591.32</v>
      </c>
      <c r="R231" s="139">
        <v>1.782</v>
      </c>
      <c r="S231" s="47"/>
      <c r="T231" s="47"/>
      <c r="U231" s="47"/>
      <c r="V231" s="4">
        <v>1.325</v>
      </c>
      <c r="W231" s="5">
        <v>1.2276</v>
      </c>
      <c r="X231" s="6">
        <v>1.62</v>
      </c>
      <c r="Y231" s="7">
        <v>1.49</v>
      </c>
      <c r="Z231" s="199"/>
      <c r="AA231" s="211">
        <f t="shared" si="29"/>
        <v>0</v>
      </c>
      <c r="AB231" s="217">
        <f t="shared" si="25"/>
        <v>4554.792</v>
      </c>
    </row>
    <row r="232" spans="1:28" ht="15.75" customHeight="1">
      <c r="A232" s="237"/>
      <c r="B232" s="302"/>
      <c r="C232" s="302"/>
      <c r="D232" s="16" t="s">
        <v>211</v>
      </c>
      <c r="E232" s="16" t="s">
        <v>412</v>
      </c>
      <c r="F232" s="46"/>
      <c r="G232" s="46">
        <v>5</v>
      </c>
      <c r="H232" s="46" t="s">
        <v>168</v>
      </c>
      <c r="I232" s="46">
        <v>1</v>
      </c>
      <c r="J232" s="46" t="s">
        <v>100</v>
      </c>
      <c r="K232" s="14" t="s">
        <v>256</v>
      </c>
      <c r="L232" s="14" t="s">
        <v>77</v>
      </c>
      <c r="M232" s="14" t="s">
        <v>168</v>
      </c>
      <c r="N232" s="162">
        <f t="shared" si="26"/>
        <v>50100</v>
      </c>
      <c r="O232" s="114">
        <f t="shared" si="30"/>
        <v>83500</v>
      </c>
      <c r="P232" s="59">
        <v>16700</v>
      </c>
      <c r="Q232" s="140">
        <f t="shared" si="28"/>
        <v>233799.99999999997</v>
      </c>
      <c r="R232" s="139">
        <v>2.8</v>
      </c>
      <c r="S232" s="47"/>
      <c r="T232" s="47"/>
      <c r="U232" s="47"/>
      <c r="V232" s="4"/>
      <c r="W232" s="5">
        <v>1.65</v>
      </c>
      <c r="X232" s="6">
        <v>2.02</v>
      </c>
      <c r="Y232" s="7">
        <v>2.19</v>
      </c>
      <c r="Z232" s="199"/>
      <c r="AA232" s="211">
        <f t="shared" si="29"/>
        <v>0</v>
      </c>
      <c r="AB232" s="217">
        <f t="shared" si="25"/>
        <v>140280</v>
      </c>
    </row>
    <row r="233" spans="1:28" ht="15.75" customHeight="1">
      <c r="A233" s="237"/>
      <c r="B233" s="302"/>
      <c r="C233" s="302"/>
      <c r="D233" s="16" t="s">
        <v>469</v>
      </c>
      <c r="E233" s="16" t="s">
        <v>413</v>
      </c>
      <c r="F233" s="46"/>
      <c r="G233" s="46">
        <v>1</v>
      </c>
      <c r="H233" s="46" t="s">
        <v>168</v>
      </c>
      <c r="I233" s="46">
        <v>12</v>
      </c>
      <c r="J233" s="46" t="s">
        <v>100</v>
      </c>
      <c r="K233" s="14" t="s">
        <v>256</v>
      </c>
      <c r="L233" s="14" t="s">
        <v>77</v>
      </c>
      <c r="M233" s="14" t="s">
        <v>168</v>
      </c>
      <c r="N233" s="162">
        <f t="shared" si="26"/>
        <v>1860</v>
      </c>
      <c r="O233" s="114">
        <f t="shared" si="30"/>
        <v>3100</v>
      </c>
      <c r="P233" s="59">
        <v>620</v>
      </c>
      <c r="Q233" s="140">
        <f t="shared" si="28"/>
        <v>2635</v>
      </c>
      <c r="R233" s="139">
        <v>0.85</v>
      </c>
      <c r="S233" s="76"/>
      <c r="T233" s="92"/>
      <c r="U233" s="77"/>
      <c r="V233" s="4"/>
      <c r="W233" s="5">
        <v>0.5</v>
      </c>
      <c r="X233" s="6"/>
      <c r="Y233" s="7">
        <v>0.59</v>
      </c>
      <c r="Z233" s="199"/>
      <c r="AA233" s="211">
        <f t="shared" si="29"/>
        <v>0</v>
      </c>
      <c r="AB233" s="217">
        <f t="shared" si="25"/>
        <v>1581</v>
      </c>
    </row>
    <row r="234" spans="1:28" ht="15.75" customHeight="1">
      <c r="A234" s="237"/>
      <c r="B234" s="302"/>
      <c r="C234" s="302"/>
      <c r="D234" s="258" t="s">
        <v>470</v>
      </c>
      <c r="E234" s="258" t="s">
        <v>414</v>
      </c>
      <c r="F234" s="46"/>
      <c r="G234" s="46">
        <v>1</v>
      </c>
      <c r="H234" s="46" t="s">
        <v>168</v>
      </c>
      <c r="I234" s="46">
        <v>12</v>
      </c>
      <c r="J234" s="46" t="s">
        <v>100</v>
      </c>
      <c r="K234" s="14" t="s">
        <v>256</v>
      </c>
      <c r="L234" s="14" t="s">
        <v>77</v>
      </c>
      <c r="M234" s="14" t="s">
        <v>168</v>
      </c>
      <c r="N234" s="162">
        <f t="shared" si="26"/>
        <v>22380</v>
      </c>
      <c r="O234" s="114">
        <f t="shared" si="30"/>
        <v>37300</v>
      </c>
      <c r="P234" s="59">
        <v>7460</v>
      </c>
      <c r="Q234" s="140">
        <f t="shared" si="28"/>
        <v>31705</v>
      </c>
      <c r="R234" s="139">
        <v>0.85</v>
      </c>
      <c r="S234" s="47"/>
      <c r="T234" s="47"/>
      <c r="U234" s="47"/>
      <c r="V234" s="4">
        <v>0.65</v>
      </c>
      <c r="W234" s="5">
        <v>0.5</v>
      </c>
      <c r="X234" s="6"/>
      <c r="Y234" s="7">
        <v>0.59</v>
      </c>
      <c r="Z234" s="199"/>
      <c r="AA234" s="211">
        <f t="shared" si="29"/>
        <v>0</v>
      </c>
      <c r="AB234" s="217">
        <f t="shared" si="25"/>
        <v>19023</v>
      </c>
    </row>
    <row r="235" spans="1:28" ht="15.75" customHeight="1">
      <c r="A235" s="237"/>
      <c r="B235" s="302"/>
      <c r="C235" s="302"/>
      <c r="D235" s="259"/>
      <c r="E235" s="259" t="s">
        <v>414</v>
      </c>
      <c r="F235" s="150"/>
      <c r="G235" s="46">
        <v>0.25</v>
      </c>
      <c r="H235" s="46" t="s">
        <v>168</v>
      </c>
      <c r="I235" s="46">
        <v>1</v>
      </c>
      <c r="J235" s="46" t="s">
        <v>100</v>
      </c>
      <c r="K235" s="14" t="s">
        <v>256</v>
      </c>
      <c r="L235" s="14" t="s">
        <v>77</v>
      </c>
      <c r="M235" s="14" t="s">
        <v>168</v>
      </c>
      <c r="N235" s="162">
        <f t="shared" si="26"/>
        <v>975</v>
      </c>
      <c r="O235" s="114">
        <f t="shared" si="30"/>
        <v>1625</v>
      </c>
      <c r="P235" s="59">
        <v>325</v>
      </c>
      <c r="Q235" s="140">
        <f t="shared" si="28"/>
        <v>2684.5</v>
      </c>
      <c r="R235" s="139">
        <v>1.652</v>
      </c>
      <c r="S235" s="47"/>
      <c r="T235" s="47"/>
      <c r="U235" s="47"/>
      <c r="V235" s="4">
        <v>1.502</v>
      </c>
      <c r="W235" s="5"/>
      <c r="X235" s="6"/>
      <c r="Y235" s="7"/>
      <c r="Z235" s="199"/>
      <c r="AA235" s="211">
        <f t="shared" si="29"/>
        <v>0</v>
      </c>
      <c r="AB235" s="217">
        <f t="shared" si="25"/>
        <v>1610.6999999999998</v>
      </c>
    </row>
    <row r="236" spans="1:28" ht="15.75" customHeight="1">
      <c r="A236" s="237"/>
      <c r="B236" s="302"/>
      <c r="C236" s="302"/>
      <c r="D236" s="16" t="s">
        <v>471</v>
      </c>
      <c r="E236" s="16" t="s">
        <v>415</v>
      </c>
      <c r="F236" s="46"/>
      <c r="G236" s="46">
        <v>1</v>
      </c>
      <c r="H236" s="46" t="s">
        <v>168</v>
      </c>
      <c r="I236" s="46">
        <v>1</v>
      </c>
      <c r="J236" s="46" t="s">
        <v>100</v>
      </c>
      <c r="K236" s="14" t="s">
        <v>256</v>
      </c>
      <c r="L236" s="14" t="s">
        <v>77</v>
      </c>
      <c r="M236" s="14" t="s">
        <v>168</v>
      </c>
      <c r="N236" s="162">
        <f t="shared" si="26"/>
        <v>6840</v>
      </c>
      <c r="O236" s="114">
        <f t="shared" si="30"/>
        <v>11400</v>
      </c>
      <c r="P236" s="59">
        <v>2280</v>
      </c>
      <c r="Q236" s="140">
        <f t="shared" si="28"/>
        <v>17054.4</v>
      </c>
      <c r="R236" s="139">
        <v>1.496</v>
      </c>
      <c r="S236" s="76"/>
      <c r="T236" s="92"/>
      <c r="U236" s="77"/>
      <c r="V236" s="4"/>
      <c r="W236" s="5">
        <v>1.36</v>
      </c>
      <c r="X236" s="6"/>
      <c r="Y236" s="7">
        <v>1.266</v>
      </c>
      <c r="Z236" s="199"/>
      <c r="AA236" s="211">
        <f t="shared" si="29"/>
        <v>0</v>
      </c>
      <c r="AB236" s="217">
        <f t="shared" si="25"/>
        <v>10232.64</v>
      </c>
    </row>
    <row r="237" spans="1:28" ht="15.75" customHeight="1" thickBot="1">
      <c r="A237" s="304"/>
      <c r="B237" s="302"/>
      <c r="C237" s="302"/>
      <c r="D237" s="16" t="s">
        <v>30</v>
      </c>
      <c r="E237" s="16" t="s">
        <v>416</v>
      </c>
      <c r="F237" s="46"/>
      <c r="G237" s="46">
        <v>1</v>
      </c>
      <c r="H237" s="46" t="s">
        <v>168</v>
      </c>
      <c r="I237" s="46">
        <v>1</v>
      </c>
      <c r="J237" s="46" t="s">
        <v>100</v>
      </c>
      <c r="K237" s="14" t="s">
        <v>256</v>
      </c>
      <c r="L237" s="14" t="s">
        <v>77</v>
      </c>
      <c r="M237" s="14" t="s">
        <v>168</v>
      </c>
      <c r="N237" s="162">
        <f t="shared" si="26"/>
        <v>10980</v>
      </c>
      <c r="O237" s="114">
        <f t="shared" si="30"/>
        <v>18300</v>
      </c>
      <c r="P237" s="59">
        <v>3660</v>
      </c>
      <c r="Q237" s="140">
        <f t="shared" si="28"/>
        <v>32208</v>
      </c>
      <c r="R237" s="139">
        <v>1.76</v>
      </c>
      <c r="S237" s="47"/>
      <c r="T237" s="47"/>
      <c r="U237" s="47"/>
      <c r="V237" s="4">
        <v>1.235</v>
      </c>
      <c r="W237" s="5"/>
      <c r="X237" s="6">
        <v>1.6</v>
      </c>
      <c r="Y237" s="7"/>
      <c r="Z237" s="199"/>
      <c r="AA237" s="211">
        <f t="shared" si="29"/>
        <v>0</v>
      </c>
      <c r="AB237" s="217">
        <f t="shared" si="25"/>
        <v>19324.8</v>
      </c>
    </row>
    <row r="238" spans="1:28" ht="20.25" customHeight="1" thickBot="1">
      <c r="A238" s="270" t="s">
        <v>242</v>
      </c>
      <c r="B238" s="271"/>
      <c r="C238" s="271"/>
      <c r="D238" s="271"/>
      <c r="E238" s="271"/>
      <c r="F238" s="271"/>
      <c r="G238" s="271"/>
      <c r="H238" s="271"/>
      <c r="I238" s="271"/>
      <c r="J238" s="271"/>
      <c r="K238" s="271"/>
      <c r="L238" s="271"/>
      <c r="M238" s="271"/>
      <c r="N238" s="220"/>
      <c r="O238" s="168"/>
      <c r="P238" s="167"/>
      <c r="Q238" s="167"/>
      <c r="R238" s="192"/>
      <c r="S238" s="95"/>
      <c r="T238" s="96"/>
      <c r="U238" s="94"/>
      <c r="V238" s="193"/>
      <c r="W238" s="194"/>
      <c r="X238" s="195"/>
      <c r="Y238" s="196"/>
      <c r="Z238" s="200"/>
      <c r="AA238" s="214"/>
      <c r="AB238" s="218">
        <f>SUM(AB218:AB237)</f>
        <v>840901.6460000002</v>
      </c>
    </row>
    <row r="239" spans="1:28" ht="18" customHeight="1">
      <c r="A239" s="239"/>
      <c r="B239" s="265" t="s">
        <v>2</v>
      </c>
      <c r="C239" s="426" t="s">
        <v>1</v>
      </c>
      <c r="D239" s="20" t="s">
        <v>212</v>
      </c>
      <c r="E239" s="20" t="s">
        <v>3</v>
      </c>
      <c r="F239" s="21"/>
      <c r="G239" s="21">
        <v>0.008</v>
      </c>
      <c r="H239" s="21" t="s">
        <v>99</v>
      </c>
      <c r="I239" s="21">
        <v>24</v>
      </c>
      <c r="J239" s="21" t="s">
        <v>100</v>
      </c>
      <c r="K239" s="64" t="s">
        <v>256</v>
      </c>
      <c r="L239" s="100" t="s">
        <v>77</v>
      </c>
      <c r="M239" s="103" t="s">
        <v>99</v>
      </c>
      <c r="N239" s="169">
        <f t="shared" si="26"/>
        <v>600</v>
      </c>
      <c r="O239" s="169">
        <v>1000</v>
      </c>
      <c r="P239" s="61">
        <v>80050</v>
      </c>
      <c r="Q239" s="140">
        <f>R239*O239</f>
        <v>7700</v>
      </c>
      <c r="R239" s="146">
        <v>7.7</v>
      </c>
      <c r="S239" s="80"/>
      <c r="T239" s="92"/>
      <c r="U239" s="81"/>
      <c r="V239" s="4">
        <v>0.006375</v>
      </c>
      <c r="W239" s="5"/>
      <c r="X239" s="6"/>
      <c r="Y239" s="7"/>
      <c r="Z239" s="199"/>
      <c r="AA239" s="211">
        <f>Z239*N239</f>
        <v>0</v>
      </c>
      <c r="AB239" s="217">
        <f t="shared" si="25"/>
        <v>4620</v>
      </c>
    </row>
    <row r="240" spans="1:28" ht="21.75" customHeight="1">
      <c r="A240" s="239"/>
      <c r="B240" s="266"/>
      <c r="C240" s="427"/>
      <c r="D240" s="12" t="s">
        <v>175</v>
      </c>
      <c r="E240" s="12" t="s">
        <v>417</v>
      </c>
      <c r="F240" s="13"/>
      <c r="G240" s="21">
        <v>0.008</v>
      </c>
      <c r="H240" s="21" t="s">
        <v>99</v>
      </c>
      <c r="I240" s="21">
        <v>24</v>
      </c>
      <c r="J240" s="21" t="s">
        <v>100</v>
      </c>
      <c r="K240" s="64" t="s">
        <v>256</v>
      </c>
      <c r="L240" s="100" t="s">
        <v>77</v>
      </c>
      <c r="M240" s="103" t="s">
        <v>99</v>
      </c>
      <c r="N240" s="162">
        <f t="shared" si="26"/>
        <v>600</v>
      </c>
      <c r="O240" s="121">
        <v>1000</v>
      </c>
      <c r="P240" s="61">
        <v>80050</v>
      </c>
      <c r="Q240" s="140">
        <f aca="true" t="shared" si="31" ref="Q240:Q265">R240*O240</f>
        <v>7700</v>
      </c>
      <c r="R240" s="146">
        <v>7.7</v>
      </c>
      <c r="S240" s="76"/>
      <c r="T240" s="40"/>
      <c r="U240" s="77"/>
      <c r="V240" s="4">
        <v>0.006375</v>
      </c>
      <c r="W240" s="5">
        <v>0.004375</v>
      </c>
      <c r="X240" s="6"/>
      <c r="Y240" s="7"/>
      <c r="Z240" s="199"/>
      <c r="AA240" s="211">
        <f aca="true" t="shared" si="32" ref="AA240:AA249">Z240*N240</f>
        <v>0</v>
      </c>
      <c r="AB240" s="217">
        <f t="shared" si="25"/>
        <v>4620</v>
      </c>
    </row>
    <row r="241" spans="1:28" ht="21.75" customHeight="1">
      <c r="A241" s="239"/>
      <c r="B241" s="266"/>
      <c r="C241" s="427"/>
      <c r="D241" s="12" t="s">
        <v>176</v>
      </c>
      <c r="E241" s="12" t="s">
        <v>418</v>
      </c>
      <c r="F241" s="13"/>
      <c r="G241" s="21">
        <v>0.008</v>
      </c>
      <c r="H241" s="21" t="s">
        <v>99</v>
      </c>
      <c r="I241" s="21">
        <v>24</v>
      </c>
      <c r="J241" s="21" t="s">
        <v>100</v>
      </c>
      <c r="K241" s="64" t="s">
        <v>256</v>
      </c>
      <c r="L241" s="100" t="s">
        <v>77</v>
      </c>
      <c r="M241" s="103" t="s">
        <v>99</v>
      </c>
      <c r="N241" s="162">
        <f t="shared" si="26"/>
        <v>600</v>
      </c>
      <c r="O241" s="121">
        <v>1000</v>
      </c>
      <c r="P241" s="61">
        <v>80050</v>
      </c>
      <c r="Q241" s="140">
        <f t="shared" si="31"/>
        <v>7700</v>
      </c>
      <c r="R241" s="146">
        <v>7.7</v>
      </c>
      <c r="S241" s="14"/>
      <c r="T241" s="14"/>
      <c r="U241" s="14"/>
      <c r="V241" s="4">
        <v>0.006375</v>
      </c>
      <c r="W241" s="5"/>
      <c r="X241" s="6"/>
      <c r="Y241" s="7"/>
      <c r="Z241" s="199"/>
      <c r="AA241" s="211">
        <f t="shared" si="32"/>
        <v>0</v>
      </c>
      <c r="AB241" s="217">
        <f t="shared" si="25"/>
        <v>4620</v>
      </c>
    </row>
    <row r="242" spans="1:28" ht="18" customHeight="1">
      <c r="A242" s="239"/>
      <c r="B242" s="266"/>
      <c r="C242" s="427"/>
      <c r="D242" s="12" t="s">
        <v>177</v>
      </c>
      <c r="E242" s="12" t="s">
        <v>419</v>
      </c>
      <c r="F242" s="13"/>
      <c r="G242" s="21">
        <v>0.008</v>
      </c>
      <c r="H242" s="21" t="s">
        <v>99</v>
      </c>
      <c r="I242" s="21">
        <v>24</v>
      </c>
      <c r="J242" s="21" t="s">
        <v>100</v>
      </c>
      <c r="K242" s="64" t="s">
        <v>256</v>
      </c>
      <c r="L242" s="100" t="s">
        <v>77</v>
      </c>
      <c r="M242" s="103" t="s">
        <v>99</v>
      </c>
      <c r="N242" s="162">
        <f t="shared" si="26"/>
        <v>600</v>
      </c>
      <c r="O242" s="121">
        <v>1000</v>
      </c>
      <c r="P242" s="61">
        <v>80050</v>
      </c>
      <c r="Q242" s="140">
        <f t="shared" si="31"/>
        <v>7700</v>
      </c>
      <c r="R242" s="146">
        <v>7.7</v>
      </c>
      <c r="S242" s="14"/>
      <c r="T242" s="14"/>
      <c r="U242" s="14"/>
      <c r="V242" s="4">
        <v>0.006375</v>
      </c>
      <c r="W242" s="5"/>
      <c r="X242" s="6"/>
      <c r="Y242" s="7"/>
      <c r="Z242" s="199"/>
      <c r="AA242" s="211">
        <f t="shared" si="32"/>
        <v>0</v>
      </c>
      <c r="AB242" s="217">
        <f t="shared" si="25"/>
        <v>4620</v>
      </c>
    </row>
    <row r="243" spans="1:28" ht="23.25" customHeight="1">
      <c r="A243" s="239"/>
      <c r="B243" s="266"/>
      <c r="C243" s="427"/>
      <c r="D243" s="12" t="s">
        <v>178</v>
      </c>
      <c r="E243" s="12" t="s">
        <v>420</v>
      </c>
      <c r="F243" s="13"/>
      <c r="G243" s="21">
        <v>0.008</v>
      </c>
      <c r="H243" s="21" t="s">
        <v>99</v>
      </c>
      <c r="I243" s="21">
        <v>24</v>
      </c>
      <c r="J243" s="21" t="s">
        <v>100</v>
      </c>
      <c r="K243" s="64" t="s">
        <v>256</v>
      </c>
      <c r="L243" s="100" t="s">
        <v>77</v>
      </c>
      <c r="M243" s="103" t="s">
        <v>99</v>
      </c>
      <c r="N243" s="162">
        <f t="shared" si="26"/>
        <v>600</v>
      </c>
      <c r="O243" s="121">
        <v>1000</v>
      </c>
      <c r="P243" s="61">
        <v>80050</v>
      </c>
      <c r="Q243" s="140">
        <f t="shared" si="31"/>
        <v>7700</v>
      </c>
      <c r="R243" s="146">
        <v>7.7</v>
      </c>
      <c r="S243" s="76"/>
      <c r="T243" s="92"/>
      <c r="U243" s="77"/>
      <c r="V243" s="4">
        <v>0.006375</v>
      </c>
      <c r="W243" s="5"/>
      <c r="X243" s="6"/>
      <c r="Y243" s="7"/>
      <c r="Z243" s="199"/>
      <c r="AA243" s="211">
        <f t="shared" si="32"/>
        <v>0</v>
      </c>
      <c r="AB243" s="217">
        <f t="shared" si="25"/>
        <v>4620</v>
      </c>
    </row>
    <row r="244" spans="1:28" ht="20.25" customHeight="1">
      <c r="A244" s="239"/>
      <c r="B244" s="266"/>
      <c r="C244" s="427"/>
      <c r="D244" s="12" t="s">
        <v>179</v>
      </c>
      <c r="E244" s="12" t="s">
        <v>421</v>
      </c>
      <c r="F244" s="13"/>
      <c r="G244" s="21">
        <v>0.008</v>
      </c>
      <c r="H244" s="21" t="s">
        <v>99</v>
      </c>
      <c r="I244" s="21">
        <v>24</v>
      </c>
      <c r="J244" s="21" t="s">
        <v>100</v>
      </c>
      <c r="K244" s="64" t="s">
        <v>256</v>
      </c>
      <c r="L244" s="100" t="s">
        <v>77</v>
      </c>
      <c r="M244" s="103" t="s">
        <v>99</v>
      </c>
      <c r="N244" s="162">
        <f t="shared" si="26"/>
        <v>600</v>
      </c>
      <c r="O244" s="121">
        <v>1000</v>
      </c>
      <c r="P244" s="59">
        <v>80300</v>
      </c>
      <c r="Q244" s="140">
        <f t="shared" si="31"/>
        <v>7700</v>
      </c>
      <c r="R244" s="146">
        <v>7.7</v>
      </c>
      <c r="S244" s="14"/>
      <c r="T244" s="14"/>
      <c r="U244" s="14"/>
      <c r="V244" s="4">
        <v>0.006375</v>
      </c>
      <c r="W244" s="5"/>
      <c r="X244" s="6"/>
      <c r="Y244" s="7"/>
      <c r="Z244" s="199"/>
      <c r="AA244" s="211">
        <f t="shared" si="32"/>
        <v>0</v>
      </c>
      <c r="AB244" s="217">
        <f t="shared" si="25"/>
        <v>4620</v>
      </c>
    </row>
    <row r="245" spans="1:28" ht="22.5" customHeight="1">
      <c r="A245" s="240"/>
      <c r="B245" s="266"/>
      <c r="C245" s="427"/>
      <c r="D245" s="12" t="s">
        <v>180</v>
      </c>
      <c r="E245" s="12" t="s">
        <v>422</v>
      </c>
      <c r="F245" s="13"/>
      <c r="G245" s="21">
        <v>0.008</v>
      </c>
      <c r="H245" s="21" t="s">
        <v>99</v>
      </c>
      <c r="I245" s="21">
        <v>24</v>
      </c>
      <c r="J245" s="21" t="s">
        <v>100</v>
      </c>
      <c r="K245" s="64" t="s">
        <v>256</v>
      </c>
      <c r="L245" s="100" t="s">
        <v>77</v>
      </c>
      <c r="M245" s="103" t="s">
        <v>99</v>
      </c>
      <c r="N245" s="162">
        <f t="shared" si="26"/>
        <v>600</v>
      </c>
      <c r="O245" s="121">
        <v>1000</v>
      </c>
      <c r="P245" s="59">
        <v>150560</v>
      </c>
      <c r="Q245" s="140">
        <f t="shared" si="31"/>
        <v>12450</v>
      </c>
      <c r="R245" s="142">
        <v>12.45</v>
      </c>
      <c r="S245" s="14"/>
      <c r="T245" s="14"/>
      <c r="U245" s="14"/>
      <c r="V245" s="4">
        <v>0.011125</v>
      </c>
      <c r="W245" s="5">
        <v>0.00725</v>
      </c>
      <c r="X245" s="6"/>
      <c r="Y245" s="7">
        <v>1.395</v>
      </c>
      <c r="Z245" s="199"/>
      <c r="AA245" s="211">
        <f t="shared" si="32"/>
        <v>0</v>
      </c>
      <c r="AB245" s="217">
        <f t="shared" si="25"/>
        <v>7470</v>
      </c>
    </row>
    <row r="246" spans="1:28" ht="24" customHeight="1">
      <c r="A246" s="240"/>
      <c r="B246" s="266"/>
      <c r="C246" s="427"/>
      <c r="D246" s="12" t="s">
        <v>181</v>
      </c>
      <c r="E246" s="12" t="s">
        <v>424</v>
      </c>
      <c r="F246" s="13"/>
      <c r="G246" s="21">
        <v>0.008</v>
      </c>
      <c r="H246" s="21" t="s">
        <v>99</v>
      </c>
      <c r="I246" s="21">
        <v>24</v>
      </c>
      <c r="J246" s="21" t="s">
        <v>100</v>
      </c>
      <c r="K246" s="64" t="s">
        <v>256</v>
      </c>
      <c r="L246" s="100" t="s">
        <v>77</v>
      </c>
      <c r="M246" s="103" t="s">
        <v>99</v>
      </c>
      <c r="N246" s="162">
        <f t="shared" si="26"/>
        <v>600</v>
      </c>
      <c r="O246" s="121">
        <v>1000</v>
      </c>
      <c r="P246" s="59">
        <v>56000</v>
      </c>
      <c r="Q246" s="140">
        <f t="shared" si="31"/>
        <v>15400</v>
      </c>
      <c r="R246" s="142">
        <v>15.4</v>
      </c>
      <c r="S246" s="14"/>
      <c r="T246" s="14"/>
      <c r="U246" s="14"/>
      <c r="V246" s="4">
        <v>0.011125</v>
      </c>
      <c r="W246" s="5"/>
      <c r="X246" s="6"/>
      <c r="Y246" s="7"/>
      <c r="Z246" s="199"/>
      <c r="AA246" s="211">
        <f t="shared" si="32"/>
        <v>0</v>
      </c>
      <c r="AB246" s="217">
        <f t="shared" si="25"/>
        <v>9240</v>
      </c>
    </row>
    <row r="247" spans="1:28" ht="24" customHeight="1">
      <c r="A247" s="240"/>
      <c r="B247" s="266"/>
      <c r="C247" s="427"/>
      <c r="D247" s="12" t="s">
        <v>182</v>
      </c>
      <c r="E247" s="12" t="s">
        <v>425</v>
      </c>
      <c r="F247" s="13"/>
      <c r="G247" s="21">
        <v>0.008</v>
      </c>
      <c r="H247" s="21" t="s">
        <v>99</v>
      </c>
      <c r="I247" s="21">
        <v>24</v>
      </c>
      <c r="J247" s="21" t="s">
        <v>100</v>
      </c>
      <c r="K247" s="64" t="s">
        <v>256</v>
      </c>
      <c r="L247" s="100" t="s">
        <v>77</v>
      </c>
      <c r="M247" s="103" t="s">
        <v>99</v>
      </c>
      <c r="N247" s="162">
        <f t="shared" si="26"/>
        <v>600</v>
      </c>
      <c r="O247" s="121">
        <v>1000</v>
      </c>
      <c r="P247" s="59">
        <v>150610</v>
      </c>
      <c r="Q247" s="140">
        <f t="shared" si="31"/>
        <v>14750</v>
      </c>
      <c r="R247" s="142">
        <v>14.75</v>
      </c>
      <c r="S247" s="14"/>
      <c r="T247" s="14"/>
      <c r="U247" s="14"/>
      <c r="V247" s="4">
        <v>0.011125</v>
      </c>
      <c r="W247" s="5">
        <v>0.00725</v>
      </c>
      <c r="X247" s="6">
        <v>10.75</v>
      </c>
      <c r="Y247" s="7">
        <v>1.395</v>
      </c>
      <c r="Z247" s="199"/>
      <c r="AA247" s="211">
        <f t="shared" si="32"/>
        <v>0</v>
      </c>
      <c r="AB247" s="217">
        <f t="shared" si="25"/>
        <v>8850</v>
      </c>
    </row>
    <row r="248" spans="1:28" ht="27.75" customHeight="1">
      <c r="A248" s="240"/>
      <c r="B248" s="266"/>
      <c r="C248" s="427"/>
      <c r="D248" s="12" t="s">
        <v>31</v>
      </c>
      <c r="E248" s="12" t="s">
        <v>423</v>
      </c>
      <c r="F248" s="13"/>
      <c r="G248" s="21">
        <v>0.008</v>
      </c>
      <c r="H248" s="21" t="s">
        <v>99</v>
      </c>
      <c r="I248" s="21">
        <v>24</v>
      </c>
      <c r="J248" s="21" t="s">
        <v>100</v>
      </c>
      <c r="K248" s="64" t="s">
        <v>256</v>
      </c>
      <c r="L248" s="100" t="s">
        <v>77</v>
      </c>
      <c r="M248" s="103" t="s">
        <v>99</v>
      </c>
      <c r="N248" s="162">
        <f t="shared" si="26"/>
        <v>600</v>
      </c>
      <c r="O248" s="121">
        <v>1000</v>
      </c>
      <c r="P248" s="59">
        <v>40</v>
      </c>
      <c r="Q248" s="140">
        <f t="shared" si="31"/>
        <v>11825</v>
      </c>
      <c r="R248" s="142">
        <v>11.825</v>
      </c>
      <c r="S248" s="14"/>
      <c r="T248" s="14"/>
      <c r="U248" s="14"/>
      <c r="V248" s="4"/>
      <c r="W248" s="5"/>
      <c r="X248" s="6">
        <v>10.75</v>
      </c>
      <c r="Y248" s="7"/>
      <c r="Z248" s="199"/>
      <c r="AA248" s="211">
        <f t="shared" si="32"/>
        <v>0</v>
      </c>
      <c r="AB248" s="217">
        <f t="shared" si="25"/>
        <v>7095</v>
      </c>
    </row>
    <row r="249" spans="1:28" ht="25.5" customHeight="1">
      <c r="A249" s="240"/>
      <c r="B249" s="267"/>
      <c r="C249" s="428"/>
      <c r="D249" s="12" t="s">
        <v>183</v>
      </c>
      <c r="E249" s="12" t="s">
        <v>426</v>
      </c>
      <c r="F249" s="13"/>
      <c r="G249" s="21">
        <v>0.008</v>
      </c>
      <c r="H249" s="21" t="s">
        <v>99</v>
      </c>
      <c r="I249" s="21">
        <v>24</v>
      </c>
      <c r="J249" s="21" t="s">
        <v>100</v>
      </c>
      <c r="K249" s="64" t="s">
        <v>256</v>
      </c>
      <c r="L249" s="100" t="s">
        <v>77</v>
      </c>
      <c r="M249" s="103" t="s">
        <v>99</v>
      </c>
      <c r="N249" s="162">
        <f t="shared" si="26"/>
        <v>600</v>
      </c>
      <c r="O249" s="121">
        <v>1000</v>
      </c>
      <c r="P249" s="59">
        <v>56060</v>
      </c>
      <c r="Q249" s="140">
        <f t="shared" si="31"/>
        <v>12450</v>
      </c>
      <c r="R249" s="142">
        <v>12.45</v>
      </c>
      <c r="S249" s="14"/>
      <c r="T249" s="14"/>
      <c r="U249" s="14"/>
      <c r="V249" s="4">
        <v>0.011125</v>
      </c>
      <c r="W249" s="5"/>
      <c r="X249" s="6">
        <v>10.75</v>
      </c>
      <c r="Y249" s="7"/>
      <c r="Z249" s="199"/>
      <c r="AA249" s="211">
        <f t="shared" si="32"/>
        <v>0</v>
      </c>
      <c r="AB249" s="217">
        <f t="shared" si="25"/>
        <v>7470</v>
      </c>
    </row>
    <row r="250" spans="1:28" ht="33" customHeight="1">
      <c r="A250" s="240"/>
      <c r="B250" s="326"/>
      <c r="C250" s="307"/>
      <c r="D250" s="273" t="s">
        <v>313</v>
      </c>
      <c r="E250" s="263" t="s">
        <v>312</v>
      </c>
      <c r="F250" s="243"/>
      <c r="G250" s="305">
        <v>0.2</v>
      </c>
      <c r="H250" s="305" t="s">
        <v>99</v>
      </c>
      <c r="I250" s="305">
        <v>12</v>
      </c>
      <c r="J250" s="305" t="s">
        <v>100</v>
      </c>
      <c r="K250" s="337" t="s">
        <v>256</v>
      </c>
      <c r="L250" s="337" t="s">
        <v>77</v>
      </c>
      <c r="M250" s="337" t="s">
        <v>99</v>
      </c>
      <c r="N250" s="385">
        <f t="shared" si="26"/>
        <v>135</v>
      </c>
      <c r="O250" s="241">
        <f>P250*5</f>
        <v>225</v>
      </c>
      <c r="P250" s="255">
        <v>45</v>
      </c>
      <c r="Q250" s="336">
        <f t="shared" si="31"/>
        <v>3318.75</v>
      </c>
      <c r="R250" s="333">
        <v>14.75</v>
      </c>
      <c r="S250" s="328"/>
      <c r="T250" s="328"/>
      <c r="U250" s="345"/>
      <c r="V250" s="344">
        <v>10.25</v>
      </c>
      <c r="W250" s="339"/>
      <c r="X250" s="340"/>
      <c r="Y250" s="342"/>
      <c r="Z250" s="290"/>
      <c r="AA250" s="294">
        <f>Z250*N250</f>
        <v>0</v>
      </c>
      <c r="AB250" s="429">
        <f t="shared" si="25"/>
        <v>1991.25</v>
      </c>
    </row>
    <row r="251" spans="1:28" ht="18.75" customHeight="1">
      <c r="A251" s="240"/>
      <c r="B251" s="327"/>
      <c r="C251" s="254"/>
      <c r="D251" s="332"/>
      <c r="E251" s="264"/>
      <c r="F251" s="254"/>
      <c r="G251" s="305"/>
      <c r="H251" s="305"/>
      <c r="I251" s="305"/>
      <c r="J251" s="305"/>
      <c r="K251" s="338"/>
      <c r="L251" s="338"/>
      <c r="M251" s="338"/>
      <c r="N251" s="386"/>
      <c r="O251" s="254"/>
      <c r="P251" s="335"/>
      <c r="Q251" s="254"/>
      <c r="R251" s="334"/>
      <c r="S251" s="328"/>
      <c r="T251" s="328"/>
      <c r="U251" s="345"/>
      <c r="V251" s="344"/>
      <c r="W251" s="339"/>
      <c r="X251" s="340"/>
      <c r="Y251" s="342"/>
      <c r="Z251" s="291"/>
      <c r="AA251" s="295"/>
      <c r="AB251" s="254"/>
    </row>
    <row r="252" spans="1:28" ht="15.75" customHeight="1">
      <c r="A252" s="240"/>
      <c r="B252" s="222" t="s">
        <v>213</v>
      </c>
      <c r="C252" s="309" t="s">
        <v>435</v>
      </c>
      <c r="D252" s="51" t="s">
        <v>214</v>
      </c>
      <c r="E252" s="51" t="s">
        <v>427</v>
      </c>
      <c r="F252" s="13"/>
      <c r="G252" s="13">
        <v>0.9</v>
      </c>
      <c r="H252" s="13" t="s">
        <v>99</v>
      </c>
      <c r="I252" s="13">
        <v>1</v>
      </c>
      <c r="J252" s="13" t="s">
        <v>100</v>
      </c>
      <c r="K252" s="14" t="s">
        <v>256</v>
      </c>
      <c r="L252" s="14" t="s">
        <v>77</v>
      </c>
      <c r="M252" s="14" t="s">
        <v>99</v>
      </c>
      <c r="N252" s="162">
        <f t="shared" si="26"/>
        <v>972</v>
      </c>
      <c r="O252" s="114">
        <f>P252*5</f>
        <v>1620</v>
      </c>
      <c r="P252" s="59">
        <v>324</v>
      </c>
      <c r="Q252" s="140">
        <f t="shared" si="31"/>
        <v>10094.22</v>
      </c>
      <c r="R252" s="142">
        <v>6.231</v>
      </c>
      <c r="S252" s="14"/>
      <c r="T252" s="14"/>
      <c r="U252" s="14"/>
      <c r="V252" s="4">
        <f>3.05/540*1000</f>
        <v>5.648148148148148</v>
      </c>
      <c r="W252" s="5"/>
      <c r="X252" s="6"/>
      <c r="Y252" s="7"/>
      <c r="Z252" s="199"/>
      <c r="AA252" s="211">
        <f>Z252*N252</f>
        <v>0</v>
      </c>
      <c r="AB252" s="217">
        <f t="shared" si="25"/>
        <v>6056.532</v>
      </c>
    </row>
    <row r="253" spans="1:28" ht="15.75" customHeight="1">
      <c r="A253" s="240"/>
      <c r="B253" s="222"/>
      <c r="C253" s="224"/>
      <c r="D253" s="51" t="s">
        <v>215</v>
      </c>
      <c r="E253" s="51" t="s">
        <v>428</v>
      </c>
      <c r="F253" s="13"/>
      <c r="G253" s="13">
        <v>0.4</v>
      </c>
      <c r="H253" s="13" t="s">
        <v>99</v>
      </c>
      <c r="I253" s="13">
        <v>1</v>
      </c>
      <c r="J253" s="13" t="s">
        <v>100</v>
      </c>
      <c r="K253" s="14" t="s">
        <v>256</v>
      </c>
      <c r="L253" s="14" t="s">
        <v>77</v>
      </c>
      <c r="M253" s="14" t="s">
        <v>99</v>
      </c>
      <c r="N253" s="162">
        <f t="shared" si="26"/>
        <v>300</v>
      </c>
      <c r="O253" s="114">
        <v>500</v>
      </c>
      <c r="P253" s="59">
        <v>1</v>
      </c>
      <c r="Q253" s="140">
        <f t="shared" si="31"/>
        <v>4485.5</v>
      </c>
      <c r="R253" s="142">
        <v>8.971</v>
      </c>
      <c r="S253" s="14"/>
      <c r="T253" s="14"/>
      <c r="U253" s="14"/>
      <c r="V253" s="4">
        <f>3.05/374*1000</f>
        <v>8.155080213903743</v>
      </c>
      <c r="W253" s="5"/>
      <c r="X253" s="6"/>
      <c r="Y253" s="7"/>
      <c r="Z253" s="199"/>
      <c r="AA253" s="211">
        <f aca="true" t="shared" si="33" ref="AA253:AA265">Z253*N253</f>
        <v>0</v>
      </c>
      <c r="AB253" s="217">
        <f t="shared" si="25"/>
        <v>2691.3</v>
      </c>
    </row>
    <row r="254" spans="1:28" ht="15.75" customHeight="1">
      <c r="A254" s="240"/>
      <c r="B254" s="262"/>
      <c r="C254" s="262"/>
      <c r="D254" s="16" t="s">
        <v>32</v>
      </c>
      <c r="E254" s="16" t="s">
        <v>6</v>
      </c>
      <c r="F254" s="13"/>
      <c r="G254" s="13">
        <v>0.5</v>
      </c>
      <c r="H254" s="13" t="s">
        <v>99</v>
      </c>
      <c r="I254" s="13">
        <v>1</v>
      </c>
      <c r="J254" s="13" t="s">
        <v>100</v>
      </c>
      <c r="K254" s="14" t="s">
        <v>256</v>
      </c>
      <c r="L254" s="14" t="s">
        <v>77</v>
      </c>
      <c r="M254" s="14" t="s">
        <v>99</v>
      </c>
      <c r="N254" s="162">
        <f t="shared" si="26"/>
        <v>150</v>
      </c>
      <c r="O254" s="114">
        <f>P254*5</f>
        <v>250</v>
      </c>
      <c r="P254" s="59">
        <v>50</v>
      </c>
      <c r="Q254" s="140">
        <f t="shared" si="31"/>
        <v>2040.5000000000002</v>
      </c>
      <c r="R254" s="142">
        <v>8.162</v>
      </c>
      <c r="S254" s="14"/>
      <c r="T254" s="14"/>
      <c r="U254" s="14"/>
      <c r="V254" s="4">
        <f>3.71*2</f>
        <v>7.42</v>
      </c>
      <c r="W254" s="5"/>
      <c r="X254" s="6"/>
      <c r="Y254" s="7"/>
      <c r="Z254" s="199"/>
      <c r="AA254" s="211">
        <f t="shared" si="33"/>
        <v>0</v>
      </c>
      <c r="AB254" s="217">
        <f t="shared" si="25"/>
        <v>1224.3000000000002</v>
      </c>
    </row>
    <row r="255" spans="1:28" ht="15.75" customHeight="1">
      <c r="A255" s="240"/>
      <c r="B255" s="262"/>
      <c r="C255" s="262"/>
      <c r="D255" s="16" t="s">
        <v>216</v>
      </c>
      <c r="E255" s="16" t="s">
        <v>7</v>
      </c>
      <c r="F255" s="13"/>
      <c r="G255" s="13">
        <v>0.5</v>
      </c>
      <c r="H255" s="13" t="s">
        <v>99</v>
      </c>
      <c r="I255" s="13">
        <v>1</v>
      </c>
      <c r="J255" s="13" t="s">
        <v>100</v>
      </c>
      <c r="K255" s="14" t="s">
        <v>256</v>
      </c>
      <c r="L255" s="14" t="s">
        <v>77</v>
      </c>
      <c r="M255" s="14" t="s">
        <v>99</v>
      </c>
      <c r="N255" s="162">
        <f t="shared" si="26"/>
        <v>180</v>
      </c>
      <c r="O255" s="114">
        <f>P255*5</f>
        <v>300</v>
      </c>
      <c r="P255" s="59">
        <v>60</v>
      </c>
      <c r="Q255" s="140">
        <f t="shared" si="31"/>
        <v>2448.6000000000004</v>
      </c>
      <c r="R255" s="142">
        <v>8.162</v>
      </c>
      <c r="S255" s="14"/>
      <c r="T255" s="14"/>
      <c r="U255" s="14"/>
      <c r="V255" s="4">
        <f>3.71*2</f>
        <v>7.42</v>
      </c>
      <c r="W255" s="5"/>
      <c r="X255" s="6"/>
      <c r="Y255" s="7"/>
      <c r="Z255" s="199"/>
      <c r="AA255" s="211">
        <f t="shared" si="33"/>
        <v>0</v>
      </c>
      <c r="AB255" s="217">
        <f t="shared" si="25"/>
        <v>1469.16</v>
      </c>
    </row>
    <row r="256" spans="1:28" ht="15.75" customHeight="1">
      <c r="A256" s="240"/>
      <c r="B256" s="262"/>
      <c r="C256" s="262"/>
      <c r="D256" s="16" t="s">
        <v>4</v>
      </c>
      <c r="E256" s="16" t="s">
        <v>8</v>
      </c>
      <c r="F256" s="13"/>
      <c r="G256" s="13">
        <v>0.5</v>
      </c>
      <c r="H256" s="13" t="s">
        <v>99</v>
      </c>
      <c r="I256" s="13">
        <v>1</v>
      </c>
      <c r="J256" s="13" t="s">
        <v>100</v>
      </c>
      <c r="K256" s="14" t="s">
        <v>256</v>
      </c>
      <c r="L256" s="14" t="s">
        <v>77</v>
      </c>
      <c r="M256" s="14" t="s">
        <v>99</v>
      </c>
      <c r="N256" s="162">
        <f t="shared" si="26"/>
        <v>63</v>
      </c>
      <c r="O256" s="114">
        <f>P256*5</f>
        <v>105</v>
      </c>
      <c r="P256" s="59">
        <v>21</v>
      </c>
      <c r="Q256" s="140">
        <f t="shared" si="31"/>
        <v>1057.98</v>
      </c>
      <c r="R256" s="142">
        <v>10.076</v>
      </c>
      <c r="S256" s="76"/>
      <c r="T256" s="92"/>
      <c r="U256" s="77"/>
      <c r="V256" s="4">
        <f>2.29*4</f>
        <v>9.16</v>
      </c>
      <c r="W256" s="5"/>
      <c r="X256" s="6"/>
      <c r="Y256" s="7"/>
      <c r="Z256" s="199"/>
      <c r="AA256" s="211">
        <f t="shared" si="33"/>
        <v>0</v>
      </c>
      <c r="AB256" s="217">
        <f t="shared" si="25"/>
        <v>634.788</v>
      </c>
    </row>
    <row r="257" spans="1:28" ht="24" customHeight="1">
      <c r="A257" s="240"/>
      <c r="B257" s="262"/>
      <c r="C257" s="262"/>
      <c r="D257" s="16" t="s">
        <v>5</v>
      </c>
      <c r="E257" s="16" t="s">
        <v>9</v>
      </c>
      <c r="F257" s="13"/>
      <c r="G257" s="13">
        <v>0.5</v>
      </c>
      <c r="H257" s="13" t="s">
        <v>99</v>
      </c>
      <c r="I257" s="13">
        <v>1</v>
      </c>
      <c r="J257" s="13" t="s">
        <v>100</v>
      </c>
      <c r="K257" s="14" t="s">
        <v>256</v>
      </c>
      <c r="L257" s="14" t="s">
        <v>77</v>
      </c>
      <c r="M257" s="14" t="s">
        <v>99</v>
      </c>
      <c r="N257" s="162">
        <f t="shared" si="26"/>
        <v>90</v>
      </c>
      <c r="O257" s="114">
        <v>150</v>
      </c>
      <c r="P257" s="59">
        <v>16</v>
      </c>
      <c r="Q257" s="140">
        <f t="shared" si="31"/>
        <v>1511.4</v>
      </c>
      <c r="R257" s="142">
        <v>10.076</v>
      </c>
      <c r="S257" s="14"/>
      <c r="T257" s="14"/>
      <c r="U257" s="14"/>
      <c r="V257" s="4">
        <f>2.29*4</f>
        <v>9.16</v>
      </c>
      <c r="W257" s="5"/>
      <c r="X257" s="6"/>
      <c r="Y257" s="7"/>
      <c r="Z257" s="199"/>
      <c r="AA257" s="211">
        <f t="shared" si="33"/>
        <v>0</v>
      </c>
      <c r="AB257" s="217">
        <f t="shared" si="25"/>
        <v>906.84</v>
      </c>
    </row>
    <row r="258" spans="1:28" ht="15.75" customHeight="1">
      <c r="A258" s="240"/>
      <c r="B258" s="262"/>
      <c r="C258" s="262"/>
      <c r="D258" s="16" t="s">
        <v>33</v>
      </c>
      <c r="E258" s="16" t="s">
        <v>429</v>
      </c>
      <c r="F258" s="13"/>
      <c r="G258" s="13">
        <v>0.25</v>
      </c>
      <c r="H258" s="13" t="s">
        <v>99</v>
      </c>
      <c r="I258" s="13">
        <v>6</v>
      </c>
      <c r="J258" s="13" t="s">
        <v>100</v>
      </c>
      <c r="K258" s="14" t="s">
        <v>256</v>
      </c>
      <c r="L258" s="14" t="s">
        <v>77</v>
      </c>
      <c r="M258" s="14" t="s">
        <v>99</v>
      </c>
      <c r="N258" s="162">
        <f t="shared" si="26"/>
        <v>144</v>
      </c>
      <c r="O258" s="114">
        <f>P258*5</f>
        <v>240</v>
      </c>
      <c r="P258" s="59">
        <v>48</v>
      </c>
      <c r="Q258" s="140">
        <f t="shared" si="31"/>
        <v>3854.3999999999996</v>
      </c>
      <c r="R258" s="142">
        <v>16.06</v>
      </c>
      <c r="S258" s="76"/>
      <c r="T258" s="92"/>
      <c r="U258" s="77"/>
      <c r="V258" s="4">
        <f>3.65*4</f>
        <v>14.6</v>
      </c>
      <c r="W258" s="5"/>
      <c r="X258" s="6"/>
      <c r="Y258" s="7"/>
      <c r="Z258" s="199"/>
      <c r="AA258" s="211">
        <f t="shared" si="33"/>
        <v>0</v>
      </c>
      <c r="AB258" s="217">
        <f aca="true" t="shared" si="34" ref="AB258:AB287">R258*N258</f>
        <v>2312.64</v>
      </c>
    </row>
    <row r="259" spans="1:28" ht="15.75" customHeight="1">
      <c r="A259" s="240"/>
      <c r="B259" s="260" t="s">
        <v>34</v>
      </c>
      <c r="C259" s="260" t="s">
        <v>436</v>
      </c>
      <c r="D259" s="16" t="s">
        <v>35</v>
      </c>
      <c r="E259" s="16" t="s">
        <v>10</v>
      </c>
      <c r="F259" s="13"/>
      <c r="G259" s="13">
        <v>0.5</v>
      </c>
      <c r="H259" s="13" t="s">
        <v>99</v>
      </c>
      <c r="I259" s="13">
        <v>12</v>
      </c>
      <c r="J259" s="13" t="s">
        <v>100</v>
      </c>
      <c r="K259" s="14" t="s">
        <v>256</v>
      </c>
      <c r="L259" s="14" t="s">
        <v>77</v>
      </c>
      <c r="M259" s="14" t="s">
        <v>99</v>
      </c>
      <c r="N259" s="162">
        <f t="shared" si="26"/>
        <v>60</v>
      </c>
      <c r="O259" s="114">
        <v>100</v>
      </c>
      <c r="P259" s="59">
        <v>10</v>
      </c>
      <c r="Q259" s="140">
        <f t="shared" si="31"/>
        <v>1045</v>
      </c>
      <c r="R259" s="142">
        <v>10.45</v>
      </c>
      <c r="S259" s="76"/>
      <c r="T259" s="92"/>
      <c r="U259" s="77"/>
      <c r="V259" s="4">
        <f>4.75*2</f>
        <v>9.5</v>
      </c>
      <c r="W259" s="5"/>
      <c r="X259" s="6"/>
      <c r="Y259" s="7"/>
      <c r="Z259" s="199"/>
      <c r="AA259" s="211">
        <f t="shared" si="33"/>
        <v>0</v>
      </c>
      <c r="AB259" s="217">
        <f t="shared" si="34"/>
        <v>627</v>
      </c>
    </row>
    <row r="260" spans="1:28" ht="15.75" customHeight="1">
      <c r="A260" s="240"/>
      <c r="B260" s="261"/>
      <c r="C260" s="261"/>
      <c r="D260" s="16" t="s">
        <v>36</v>
      </c>
      <c r="E260" s="16" t="s">
        <v>430</v>
      </c>
      <c r="F260" s="13"/>
      <c r="G260" s="13">
        <v>0.25</v>
      </c>
      <c r="H260" s="13" t="s">
        <v>99</v>
      </c>
      <c r="I260" s="13">
        <v>6</v>
      </c>
      <c r="J260" s="13" t="s">
        <v>100</v>
      </c>
      <c r="K260" s="14" t="s">
        <v>256</v>
      </c>
      <c r="L260" s="14" t="s">
        <v>77</v>
      </c>
      <c r="M260" s="14" t="s">
        <v>99</v>
      </c>
      <c r="N260" s="162">
        <f t="shared" si="26"/>
        <v>120</v>
      </c>
      <c r="O260" s="114">
        <v>200</v>
      </c>
      <c r="P260" s="59">
        <v>8</v>
      </c>
      <c r="Q260" s="140">
        <f t="shared" si="31"/>
        <v>3907.2000000000003</v>
      </c>
      <c r="R260" s="142">
        <v>19.536</v>
      </c>
      <c r="S260" s="14"/>
      <c r="T260" s="14"/>
      <c r="U260" s="14"/>
      <c r="V260" s="4">
        <f>4.44*4</f>
        <v>17.76</v>
      </c>
      <c r="W260" s="5"/>
      <c r="X260" s="6"/>
      <c r="Y260" s="7"/>
      <c r="Z260" s="199"/>
      <c r="AA260" s="211">
        <f t="shared" si="33"/>
        <v>0</v>
      </c>
      <c r="AB260" s="217">
        <f t="shared" si="34"/>
        <v>2344.32</v>
      </c>
    </row>
    <row r="261" spans="1:28" ht="15.75" customHeight="1">
      <c r="A261" s="240"/>
      <c r="B261" s="260" t="s">
        <v>37</v>
      </c>
      <c r="C261" s="260" t="s">
        <v>437</v>
      </c>
      <c r="D261" s="16" t="s">
        <v>38</v>
      </c>
      <c r="E261" s="16" t="s">
        <v>431</v>
      </c>
      <c r="F261" s="112"/>
      <c r="G261" s="13">
        <v>0.125</v>
      </c>
      <c r="H261" s="13" t="s">
        <v>168</v>
      </c>
      <c r="I261" s="13">
        <v>4</v>
      </c>
      <c r="J261" s="13" t="s">
        <v>100</v>
      </c>
      <c r="K261" s="14" t="s">
        <v>256</v>
      </c>
      <c r="L261" s="14" t="s">
        <v>77</v>
      </c>
      <c r="M261" s="14" t="s">
        <v>168</v>
      </c>
      <c r="N261" s="162">
        <f t="shared" si="26"/>
        <v>282</v>
      </c>
      <c r="O261" s="114">
        <f>P261*5</f>
        <v>470</v>
      </c>
      <c r="P261" s="59">
        <v>94</v>
      </c>
      <c r="Q261" s="140">
        <f t="shared" si="31"/>
        <v>1902.56</v>
      </c>
      <c r="R261" s="142">
        <v>4.048</v>
      </c>
      <c r="S261" s="14"/>
      <c r="T261" s="14"/>
      <c r="U261" s="14"/>
      <c r="V261" s="4">
        <v>3.68</v>
      </c>
      <c r="W261" s="5"/>
      <c r="X261" s="6"/>
      <c r="Y261" s="7"/>
      <c r="Z261" s="199"/>
      <c r="AA261" s="211">
        <f t="shared" si="33"/>
        <v>0</v>
      </c>
      <c r="AB261" s="217">
        <f t="shared" si="34"/>
        <v>1141.536</v>
      </c>
    </row>
    <row r="262" spans="1:28" ht="15.75" customHeight="1">
      <c r="A262" s="240"/>
      <c r="B262" s="262"/>
      <c r="C262" s="262"/>
      <c r="D262" s="16" t="s">
        <v>39</v>
      </c>
      <c r="E262" s="16" t="s">
        <v>434</v>
      </c>
      <c r="F262" s="112"/>
      <c r="G262" s="13">
        <v>0.125</v>
      </c>
      <c r="H262" s="13" t="s">
        <v>168</v>
      </c>
      <c r="I262" s="13">
        <v>4</v>
      </c>
      <c r="J262" s="13" t="s">
        <v>100</v>
      </c>
      <c r="K262" s="14" t="s">
        <v>256</v>
      </c>
      <c r="L262" s="14" t="s">
        <v>77</v>
      </c>
      <c r="M262" s="14" t="s">
        <v>168</v>
      </c>
      <c r="N262" s="162">
        <f t="shared" si="26"/>
        <v>282</v>
      </c>
      <c r="O262" s="114">
        <f>P262*5</f>
        <v>470</v>
      </c>
      <c r="P262" s="59">
        <v>94</v>
      </c>
      <c r="Q262" s="140">
        <f t="shared" si="31"/>
        <v>1902.56</v>
      </c>
      <c r="R262" s="142">
        <v>4.048</v>
      </c>
      <c r="S262" s="76"/>
      <c r="T262" s="92"/>
      <c r="U262" s="77"/>
      <c r="V262" s="4">
        <v>3.68</v>
      </c>
      <c r="W262" s="5"/>
      <c r="X262" s="6"/>
      <c r="Y262" s="7"/>
      <c r="Z262" s="199"/>
      <c r="AA262" s="211">
        <f t="shared" si="33"/>
        <v>0</v>
      </c>
      <c r="AB262" s="217">
        <f t="shared" si="34"/>
        <v>1141.536</v>
      </c>
    </row>
    <row r="263" spans="1:28" ht="15.75" customHeight="1">
      <c r="A263" s="240"/>
      <c r="B263" s="262"/>
      <c r="C263" s="421"/>
      <c r="D263" s="16" t="s">
        <v>40</v>
      </c>
      <c r="E263" s="16" t="s">
        <v>190</v>
      </c>
      <c r="F263" s="13"/>
      <c r="G263" s="13">
        <v>0.125</v>
      </c>
      <c r="H263" s="13" t="s">
        <v>168</v>
      </c>
      <c r="I263" s="13">
        <v>4</v>
      </c>
      <c r="J263" s="13" t="s">
        <v>100</v>
      </c>
      <c r="K263" s="14" t="s">
        <v>256</v>
      </c>
      <c r="L263" s="14" t="s">
        <v>77</v>
      </c>
      <c r="M263" s="14" t="s">
        <v>168</v>
      </c>
      <c r="N263" s="162">
        <f t="shared" si="26"/>
        <v>282</v>
      </c>
      <c r="O263" s="114">
        <f>P263*5</f>
        <v>470</v>
      </c>
      <c r="P263" s="59">
        <v>94</v>
      </c>
      <c r="Q263" s="140">
        <f t="shared" si="31"/>
        <v>1902.56</v>
      </c>
      <c r="R263" s="142">
        <v>4.048</v>
      </c>
      <c r="S263" s="14"/>
      <c r="T263" s="14"/>
      <c r="U263" s="14"/>
      <c r="V263" s="4">
        <v>3.68</v>
      </c>
      <c r="W263" s="5"/>
      <c r="X263" s="6"/>
      <c r="Y263" s="7"/>
      <c r="Z263" s="199"/>
      <c r="AA263" s="211">
        <f t="shared" si="33"/>
        <v>0</v>
      </c>
      <c r="AB263" s="217">
        <f t="shared" si="34"/>
        <v>1141.536</v>
      </c>
    </row>
    <row r="264" spans="1:28" ht="15.75" customHeight="1">
      <c r="A264" s="240"/>
      <c r="B264" s="261"/>
      <c r="C264" s="422"/>
      <c r="D264" s="16" t="s">
        <v>41</v>
      </c>
      <c r="E264" s="16" t="s">
        <v>432</v>
      </c>
      <c r="F264" s="13"/>
      <c r="G264" s="13">
        <v>0.125</v>
      </c>
      <c r="H264" s="13" t="s">
        <v>168</v>
      </c>
      <c r="I264" s="13">
        <v>4</v>
      </c>
      <c r="J264" s="13" t="s">
        <v>100</v>
      </c>
      <c r="K264" s="14" t="s">
        <v>256</v>
      </c>
      <c r="L264" s="14" t="s">
        <v>77</v>
      </c>
      <c r="M264" s="14" t="s">
        <v>168</v>
      </c>
      <c r="N264" s="162">
        <f t="shared" si="26"/>
        <v>282</v>
      </c>
      <c r="O264" s="114">
        <f>P264*5</f>
        <v>470</v>
      </c>
      <c r="P264" s="59">
        <v>94</v>
      </c>
      <c r="Q264" s="140">
        <f t="shared" si="31"/>
        <v>1902.56</v>
      </c>
      <c r="R264" s="142">
        <v>4.048</v>
      </c>
      <c r="S264" s="14"/>
      <c r="T264" s="14"/>
      <c r="U264" s="14"/>
      <c r="V264" s="4">
        <v>3.68</v>
      </c>
      <c r="W264" s="5"/>
      <c r="X264" s="6"/>
      <c r="Y264" s="7"/>
      <c r="Z264" s="199"/>
      <c r="AA264" s="211">
        <f t="shared" si="33"/>
        <v>0</v>
      </c>
      <c r="AB264" s="217">
        <f t="shared" si="34"/>
        <v>1141.536</v>
      </c>
    </row>
    <row r="265" spans="1:28" ht="15.75" customHeight="1" thickBot="1">
      <c r="A265" s="240"/>
      <c r="B265" s="12" t="s">
        <v>43</v>
      </c>
      <c r="C265" s="12" t="s">
        <v>438</v>
      </c>
      <c r="D265" s="16" t="s">
        <v>42</v>
      </c>
      <c r="E265" s="16" t="s">
        <v>433</v>
      </c>
      <c r="F265" s="13"/>
      <c r="G265" s="13">
        <v>1</v>
      </c>
      <c r="H265" s="13" t="s">
        <v>168</v>
      </c>
      <c r="I265" s="13">
        <v>24</v>
      </c>
      <c r="J265" s="13" t="s">
        <v>100</v>
      </c>
      <c r="K265" s="47" t="s">
        <v>256</v>
      </c>
      <c r="L265" s="164" t="s">
        <v>77</v>
      </c>
      <c r="M265" s="103" t="s">
        <v>168</v>
      </c>
      <c r="N265" s="162">
        <f aca="true" t="shared" si="35" ref="N265:N287">O265/5*3</f>
        <v>1440</v>
      </c>
      <c r="O265" s="114">
        <f>P265*5</f>
        <v>2400</v>
      </c>
      <c r="P265" s="59">
        <v>480</v>
      </c>
      <c r="Q265" s="140">
        <f t="shared" si="31"/>
        <v>3035.9999999999995</v>
      </c>
      <c r="R265" s="142">
        <v>1.265</v>
      </c>
      <c r="S265" s="76"/>
      <c r="T265" s="92"/>
      <c r="U265" s="77"/>
      <c r="V265" s="4">
        <v>1.15</v>
      </c>
      <c r="W265" s="5"/>
      <c r="X265" s="6"/>
      <c r="Y265" s="7"/>
      <c r="Z265" s="199"/>
      <c r="AA265" s="211">
        <f t="shared" si="33"/>
        <v>0</v>
      </c>
      <c r="AB265" s="217">
        <f t="shared" si="34"/>
        <v>1821.6</v>
      </c>
    </row>
    <row r="266" spans="1:28" ht="17.25" customHeight="1" thickBot="1">
      <c r="A266" s="270" t="s">
        <v>243</v>
      </c>
      <c r="B266" s="272"/>
      <c r="C266" s="272"/>
      <c r="D266" s="272"/>
      <c r="E266" s="272"/>
      <c r="F266" s="272"/>
      <c r="G266" s="272"/>
      <c r="H266" s="272"/>
      <c r="I266" s="272"/>
      <c r="J266" s="272"/>
      <c r="K266" s="272"/>
      <c r="L266" s="272"/>
      <c r="M266" s="272"/>
      <c r="N266" s="220"/>
      <c r="O266" s="168"/>
      <c r="P266" s="167"/>
      <c r="Q266" s="167"/>
      <c r="R266" s="192"/>
      <c r="S266" s="95"/>
      <c r="T266" s="96"/>
      <c r="U266" s="94"/>
      <c r="V266" s="193"/>
      <c r="W266" s="194"/>
      <c r="X266" s="195"/>
      <c r="Y266" s="196"/>
      <c r="Z266" s="200"/>
      <c r="AA266" s="214"/>
      <c r="AB266" s="218">
        <f>SUM(AB239:AB265)</f>
        <v>94490.87400000001</v>
      </c>
    </row>
    <row r="267" spans="1:28" ht="17.25" customHeight="1">
      <c r="A267" s="236"/>
      <c r="B267" s="224" t="s">
        <v>260</v>
      </c>
      <c r="C267" s="225" t="s">
        <v>261</v>
      </c>
      <c r="D267" s="48" t="s">
        <v>217</v>
      </c>
      <c r="E267" s="20" t="s">
        <v>440</v>
      </c>
      <c r="F267" s="21"/>
      <c r="G267" s="21">
        <v>5</v>
      </c>
      <c r="H267" s="21" t="s">
        <v>99</v>
      </c>
      <c r="I267" s="21">
        <v>2</v>
      </c>
      <c r="J267" s="21" t="s">
        <v>100</v>
      </c>
      <c r="K267" s="35" t="s">
        <v>256</v>
      </c>
      <c r="L267" s="35" t="s">
        <v>77</v>
      </c>
      <c r="M267" s="165" t="s">
        <v>99</v>
      </c>
      <c r="N267" s="169">
        <f t="shared" si="35"/>
        <v>600</v>
      </c>
      <c r="O267" s="169">
        <f>P267*5</f>
        <v>1000</v>
      </c>
      <c r="P267" s="61">
        <v>200</v>
      </c>
      <c r="Q267" s="140">
        <f>R267*O267</f>
        <v>3500</v>
      </c>
      <c r="R267" s="129">
        <v>3.5</v>
      </c>
      <c r="S267" s="72"/>
      <c r="T267" s="72"/>
      <c r="U267" s="72"/>
      <c r="V267" s="4">
        <v>1.45</v>
      </c>
      <c r="W267" s="5"/>
      <c r="X267" s="6"/>
      <c r="Y267" s="7"/>
      <c r="Z267" s="199"/>
      <c r="AA267" s="211">
        <f>Z267*N267</f>
        <v>0</v>
      </c>
      <c r="AB267" s="217">
        <f t="shared" si="34"/>
        <v>2100</v>
      </c>
    </row>
    <row r="268" spans="1:28" ht="17.25" customHeight="1">
      <c r="A268" s="237"/>
      <c r="B268" s="222"/>
      <c r="C268" s="225"/>
      <c r="D268" s="16" t="s">
        <v>218</v>
      </c>
      <c r="E268" s="12" t="s">
        <v>441</v>
      </c>
      <c r="F268" s="13"/>
      <c r="G268" s="13">
        <v>1</v>
      </c>
      <c r="H268" s="13" t="s">
        <v>99</v>
      </c>
      <c r="I268" s="13">
        <v>1</v>
      </c>
      <c r="J268" s="13" t="s">
        <v>100</v>
      </c>
      <c r="K268" s="14" t="s">
        <v>256</v>
      </c>
      <c r="L268" s="14" t="s">
        <v>77</v>
      </c>
      <c r="M268" s="47" t="s">
        <v>99</v>
      </c>
      <c r="N268" s="162">
        <v>580</v>
      </c>
      <c r="O268" s="162">
        <v>1000</v>
      </c>
      <c r="P268" s="59"/>
      <c r="Q268" s="140">
        <f aca="true" t="shared" si="36" ref="Q268:Q287">R268*O268</f>
        <v>3000</v>
      </c>
      <c r="R268" s="139">
        <v>3</v>
      </c>
      <c r="S268" s="14"/>
      <c r="T268" s="14"/>
      <c r="U268" s="14"/>
      <c r="V268" s="4"/>
      <c r="W268" s="5"/>
      <c r="X268" s="6"/>
      <c r="Y268" s="7"/>
      <c r="Z268" s="199"/>
      <c r="AA268" s="211">
        <f aca="true" t="shared" si="37" ref="AA268:AA287">Z268*N268</f>
        <v>0</v>
      </c>
      <c r="AB268" s="217">
        <f t="shared" si="34"/>
        <v>1740</v>
      </c>
    </row>
    <row r="269" spans="1:28" ht="17.25" customHeight="1">
      <c r="A269" s="237"/>
      <c r="B269" s="222"/>
      <c r="C269" s="225"/>
      <c r="D269" s="16" t="s">
        <v>472</v>
      </c>
      <c r="E269" s="12" t="s">
        <v>442</v>
      </c>
      <c r="F269" s="13"/>
      <c r="G269" s="13">
        <v>5</v>
      </c>
      <c r="H269" s="13" t="s">
        <v>99</v>
      </c>
      <c r="I269" s="13">
        <v>2</v>
      </c>
      <c r="J269" s="13" t="s">
        <v>100</v>
      </c>
      <c r="K269" s="14" t="s">
        <v>256</v>
      </c>
      <c r="L269" s="14" t="s">
        <v>77</v>
      </c>
      <c r="M269" s="14" t="s">
        <v>99</v>
      </c>
      <c r="N269" s="162">
        <f t="shared" si="35"/>
        <v>600</v>
      </c>
      <c r="O269" s="162">
        <v>1000</v>
      </c>
      <c r="P269" s="59">
        <v>405</v>
      </c>
      <c r="Q269" s="140">
        <f t="shared" si="36"/>
        <v>3000</v>
      </c>
      <c r="R269" s="139">
        <v>3</v>
      </c>
      <c r="S269" s="14"/>
      <c r="T269" s="14"/>
      <c r="U269" s="14"/>
      <c r="V269" s="4">
        <v>1.58</v>
      </c>
      <c r="W269" s="5"/>
      <c r="X269" s="6">
        <v>2.5</v>
      </c>
      <c r="Y269" s="7">
        <v>1.79</v>
      </c>
      <c r="Z269" s="199"/>
      <c r="AA269" s="211">
        <f t="shared" si="37"/>
        <v>0</v>
      </c>
      <c r="AB269" s="217">
        <f t="shared" si="34"/>
        <v>1800</v>
      </c>
    </row>
    <row r="270" spans="1:28" ht="17.25" customHeight="1">
      <c r="A270" s="237"/>
      <c r="B270" s="222"/>
      <c r="C270" s="225"/>
      <c r="D270" s="16" t="s">
        <v>219</v>
      </c>
      <c r="E270" s="12" t="s">
        <v>443</v>
      </c>
      <c r="F270" s="13"/>
      <c r="G270" s="13">
        <v>5</v>
      </c>
      <c r="H270" s="13" t="s">
        <v>99</v>
      </c>
      <c r="I270" s="13">
        <v>2</v>
      </c>
      <c r="J270" s="13" t="s">
        <v>100</v>
      </c>
      <c r="K270" s="14" t="s">
        <v>256</v>
      </c>
      <c r="L270" s="14" t="s">
        <v>77</v>
      </c>
      <c r="M270" s="14" t="s">
        <v>99</v>
      </c>
      <c r="N270" s="162">
        <f t="shared" si="35"/>
        <v>600</v>
      </c>
      <c r="O270" s="162">
        <v>1000</v>
      </c>
      <c r="P270" s="59">
        <v>250</v>
      </c>
      <c r="Q270" s="140">
        <f t="shared" si="36"/>
        <v>2500</v>
      </c>
      <c r="R270" s="139">
        <v>2.5</v>
      </c>
      <c r="S270" s="76"/>
      <c r="T270" s="92"/>
      <c r="U270" s="77"/>
      <c r="V270" s="4"/>
      <c r="W270" s="5"/>
      <c r="X270" s="6">
        <v>2.26</v>
      </c>
      <c r="Y270" s="7">
        <v>1.13</v>
      </c>
      <c r="Z270" s="199"/>
      <c r="AA270" s="211">
        <f t="shared" si="37"/>
        <v>0</v>
      </c>
      <c r="AB270" s="217">
        <f t="shared" si="34"/>
        <v>1500</v>
      </c>
    </row>
    <row r="271" spans="1:28" ht="17.25" customHeight="1">
      <c r="A271" s="237"/>
      <c r="B271" s="222"/>
      <c r="C271" s="226"/>
      <c r="D271" s="16" t="s">
        <v>75</v>
      </c>
      <c r="E271" s="16" t="s">
        <v>444</v>
      </c>
      <c r="F271" s="13"/>
      <c r="G271" s="13">
        <v>0.5</v>
      </c>
      <c r="H271" s="13" t="s">
        <v>99</v>
      </c>
      <c r="I271" s="13">
        <v>12</v>
      </c>
      <c r="J271" s="13" t="s">
        <v>100</v>
      </c>
      <c r="K271" s="14" t="s">
        <v>256</v>
      </c>
      <c r="L271" s="14" t="s">
        <v>77</v>
      </c>
      <c r="M271" s="14" t="s">
        <v>99</v>
      </c>
      <c r="N271" s="162">
        <f t="shared" si="35"/>
        <v>600</v>
      </c>
      <c r="O271" s="162">
        <v>1000</v>
      </c>
      <c r="P271" s="59">
        <v>31</v>
      </c>
      <c r="Q271" s="140">
        <f t="shared" si="36"/>
        <v>1700</v>
      </c>
      <c r="R271" s="139">
        <f>AVERAGE(V271:Y271)</f>
        <v>1.7</v>
      </c>
      <c r="S271" s="14"/>
      <c r="T271" s="14"/>
      <c r="U271" s="14"/>
      <c r="V271" s="4"/>
      <c r="W271" s="5"/>
      <c r="X271" s="6"/>
      <c r="Y271" s="7">
        <v>1.7</v>
      </c>
      <c r="Z271" s="199"/>
      <c r="AA271" s="211">
        <f t="shared" si="37"/>
        <v>0</v>
      </c>
      <c r="AB271" s="217">
        <f t="shared" si="34"/>
        <v>1020</v>
      </c>
    </row>
    <row r="272" spans="1:28" ht="17.25" customHeight="1">
      <c r="A272" s="237"/>
      <c r="B272" s="11"/>
      <c r="C272" s="11"/>
      <c r="D272" s="16" t="s">
        <v>484</v>
      </c>
      <c r="E272" s="16" t="s">
        <v>11</v>
      </c>
      <c r="F272" s="13"/>
      <c r="G272" s="13">
        <v>0.5</v>
      </c>
      <c r="H272" s="13" t="s">
        <v>99</v>
      </c>
      <c r="I272" s="13">
        <v>1</v>
      </c>
      <c r="J272" s="13" t="s">
        <v>100</v>
      </c>
      <c r="K272" s="14" t="s">
        <v>256</v>
      </c>
      <c r="L272" s="14" t="s">
        <v>77</v>
      </c>
      <c r="M272" s="14" t="s">
        <v>99</v>
      </c>
      <c r="N272" s="162">
        <f t="shared" si="35"/>
        <v>60</v>
      </c>
      <c r="O272" s="114">
        <v>100</v>
      </c>
      <c r="P272" s="59">
        <v>8</v>
      </c>
      <c r="Q272" s="140">
        <f t="shared" si="36"/>
        <v>4300</v>
      </c>
      <c r="R272" s="139">
        <v>43</v>
      </c>
      <c r="S272" s="14"/>
      <c r="T272" s="14"/>
      <c r="U272" s="14"/>
      <c r="V272" s="4"/>
      <c r="W272" s="5"/>
      <c r="X272" s="6"/>
      <c r="Y272" s="7">
        <v>29.95</v>
      </c>
      <c r="Z272" s="199"/>
      <c r="AA272" s="211">
        <f t="shared" si="37"/>
        <v>0</v>
      </c>
      <c r="AB272" s="217">
        <f t="shared" si="34"/>
        <v>2580</v>
      </c>
    </row>
    <row r="273" spans="1:28" ht="23.25" customHeight="1">
      <c r="A273" s="237"/>
      <c r="B273" s="222" t="s">
        <v>262</v>
      </c>
      <c r="C273" s="222" t="s">
        <v>439</v>
      </c>
      <c r="D273" s="16" t="s">
        <v>12</v>
      </c>
      <c r="E273" s="16" t="s">
        <v>445</v>
      </c>
      <c r="F273" s="13"/>
      <c r="G273" s="13">
        <v>1</v>
      </c>
      <c r="H273" s="13" t="s">
        <v>99</v>
      </c>
      <c r="I273" s="13">
        <v>1</v>
      </c>
      <c r="J273" s="13" t="s">
        <v>100</v>
      </c>
      <c r="K273" s="14" t="s">
        <v>256</v>
      </c>
      <c r="L273" s="14" t="s">
        <v>77</v>
      </c>
      <c r="M273" s="14" t="s">
        <v>99</v>
      </c>
      <c r="N273" s="162">
        <f t="shared" si="35"/>
        <v>60</v>
      </c>
      <c r="O273" s="114">
        <v>100</v>
      </c>
      <c r="P273" s="59">
        <v>18</v>
      </c>
      <c r="Q273" s="140">
        <f t="shared" si="36"/>
        <v>1360</v>
      </c>
      <c r="R273" s="139">
        <v>13.6</v>
      </c>
      <c r="S273" s="14"/>
      <c r="T273" s="14"/>
      <c r="U273" s="14"/>
      <c r="V273" s="4"/>
      <c r="W273" s="5">
        <v>15.28</v>
      </c>
      <c r="X273" s="6">
        <v>18.96</v>
      </c>
      <c r="Y273" s="7"/>
      <c r="Z273" s="199"/>
      <c r="AA273" s="211">
        <f t="shared" si="37"/>
        <v>0</v>
      </c>
      <c r="AB273" s="217">
        <f t="shared" si="34"/>
        <v>816</v>
      </c>
    </row>
    <row r="274" spans="1:28" ht="25.5" customHeight="1">
      <c r="A274" s="237"/>
      <c r="B274" s="222"/>
      <c r="C274" s="222"/>
      <c r="D274" s="16" t="s">
        <v>13</v>
      </c>
      <c r="E274" s="16" t="s">
        <v>314</v>
      </c>
      <c r="F274" s="13"/>
      <c r="G274" s="13">
        <v>1</v>
      </c>
      <c r="H274" s="13" t="s">
        <v>99</v>
      </c>
      <c r="I274" s="13">
        <v>1</v>
      </c>
      <c r="J274" s="13" t="s">
        <v>464</v>
      </c>
      <c r="K274" s="14" t="s">
        <v>256</v>
      </c>
      <c r="L274" s="14" t="s">
        <v>77</v>
      </c>
      <c r="M274" s="14" t="s">
        <v>99</v>
      </c>
      <c r="N274" s="162">
        <f t="shared" si="35"/>
        <v>609</v>
      </c>
      <c r="O274" s="114">
        <f>P274*5</f>
        <v>1015</v>
      </c>
      <c r="P274" s="59">
        <v>203</v>
      </c>
      <c r="Q274" s="140">
        <f t="shared" si="36"/>
        <v>27709.5</v>
      </c>
      <c r="R274" s="139">
        <v>27.3</v>
      </c>
      <c r="S274" s="76"/>
      <c r="T274" s="92"/>
      <c r="U274" s="77"/>
      <c r="V274" s="4"/>
      <c r="W274" s="5">
        <v>19.59</v>
      </c>
      <c r="X274" s="6">
        <v>35.02</v>
      </c>
      <c r="Y274" s="7">
        <v>36.5</v>
      </c>
      <c r="Z274" s="199"/>
      <c r="AA274" s="211">
        <f t="shared" si="37"/>
        <v>0</v>
      </c>
      <c r="AB274" s="217">
        <f t="shared" si="34"/>
        <v>16625.7</v>
      </c>
    </row>
    <row r="275" spans="1:28" ht="22.5" customHeight="1">
      <c r="A275" s="237"/>
      <c r="B275" s="222"/>
      <c r="C275" s="222"/>
      <c r="D275" s="16" t="s">
        <v>220</v>
      </c>
      <c r="E275" s="16" t="s">
        <v>315</v>
      </c>
      <c r="F275" s="13"/>
      <c r="G275" s="13">
        <v>1</v>
      </c>
      <c r="H275" s="13" t="s">
        <v>99</v>
      </c>
      <c r="I275" s="13">
        <v>1</v>
      </c>
      <c r="J275" s="13" t="s">
        <v>100</v>
      </c>
      <c r="K275" s="14" t="s">
        <v>256</v>
      </c>
      <c r="L275" s="14" t="s">
        <v>77</v>
      </c>
      <c r="M275" s="14" t="s">
        <v>99</v>
      </c>
      <c r="N275" s="162">
        <f t="shared" si="35"/>
        <v>1755</v>
      </c>
      <c r="O275" s="114">
        <f>P275*5</f>
        <v>2925</v>
      </c>
      <c r="P275" s="59">
        <v>585</v>
      </c>
      <c r="Q275" s="140">
        <f t="shared" si="36"/>
        <v>28477.800000000003</v>
      </c>
      <c r="R275" s="139">
        <v>9.736</v>
      </c>
      <c r="S275" s="14"/>
      <c r="T275" s="14"/>
      <c r="U275" s="14"/>
      <c r="V275" s="4">
        <v>8.6</v>
      </c>
      <c r="W275" s="5"/>
      <c r="X275" s="6">
        <v>8.76</v>
      </c>
      <c r="Y275" s="7">
        <v>6.55</v>
      </c>
      <c r="Z275" s="199"/>
      <c r="AA275" s="211">
        <f t="shared" si="37"/>
        <v>0</v>
      </c>
      <c r="AB275" s="217">
        <f t="shared" si="34"/>
        <v>17086.68</v>
      </c>
    </row>
    <row r="276" spans="1:28" ht="17.25" customHeight="1">
      <c r="A276" s="237"/>
      <c r="B276" s="222"/>
      <c r="C276" s="222"/>
      <c r="D276" s="16" t="s">
        <v>465</v>
      </c>
      <c r="E276" s="16" t="s">
        <v>446</v>
      </c>
      <c r="F276" s="13"/>
      <c r="G276" s="13">
        <v>1</v>
      </c>
      <c r="H276" s="13" t="s">
        <v>99</v>
      </c>
      <c r="I276" s="13">
        <v>1</v>
      </c>
      <c r="J276" s="13" t="s">
        <v>100</v>
      </c>
      <c r="K276" s="14" t="s">
        <v>256</v>
      </c>
      <c r="L276" s="14" t="s">
        <v>77</v>
      </c>
      <c r="M276" s="14" t="s">
        <v>99</v>
      </c>
      <c r="N276" s="162">
        <f t="shared" si="35"/>
        <v>60</v>
      </c>
      <c r="O276" s="114">
        <v>100</v>
      </c>
      <c r="P276" s="59">
        <v>2</v>
      </c>
      <c r="Q276" s="140">
        <f t="shared" si="36"/>
        <v>768.9</v>
      </c>
      <c r="R276" s="139">
        <v>7.689</v>
      </c>
      <c r="S276" s="14"/>
      <c r="T276" s="14"/>
      <c r="U276" s="14"/>
      <c r="V276" s="4"/>
      <c r="W276" s="5"/>
      <c r="X276" s="6"/>
      <c r="Y276" s="7">
        <v>6.99</v>
      </c>
      <c r="Z276" s="199"/>
      <c r="AA276" s="211">
        <f t="shared" si="37"/>
        <v>0</v>
      </c>
      <c r="AB276" s="217">
        <f t="shared" si="34"/>
        <v>461.34000000000003</v>
      </c>
    </row>
    <row r="277" spans="1:28" ht="17.25" customHeight="1">
      <c r="A277" s="237"/>
      <c r="B277" s="222"/>
      <c r="C277" s="222"/>
      <c r="D277" s="16" t="s">
        <v>529</v>
      </c>
      <c r="E277" s="16" t="s">
        <v>447</v>
      </c>
      <c r="F277" s="13"/>
      <c r="G277" s="13">
        <v>1</v>
      </c>
      <c r="H277" s="13" t="s">
        <v>99</v>
      </c>
      <c r="I277" s="13">
        <v>1</v>
      </c>
      <c r="J277" s="13" t="s">
        <v>100</v>
      </c>
      <c r="K277" s="14" t="s">
        <v>256</v>
      </c>
      <c r="L277" s="14" t="s">
        <v>77</v>
      </c>
      <c r="M277" s="14" t="s">
        <v>99</v>
      </c>
      <c r="N277" s="162">
        <f t="shared" si="35"/>
        <v>180</v>
      </c>
      <c r="O277" s="114">
        <f>P277*5</f>
        <v>300</v>
      </c>
      <c r="P277" s="59">
        <v>60</v>
      </c>
      <c r="Q277" s="140">
        <f t="shared" si="36"/>
        <v>2306.7</v>
      </c>
      <c r="R277" s="139">
        <v>7.689</v>
      </c>
      <c r="S277" s="76"/>
      <c r="T277" s="92"/>
      <c r="U277" s="77"/>
      <c r="V277" s="4"/>
      <c r="W277" s="5"/>
      <c r="X277" s="6"/>
      <c r="Y277" s="7">
        <v>6.69</v>
      </c>
      <c r="Z277" s="199"/>
      <c r="AA277" s="211">
        <f t="shared" si="37"/>
        <v>0</v>
      </c>
      <c r="AB277" s="217">
        <f t="shared" si="34"/>
        <v>1384.02</v>
      </c>
    </row>
    <row r="278" spans="1:28" ht="17.25" customHeight="1">
      <c r="A278" s="237"/>
      <c r="B278" s="222"/>
      <c r="C278" s="222"/>
      <c r="D278" s="16" t="s">
        <v>14</v>
      </c>
      <c r="E278" s="16" t="s">
        <v>316</v>
      </c>
      <c r="F278" s="13"/>
      <c r="G278" s="13">
        <v>1</v>
      </c>
      <c r="H278" s="13" t="s">
        <v>99</v>
      </c>
      <c r="I278" s="13">
        <v>1</v>
      </c>
      <c r="J278" s="13" t="s">
        <v>100</v>
      </c>
      <c r="K278" s="14" t="s">
        <v>256</v>
      </c>
      <c r="L278" s="14" t="s">
        <v>77</v>
      </c>
      <c r="M278" s="14" t="s">
        <v>99</v>
      </c>
      <c r="N278" s="162">
        <f t="shared" si="35"/>
        <v>1665</v>
      </c>
      <c r="O278" s="114">
        <f>P278*5</f>
        <v>2775</v>
      </c>
      <c r="P278" s="59">
        <v>555</v>
      </c>
      <c r="Q278" s="140">
        <f t="shared" si="36"/>
        <v>22954.8</v>
      </c>
      <c r="R278" s="139">
        <v>8.272</v>
      </c>
      <c r="S278" s="14"/>
      <c r="T278" s="14"/>
      <c r="U278" s="14"/>
      <c r="V278" s="4">
        <v>6.63</v>
      </c>
      <c r="W278" s="5"/>
      <c r="X278" s="6">
        <v>7.52</v>
      </c>
      <c r="Y278" s="7">
        <v>5.5</v>
      </c>
      <c r="Z278" s="199"/>
      <c r="AA278" s="211">
        <f t="shared" si="37"/>
        <v>0</v>
      </c>
      <c r="AB278" s="217">
        <f t="shared" si="34"/>
        <v>13772.880000000001</v>
      </c>
    </row>
    <row r="279" spans="1:28" ht="17.25" customHeight="1">
      <c r="A279" s="237"/>
      <c r="B279" s="223"/>
      <c r="C279" s="223"/>
      <c r="D279" s="16" t="s">
        <v>473</v>
      </c>
      <c r="E279" s="16" t="s">
        <v>448</v>
      </c>
      <c r="F279" s="13"/>
      <c r="G279" s="13">
        <v>1</v>
      </c>
      <c r="H279" s="13" t="s">
        <v>99</v>
      </c>
      <c r="I279" s="13">
        <v>12</v>
      </c>
      <c r="J279" s="13" t="s">
        <v>100</v>
      </c>
      <c r="K279" s="14" t="s">
        <v>256</v>
      </c>
      <c r="L279" s="14" t="s">
        <v>77</v>
      </c>
      <c r="M279" s="14" t="s">
        <v>99</v>
      </c>
      <c r="N279" s="162">
        <f t="shared" si="35"/>
        <v>60</v>
      </c>
      <c r="O279" s="114">
        <f>P279*5</f>
        <v>100</v>
      </c>
      <c r="P279" s="59">
        <v>20</v>
      </c>
      <c r="Q279" s="140">
        <f t="shared" si="36"/>
        <v>407</v>
      </c>
      <c r="R279" s="139">
        <v>4.07</v>
      </c>
      <c r="S279" s="14"/>
      <c r="T279" s="14"/>
      <c r="U279" s="14"/>
      <c r="V279" s="4"/>
      <c r="W279" s="5">
        <v>3.7</v>
      </c>
      <c r="X279" s="6"/>
      <c r="Y279" s="7"/>
      <c r="Z279" s="199"/>
      <c r="AA279" s="211">
        <f t="shared" si="37"/>
        <v>0</v>
      </c>
      <c r="AB279" s="217">
        <f t="shared" si="34"/>
        <v>244.20000000000002</v>
      </c>
    </row>
    <row r="280" spans="1:28" ht="22.5">
      <c r="A280" s="237"/>
      <c r="B280" s="223"/>
      <c r="C280" s="223"/>
      <c r="D280" s="16" t="s">
        <v>44</v>
      </c>
      <c r="E280" s="16" t="s">
        <v>449</v>
      </c>
      <c r="F280" s="38"/>
      <c r="G280" s="38">
        <v>10</v>
      </c>
      <c r="H280" s="13" t="s">
        <v>99</v>
      </c>
      <c r="I280" s="13">
        <v>1</v>
      </c>
      <c r="J280" s="13" t="s">
        <v>100</v>
      </c>
      <c r="K280" s="14" t="s">
        <v>256</v>
      </c>
      <c r="L280" s="14" t="s">
        <v>77</v>
      </c>
      <c r="M280" s="14" t="s">
        <v>99</v>
      </c>
      <c r="N280" s="162">
        <f t="shared" si="35"/>
        <v>3000</v>
      </c>
      <c r="O280" s="114">
        <f>P280*5</f>
        <v>5000</v>
      </c>
      <c r="P280" s="59">
        <v>1000</v>
      </c>
      <c r="Q280" s="140">
        <f t="shared" si="36"/>
        <v>16500</v>
      </c>
      <c r="R280" s="139">
        <v>3.3</v>
      </c>
      <c r="S280" s="76"/>
      <c r="T280" s="92"/>
      <c r="U280" s="77"/>
      <c r="V280" s="4">
        <v>3</v>
      </c>
      <c r="W280" s="5"/>
      <c r="X280" s="6"/>
      <c r="Y280" s="7"/>
      <c r="Z280" s="199"/>
      <c r="AA280" s="211">
        <f t="shared" si="37"/>
        <v>0</v>
      </c>
      <c r="AB280" s="217">
        <f t="shared" si="34"/>
        <v>9900</v>
      </c>
    </row>
    <row r="281" spans="1:28" ht="17.25" customHeight="1">
      <c r="A281" s="237"/>
      <c r="B281" s="223"/>
      <c r="C281" s="223"/>
      <c r="D281" s="16" t="s">
        <v>474</v>
      </c>
      <c r="E281" s="16" t="s">
        <v>450</v>
      </c>
      <c r="F281" s="13"/>
      <c r="G281" s="13">
        <v>1</v>
      </c>
      <c r="H281" s="13" t="s">
        <v>481</v>
      </c>
      <c r="I281" s="13">
        <v>1</v>
      </c>
      <c r="J281" s="13" t="s">
        <v>100</v>
      </c>
      <c r="K281" s="14" t="s">
        <v>256</v>
      </c>
      <c r="L281" s="14" t="s">
        <v>77</v>
      </c>
      <c r="M281" s="14" t="s">
        <v>99</v>
      </c>
      <c r="N281" s="162">
        <f t="shared" si="35"/>
        <v>135</v>
      </c>
      <c r="O281" s="114">
        <f>P281*5</f>
        <v>225</v>
      </c>
      <c r="P281" s="59">
        <v>45</v>
      </c>
      <c r="Q281" s="140">
        <f t="shared" si="36"/>
        <v>633.5999999999999</v>
      </c>
      <c r="R281" s="139">
        <v>2.816</v>
      </c>
      <c r="S281" s="14"/>
      <c r="T281" s="14"/>
      <c r="U281" s="14"/>
      <c r="V281" s="4"/>
      <c r="W281" s="5">
        <v>2.45</v>
      </c>
      <c r="X281" s="6">
        <v>2.56</v>
      </c>
      <c r="Y281" s="7"/>
      <c r="Z281" s="199"/>
      <c r="AA281" s="211">
        <f t="shared" si="37"/>
        <v>0</v>
      </c>
      <c r="AB281" s="217">
        <f t="shared" si="34"/>
        <v>380.15999999999997</v>
      </c>
    </row>
    <row r="282" spans="1:28" ht="17.25" customHeight="1">
      <c r="A282" s="237"/>
      <c r="B282" s="223"/>
      <c r="C282" s="223"/>
      <c r="D282" s="16" t="s">
        <v>475</v>
      </c>
      <c r="E282" s="16" t="s">
        <v>451</v>
      </c>
      <c r="F282" s="13"/>
      <c r="G282" s="13">
        <v>1</v>
      </c>
      <c r="H282" s="13" t="s">
        <v>99</v>
      </c>
      <c r="I282" s="13">
        <v>1</v>
      </c>
      <c r="J282" s="13" t="s">
        <v>100</v>
      </c>
      <c r="K282" s="14" t="s">
        <v>256</v>
      </c>
      <c r="L282" s="14" t="s">
        <v>77</v>
      </c>
      <c r="M282" s="14" t="s">
        <v>99</v>
      </c>
      <c r="N282" s="162">
        <f t="shared" si="35"/>
        <v>60</v>
      </c>
      <c r="O282" s="114">
        <v>100</v>
      </c>
      <c r="P282" s="59">
        <v>16</v>
      </c>
      <c r="Q282" s="140">
        <f t="shared" si="36"/>
        <v>344.3</v>
      </c>
      <c r="R282" s="139">
        <v>3.443</v>
      </c>
      <c r="S282" s="14"/>
      <c r="T282" s="14"/>
      <c r="U282" s="14"/>
      <c r="V282" s="4"/>
      <c r="W282" s="5">
        <v>3.13</v>
      </c>
      <c r="X282" s="6"/>
      <c r="Y282" s="7"/>
      <c r="Z282" s="199"/>
      <c r="AA282" s="211">
        <f t="shared" si="37"/>
        <v>0</v>
      </c>
      <c r="AB282" s="217">
        <f t="shared" si="34"/>
        <v>206.58</v>
      </c>
    </row>
    <row r="283" spans="1:28" ht="17.25" customHeight="1">
      <c r="A283" s="237"/>
      <c r="B283" s="223"/>
      <c r="C283" s="223"/>
      <c r="D283" s="16" t="s">
        <v>97</v>
      </c>
      <c r="E283" s="16" t="s">
        <v>452</v>
      </c>
      <c r="F283" s="13"/>
      <c r="G283" s="13">
        <v>1</v>
      </c>
      <c r="H283" s="13" t="s">
        <v>99</v>
      </c>
      <c r="I283" s="13">
        <v>1</v>
      </c>
      <c r="J283" s="13" t="s">
        <v>100</v>
      </c>
      <c r="K283" s="14" t="s">
        <v>256</v>
      </c>
      <c r="L283" s="14" t="s">
        <v>77</v>
      </c>
      <c r="M283" s="14" t="s">
        <v>99</v>
      </c>
      <c r="N283" s="162">
        <f t="shared" si="35"/>
        <v>60</v>
      </c>
      <c r="O283" s="114">
        <v>100</v>
      </c>
      <c r="P283" s="59">
        <v>12</v>
      </c>
      <c r="Q283" s="140">
        <f t="shared" si="36"/>
        <v>4015</v>
      </c>
      <c r="R283" s="139">
        <v>40.15</v>
      </c>
      <c r="S283" s="76"/>
      <c r="T283" s="92"/>
      <c r="U283" s="77"/>
      <c r="V283" s="4"/>
      <c r="W283" s="5"/>
      <c r="X283" s="6"/>
      <c r="Y283" s="7">
        <v>36.5</v>
      </c>
      <c r="Z283" s="199"/>
      <c r="AA283" s="211">
        <f t="shared" si="37"/>
        <v>0</v>
      </c>
      <c r="AB283" s="217">
        <f t="shared" si="34"/>
        <v>2409</v>
      </c>
    </row>
    <row r="284" spans="1:28" ht="17.25" customHeight="1">
      <c r="A284" s="237"/>
      <c r="B284" s="223"/>
      <c r="C284" s="223"/>
      <c r="D284" s="16" t="s">
        <v>476</v>
      </c>
      <c r="E284" s="16" t="s">
        <v>453</v>
      </c>
      <c r="F284" s="13"/>
      <c r="G284" s="13">
        <v>1</v>
      </c>
      <c r="H284" s="13" t="s">
        <v>99</v>
      </c>
      <c r="I284" s="13">
        <v>1</v>
      </c>
      <c r="J284" s="13" t="s">
        <v>100</v>
      </c>
      <c r="K284" s="14" t="s">
        <v>256</v>
      </c>
      <c r="L284" s="14" t="s">
        <v>77</v>
      </c>
      <c r="M284" s="14" t="s">
        <v>99</v>
      </c>
      <c r="N284" s="162">
        <f t="shared" si="35"/>
        <v>60</v>
      </c>
      <c r="O284" s="114">
        <v>100</v>
      </c>
      <c r="P284" s="59">
        <v>7</v>
      </c>
      <c r="Q284" s="140">
        <f t="shared" si="36"/>
        <v>473.00000000000006</v>
      </c>
      <c r="R284" s="139">
        <v>4.73</v>
      </c>
      <c r="S284" s="14"/>
      <c r="T284" s="14"/>
      <c r="U284" s="14"/>
      <c r="V284" s="4"/>
      <c r="W284" s="5">
        <v>4.3</v>
      </c>
      <c r="X284" s="6">
        <v>4.28</v>
      </c>
      <c r="Y284" s="7"/>
      <c r="Z284" s="199"/>
      <c r="AA284" s="211">
        <f t="shared" si="37"/>
        <v>0</v>
      </c>
      <c r="AB284" s="217">
        <f t="shared" si="34"/>
        <v>283.8</v>
      </c>
    </row>
    <row r="285" spans="1:28" ht="17.25" customHeight="1">
      <c r="A285" s="237"/>
      <c r="B285" s="223"/>
      <c r="C285" s="223"/>
      <c r="D285" s="16" t="s">
        <v>477</v>
      </c>
      <c r="E285" s="16" t="s">
        <v>454</v>
      </c>
      <c r="F285" s="13"/>
      <c r="G285" s="13">
        <v>1</v>
      </c>
      <c r="H285" s="13" t="s">
        <v>99</v>
      </c>
      <c r="I285" s="13">
        <v>12</v>
      </c>
      <c r="J285" s="13" t="s">
        <v>100</v>
      </c>
      <c r="K285" s="14" t="s">
        <v>256</v>
      </c>
      <c r="L285" s="14" t="s">
        <v>77</v>
      </c>
      <c r="M285" s="14" t="s">
        <v>99</v>
      </c>
      <c r="N285" s="162">
        <f t="shared" si="35"/>
        <v>243</v>
      </c>
      <c r="O285" s="114">
        <f>P285*5</f>
        <v>405</v>
      </c>
      <c r="P285" s="59">
        <v>81</v>
      </c>
      <c r="Q285" s="140">
        <f t="shared" si="36"/>
        <v>3207.6</v>
      </c>
      <c r="R285" s="139">
        <v>7.92</v>
      </c>
      <c r="S285" s="14"/>
      <c r="T285" s="14"/>
      <c r="U285" s="14"/>
      <c r="V285" s="4"/>
      <c r="W285" s="5">
        <v>7.2</v>
      </c>
      <c r="X285" s="6"/>
      <c r="Y285" s="7"/>
      <c r="Z285" s="199"/>
      <c r="AA285" s="211">
        <f t="shared" si="37"/>
        <v>0</v>
      </c>
      <c r="AB285" s="217">
        <f t="shared" si="34"/>
        <v>1924.56</v>
      </c>
    </row>
    <row r="286" spans="1:28" ht="17.25" customHeight="1">
      <c r="A286" s="237"/>
      <c r="B286" s="223"/>
      <c r="C286" s="223"/>
      <c r="D286" s="16" t="s">
        <v>478</v>
      </c>
      <c r="E286" s="16" t="s">
        <v>455</v>
      </c>
      <c r="F286" s="13"/>
      <c r="G286" s="13">
        <v>1</v>
      </c>
      <c r="H286" s="13" t="s">
        <v>99</v>
      </c>
      <c r="I286" s="13">
        <v>10</v>
      </c>
      <c r="J286" s="13" t="s">
        <v>100</v>
      </c>
      <c r="K286" s="14" t="s">
        <v>256</v>
      </c>
      <c r="L286" s="14" t="s">
        <v>77</v>
      </c>
      <c r="M286" s="14" t="s">
        <v>99</v>
      </c>
      <c r="N286" s="162">
        <v>75</v>
      </c>
      <c r="O286" s="114">
        <f>P286*5</f>
        <v>125</v>
      </c>
      <c r="P286" s="59">
        <v>25</v>
      </c>
      <c r="Q286" s="140">
        <f t="shared" si="36"/>
        <v>761.75</v>
      </c>
      <c r="R286" s="139">
        <v>6.094</v>
      </c>
      <c r="S286" s="76"/>
      <c r="T286" s="92"/>
      <c r="U286" s="77"/>
      <c r="V286" s="4"/>
      <c r="W286" s="5">
        <v>5.54</v>
      </c>
      <c r="X286" s="6"/>
      <c r="Y286" s="7"/>
      <c r="Z286" s="199"/>
      <c r="AA286" s="211">
        <f t="shared" si="37"/>
        <v>0</v>
      </c>
      <c r="AB286" s="217">
        <f t="shared" si="34"/>
        <v>457.05</v>
      </c>
    </row>
    <row r="287" spans="1:28" ht="17.25" customHeight="1">
      <c r="A287" s="237"/>
      <c r="B287" s="223"/>
      <c r="C287" s="223"/>
      <c r="D287" s="16" t="s">
        <v>479</v>
      </c>
      <c r="E287" s="16" t="s">
        <v>456</v>
      </c>
      <c r="F287" s="13"/>
      <c r="G287" s="13">
        <v>1</v>
      </c>
      <c r="H287" s="13" t="s">
        <v>99</v>
      </c>
      <c r="I287" s="13">
        <v>1</v>
      </c>
      <c r="J287" s="13" t="s">
        <v>100</v>
      </c>
      <c r="K287" s="14" t="s">
        <v>256</v>
      </c>
      <c r="L287" s="14" t="s">
        <v>77</v>
      </c>
      <c r="M287" s="14" t="s">
        <v>99</v>
      </c>
      <c r="N287" s="162">
        <v>60</v>
      </c>
      <c r="O287" s="114">
        <v>100</v>
      </c>
      <c r="P287" s="59">
        <v>15</v>
      </c>
      <c r="Q287" s="140">
        <f t="shared" si="36"/>
        <v>858</v>
      </c>
      <c r="R287" s="139">
        <v>8.58</v>
      </c>
      <c r="S287" s="72"/>
      <c r="T287" s="92"/>
      <c r="U287" s="81"/>
      <c r="V287" s="4"/>
      <c r="W287" s="5">
        <v>7.8</v>
      </c>
      <c r="X287" s="6"/>
      <c r="Y287" s="7"/>
      <c r="Z287" s="199"/>
      <c r="AA287" s="211">
        <f t="shared" si="37"/>
        <v>0</v>
      </c>
      <c r="AB287" s="217">
        <f t="shared" si="34"/>
        <v>514.8</v>
      </c>
    </row>
    <row r="288" spans="12:27" ht="12" thickBot="1">
      <c r="L288" s="387"/>
      <c r="M288" s="95"/>
      <c r="N288" s="95"/>
      <c r="O288" s="95"/>
      <c r="P288" s="95"/>
      <c r="Q288" s="131"/>
      <c r="R288" s="95"/>
      <c r="S288" s="95"/>
      <c r="T288" s="96"/>
      <c r="U288" s="94"/>
      <c r="Z288" s="95"/>
      <c r="AA288" s="95"/>
    </row>
    <row r="289" spans="10:28" ht="45" customHeight="1">
      <c r="J289" s="205"/>
      <c r="L289" s="387"/>
      <c r="M289" s="279" t="s">
        <v>549</v>
      </c>
      <c r="N289" s="280"/>
      <c r="O289" s="280"/>
      <c r="P289" s="280"/>
      <c r="Q289" s="280"/>
      <c r="R289" s="280"/>
      <c r="S289" s="280"/>
      <c r="T289" s="280"/>
      <c r="U289" s="201" t="s">
        <v>547</v>
      </c>
      <c r="V289" s="202" t="e">
        <f>SUM(#REF!)</f>
        <v>#REF!</v>
      </c>
      <c r="W289" s="201" t="s">
        <v>547</v>
      </c>
      <c r="X289" s="202">
        <f>SUM(X276:X287)</f>
        <v>14.36</v>
      </c>
      <c r="Y289" s="2"/>
      <c r="Z289" s="201" t="s">
        <v>547</v>
      </c>
      <c r="AA289" s="215">
        <f>SUM(AA5:AA287)</f>
        <v>0</v>
      </c>
      <c r="AB289" s="219">
        <f>AB9+AB61+AB99+AB112+AB118+AB147+AB211+AB217+AB238+AB266</f>
        <v>2100460.825</v>
      </c>
    </row>
    <row r="290" spans="10:27" ht="45" customHeight="1" thickBot="1">
      <c r="J290" s="206"/>
      <c r="L290" s="387"/>
      <c r="M290" s="281"/>
      <c r="N290" s="282"/>
      <c r="O290" s="282"/>
      <c r="P290" s="282"/>
      <c r="Q290" s="282"/>
      <c r="R290" s="282"/>
      <c r="S290" s="282"/>
      <c r="T290" s="282"/>
      <c r="U290" s="203" t="s">
        <v>548</v>
      </c>
      <c r="V290" s="204"/>
      <c r="W290" s="203" t="s">
        <v>548</v>
      </c>
      <c r="X290" s="204"/>
      <c r="Y290" s="2"/>
      <c r="Z290" s="203" t="s">
        <v>548</v>
      </c>
      <c r="AA290" s="216"/>
    </row>
    <row r="291" spans="2:27" ht="17.25" customHeight="1" thickBot="1">
      <c r="B291" s="171" t="s">
        <v>539</v>
      </c>
      <c r="C291" s="172"/>
      <c r="D291" s="173"/>
      <c r="K291" s="57"/>
      <c r="L291" s="387"/>
      <c r="M291" s="57"/>
      <c r="N291" s="57"/>
      <c r="O291" s="57"/>
      <c r="P291" s="174"/>
      <c r="Q291" s="58"/>
      <c r="R291" s="58"/>
      <c r="S291" s="58"/>
      <c r="T291" s="55"/>
      <c r="U291" s="56"/>
      <c r="V291" s="55"/>
      <c r="W291" s="2"/>
      <c r="X291" s="2"/>
      <c r="Y291" s="2"/>
      <c r="Z291" s="2"/>
      <c r="AA291" s="173"/>
    </row>
    <row r="292" spans="2:27" ht="45" customHeight="1">
      <c r="B292" s="170" t="s">
        <v>540</v>
      </c>
      <c r="C292" s="283" t="s">
        <v>541</v>
      </c>
      <c r="D292" s="284"/>
      <c r="J292" s="205"/>
      <c r="L292" s="387"/>
      <c r="M292" s="279" t="s">
        <v>550</v>
      </c>
      <c r="N292" s="280"/>
      <c r="O292" s="280"/>
      <c r="P292" s="280"/>
      <c r="Q292" s="280"/>
      <c r="R292" s="280"/>
      <c r="S292" s="280"/>
      <c r="T292" s="280"/>
      <c r="U292" s="201" t="s">
        <v>547</v>
      </c>
      <c r="V292" s="202"/>
      <c r="W292" s="2"/>
      <c r="X292" s="2"/>
      <c r="Y292" s="2"/>
      <c r="Z292" s="201" t="s">
        <v>547</v>
      </c>
      <c r="AA292" s="202"/>
    </row>
    <row r="293" spans="2:27" ht="48.75" customHeight="1" thickBot="1">
      <c r="B293" s="170" t="s">
        <v>537</v>
      </c>
      <c r="C293" s="285" t="s">
        <v>542</v>
      </c>
      <c r="D293" s="286"/>
      <c r="J293" s="206"/>
      <c r="L293" s="387"/>
      <c r="M293" s="281"/>
      <c r="N293" s="282"/>
      <c r="O293" s="282"/>
      <c r="P293" s="282"/>
      <c r="Q293" s="282"/>
      <c r="R293" s="282"/>
      <c r="S293" s="282"/>
      <c r="T293" s="282"/>
      <c r="U293" s="203" t="s">
        <v>548</v>
      </c>
      <c r="V293" s="204"/>
      <c r="W293" s="2"/>
      <c r="X293" s="2"/>
      <c r="Y293" s="2"/>
      <c r="Z293" s="203" t="s">
        <v>548</v>
      </c>
      <c r="AA293" s="216"/>
    </row>
    <row r="294" spans="2:27" ht="70.5" customHeight="1">
      <c r="B294" s="170" t="s">
        <v>538</v>
      </c>
      <c r="C294" s="287" t="s">
        <v>543</v>
      </c>
      <c r="D294" s="284"/>
      <c r="K294" s="57"/>
      <c r="L294" s="387"/>
      <c r="M294" s="57"/>
      <c r="N294" s="57"/>
      <c r="O294" s="57"/>
      <c r="P294" s="174"/>
      <c r="Q294" s="175" t="e">
        <f>SUM(#REF!)</f>
        <v>#REF!</v>
      </c>
      <c r="R294" s="58"/>
      <c r="S294" s="58"/>
      <c r="T294" s="58"/>
      <c r="U294" s="54"/>
      <c r="V294" s="55"/>
      <c r="W294" s="56"/>
      <c r="X294" s="55"/>
      <c r="Y294" s="2"/>
      <c r="Z294" s="2"/>
      <c r="AA294" s="2"/>
    </row>
    <row r="295" spans="12:27" ht="11.25">
      <c r="L295" s="387"/>
      <c r="M295" s="95"/>
      <c r="N295" s="95"/>
      <c r="O295" s="95"/>
      <c r="P295" s="95"/>
      <c r="Q295" s="147">
        <f>SUM(Q119:Q146)</f>
        <v>88016.1</v>
      </c>
      <c r="R295" s="95"/>
      <c r="S295" s="95"/>
      <c r="T295" s="96"/>
      <c r="U295" s="94"/>
      <c r="Z295" s="95"/>
      <c r="AA295" s="95"/>
    </row>
    <row r="296" spans="12:27" ht="11.25">
      <c r="L296" s="387"/>
      <c r="M296" s="95"/>
      <c r="N296" s="95"/>
      <c r="O296" s="95"/>
      <c r="P296" s="95"/>
      <c r="Q296" s="147">
        <f>SUM(Q148:Q210)</f>
        <v>423851.65499999997</v>
      </c>
      <c r="R296" s="95"/>
      <c r="S296" s="95"/>
      <c r="T296" s="96"/>
      <c r="U296" s="94"/>
      <c r="Z296" s="95"/>
      <c r="AA296" s="95"/>
    </row>
    <row r="297" spans="12:27" ht="11.25">
      <c r="L297" s="387"/>
      <c r="M297" s="95"/>
      <c r="N297" s="95"/>
      <c r="O297" s="95"/>
      <c r="P297" s="95"/>
      <c r="Q297" s="147">
        <f>SUM(Q212:Q216)</f>
        <v>9558.79</v>
      </c>
      <c r="R297" s="95"/>
      <c r="S297" s="95"/>
      <c r="T297" s="96"/>
      <c r="U297" s="94"/>
      <c r="Z297" s="95"/>
      <c r="AA297" s="95"/>
    </row>
    <row r="298" spans="17:20" ht="11.25">
      <c r="Q298" s="148">
        <f>SUM(Q218:Q237)</f>
        <v>1401516.47</v>
      </c>
      <c r="T298" s="96"/>
    </row>
    <row r="299" spans="17:20" ht="11.25">
      <c r="Q299" s="148">
        <f>SUM(Q239:Q265)</f>
        <v>157484.79</v>
      </c>
      <c r="T299" s="96"/>
    </row>
    <row r="300" spans="17:20" ht="11.25">
      <c r="Q300" s="148">
        <f>SUM(Q267:Q287)</f>
        <v>128777.95000000001</v>
      </c>
      <c r="T300" s="96"/>
    </row>
    <row r="301" ht="11.25">
      <c r="T301" s="96"/>
    </row>
    <row r="302" ht="11.25">
      <c r="T302" s="96"/>
    </row>
    <row r="303" spans="17:20" ht="11.25">
      <c r="Q303" s="156" t="e">
        <f>SUM(Q288:Q301)</f>
        <v>#REF!</v>
      </c>
      <c r="T303" s="96"/>
    </row>
    <row r="304" ht="11.25">
      <c r="T304" s="96"/>
    </row>
    <row r="305" ht="11.25">
      <c r="T305" s="96"/>
    </row>
    <row r="306" ht="11.25">
      <c r="T306" s="96"/>
    </row>
    <row r="307" ht="11.25">
      <c r="T307" s="96"/>
    </row>
    <row r="308" ht="11.25">
      <c r="T308" s="96"/>
    </row>
    <row r="309" ht="11.25">
      <c r="T309" s="96"/>
    </row>
    <row r="310" ht="11.25">
      <c r="T310" s="96"/>
    </row>
    <row r="311" ht="11.25">
      <c r="T311" s="96"/>
    </row>
    <row r="312" ht="11.25">
      <c r="T312" s="96"/>
    </row>
    <row r="313" ht="11.25">
      <c r="T313" s="96"/>
    </row>
    <row r="314" ht="11.25">
      <c r="T314" s="96"/>
    </row>
    <row r="315" ht="11.25">
      <c r="T315" s="96"/>
    </row>
    <row r="316" ht="11.25">
      <c r="T316" s="96"/>
    </row>
    <row r="317" ht="11.25">
      <c r="T317" s="96"/>
    </row>
    <row r="318" ht="11.25">
      <c r="T318" s="96"/>
    </row>
    <row r="319" ht="11.25">
      <c r="T319" s="96"/>
    </row>
    <row r="320" ht="11.25">
      <c r="T320" s="96"/>
    </row>
    <row r="321" ht="11.25">
      <c r="T321" s="96"/>
    </row>
    <row r="322" ht="11.25">
      <c r="T322" s="96"/>
    </row>
    <row r="323" ht="11.25">
      <c r="T323" s="96"/>
    </row>
    <row r="324" ht="11.25">
      <c r="T324" s="96"/>
    </row>
    <row r="325" ht="11.25">
      <c r="T325" s="96"/>
    </row>
    <row r="326" ht="11.25">
      <c r="T326" s="96"/>
    </row>
    <row r="327" ht="11.25">
      <c r="T327" s="96"/>
    </row>
    <row r="328" ht="11.25">
      <c r="T328" s="96"/>
    </row>
    <row r="329" ht="11.25">
      <c r="T329" s="96"/>
    </row>
    <row r="330" ht="11.25">
      <c r="T330" s="96"/>
    </row>
    <row r="331" ht="11.25">
      <c r="T331" s="96"/>
    </row>
    <row r="332" ht="11.25">
      <c r="T332" s="96"/>
    </row>
    <row r="333" ht="11.25">
      <c r="T333" s="96"/>
    </row>
    <row r="334" ht="11.25">
      <c r="T334" s="96"/>
    </row>
    <row r="335" ht="11.25">
      <c r="T335" s="96"/>
    </row>
    <row r="336" ht="11.25">
      <c r="T336" s="96"/>
    </row>
    <row r="337" ht="11.25">
      <c r="T337" s="96"/>
    </row>
    <row r="338" ht="11.25">
      <c r="T338" s="96"/>
    </row>
    <row r="339" ht="11.25">
      <c r="T339" s="96"/>
    </row>
    <row r="340" ht="11.25">
      <c r="T340" s="96"/>
    </row>
    <row r="341" ht="11.25">
      <c r="T341" s="96"/>
    </row>
    <row r="342" ht="11.25">
      <c r="T342" s="96"/>
    </row>
    <row r="343" ht="11.25">
      <c r="T343" s="96"/>
    </row>
    <row r="344" ht="11.25">
      <c r="T344" s="96"/>
    </row>
    <row r="345" ht="11.25">
      <c r="T345" s="96"/>
    </row>
    <row r="346" ht="11.25">
      <c r="T346" s="96"/>
    </row>
    <row r="347" ht="11.25">
      <c r="T347" s="96"/>
    </row>
    <row r="348" ht="11.25">
      <c r="T348" s="96"/>
    </row>
    <row r="349" ht="11.25">
      <c r="T349" s="96"/>
    </row>
    <row r="350" ht="11.25">
      <c r="T350" s="96"/>
    </row>
    <row r="351" ht="11.25">
      <c r="T351" s="96"/>
    </row>
    <row r="352" ht="11.25">
      <c r="T352" s="96"/>
    </row>
    <row r="353" ht="11.25">
      <c r="T353" s="96"/>
    </row>
    <row r="354" ht="11.25">
      <c r="T354" s="96"/>
    </row>
    <row r="355" ht="11.25">
      <c r="T355" s="96"/>
    </row>
    <row r="356" ht="11.25">
      <c r="T356" s="96"/>
    </row>
    <row r="357" ht="11.25">
      <c r="T357" s="96"/>
    </row>
    <row r="358" ht="11.25">
      <c r="T358" s="96"/>
    </row>
    <row r="359" ht="11.25">
      <c r="T359" s="96"/>
    </row>
    <row r="360" ht="11.25">
      <c r="T360" s="96"/>
    </row>
    <row r="361" ht="11.25">
      <c r="T361" s="96"/>
    </row>
    <row r="362" ht="11.25">
      <c r="T362" s="96"/>
    </row>
    <row r="363" ht="11.25">
      <c r="T363" s="96"/>
    </row>
    <row r="364" ht="11.25">
      <c r="T364" s="96"/>
    </row>
    <row r="365" ht="11.25">
      <c r="T365" s="96"/>
    </row>
    <row r="366" ht="11.25">
      <c r="T366" s="96"/>
    </row>
    <row r="367" ht="11.25">
      <c r="T367" s="96"/>
    </row>
    <row r="368" ht="11.25">
      <c r="T368" s="96"/>
    </row>
    <row r="369" ht="11.25">
      <c r="T369" s="96"/>
    </row>
    <row r="370" ht="11.25">
      <c r="T370" s="96"/>
    </row>
    <row r="371" ht="11.25">
      <c r="T371" s="96"/>
    </row>
    <row r="372" ht="11.25">
      <c r="T372" s="96"/>
    </row>
    <row r="373" ht="11.25">
      <c r="T373" s="96"/>
    </row>
    <row r="374" ht="11.25">
      <c r="T374" s="96"/>
    </row>
    <row r="375" ht="11.25">
      <c r="T375" s="96"/>
    </row>
    <row r="376" ht="11.25">
      <c r="T376" s="96"/>
    </row>
    <row r="377" ht="11.25">
      <c r="T377" s="96"/>
    </row>
    <row r="378" ht="11.25">
      <c r="T378" s="96"/>
    </row>
    <row r="379" ht="11.25">
      <c r="T379" s="96"/>
    </row>
    <row r="380" ht="11.25">
      <c r="T380" s="96"/>
    </row>
    <row r="381" ht="11.25">
      <c r="T381" s="96"/>
    </row>
    <row r="382" ht="11.25">
      <c r="T382" s="96"/>
    </row>
    <row r="383" ht="11.25">
      <c r="T383" s="96"/>
    </row>
    <row r="384" ht="11.25">
      <c r="T384" s="96"/>
    </row>
    <row r="385" ht="11.25">
      <c r="T385" s="96"/>
    </row>
    <row r="386" ht="11.25">
      <c r="T386" s="96"/>
    </row>
    <row r="387" ht="11.25">
      <c r="T387" s="96"/>
    </row>
    <row r="388" ht="11.25">
      <c r="T388" s="96"/>
    </row>
    <row r="389" ht="11.25">
      <c r="T389" s="96"/>
    </row>
    <row r="390" ht="11.25">
      <c r="T390" s="96"/>
    </row>
    <row r="391" ht="11.25">
      <c r="T391" s="96"/>
    </row>
    <row r="392" ht="11.25">
      <c r="T392" s="96"/>
    </row>
    <row r="393" ht="11.25">
      <c r="T393" s="96"/>
    </row>
    <row r="394" ht="11.25">
      <c r="T394" s="96"/>
    </row>
    <row r="395" ht="11.25">
      <c r="T395" s="96"/>
    </row>
    <row r="396" ht="11.25">
      <c r="T396" s="96"/>
    </row>
    <row r="397" ht="11.25">
      <c r="T397" s="96"/>
    </row>
    <row r="398" ht="11.25">
      <c r="T398" s="96"/>
    </row>
    <row r="399" ht="11.25">
      <c r="T399" s="96"/>
    </row>
    <row r="400" ht="11.25">
      <c r="T400" s="96"/>
    </row>
    <row r="401" ht="11.25">
      <c r="T401" s="96"/>
    </row>
    <row r="402" ht="11.25">
      <c r="T402" s="96"/>
    </row>
    <row r="403" ht="11.25">
      <c r="T403" s="96"/>
    </row>
    <row r="404" ht="11.25">
      <c r="T404" s="96"/>
    </row>
    <row r="405" ht="11.25">
      <c r="T405" s="96"/>
    </row>
    <row r="406" ht="11.25">
      <c r="T406" s="96"/>
    </row>
    <row r="407" ht="11.25">
      <c r="T407" s="96"/>
    </row>
    <row r="408" ht="11.25">
      <c r="T408" s="96"/>
    </row>
    <row r="409" ht="11.25">
      <c r="T409" s="96"/>
    </row>
    <row r="410" ht="11.25">
      <c r="T410" s="96"/>
    </row>
    <row r="411" ht="11.25">
      <c r="T411" s="96"/>
    </row>
    <row r="412" ht="11.25">
      <c r="T412" s="96"/>
    </row>
    <row r="413" ht="11.25">
      <c r="T413" s="96"/>
    </row>
    <row r="414" ht="11.25">
      <c r="T414" s="96"/>
    </row>
    <row r="415" ht="11.25">
      <c r="T415" s="96"/>
    </row>
    <row r="416" ht="11.25">
      <c r="T416" s="96"/>
    </row>
    <row r="417" ht="11.25">
      <c r="T417" s="96"/>
    </row>
    <row r="418" ht="11.25">
      <c r="T418" s="96"/>
    </row>
    <row r="419" ht="11.25">
      <c r="T419" s="96"/>
    </row>
    <row r="420" ht="11.25">
      <c r="T420" s="96"/>
    </row>
    <row r="421" ht="11.25">
      <c r="T421" s="96"/>
    </row>
    <row r="422" ht="11.25">
      <c r="T422" s="96"/>
    </row>
    <row r="423" ht="11.25">
      <c r="T423" s="96"/>
    </row>
    <row r="424" ht="11.25">
      <c r="T424" s="96"/>
    </row>
    <row r="425" ht="11.25">
      <c r="T425" s="96"/>
    </row>
    <row r="426" ht="11.25">
      <c r="T426" s="96"/>
    </row>
    <row r="427" ht="11.25">
      <c r="T427" s="96"/>
    </row>
    <row r="428" ht="11.25">
      <c r="T428" s="96"/>
    </row>
    <row r="429" ht="11.25">
      <c r="T429" s="96"/>
    </row>
    <row r="430" ht="11.25">
      <c r="T430" s="96"/>
    </row>
    <row r="431" ht="11.25">
      <c r="T431" s="96"/>
    </row>
    <row r="432" ht="11.25">
      <c r="T432" s="96"/>
    </row>
    <row r="433" ht="11.25">
      <c r="T433" s="96"/>
    </row>
    <row r="434" ht="11.25">
      <c r="T434" s="96"/>
    </row>
    <row r="435" ht="11.25">
      <c r="T435" s="96"/>
    </row>
    <row r="436" ht="11.25">
      <c r="T436" s="96"/>
    </row>
    <row r="437" ht="11.25">
      <c r="T437" s="96"/>
    </row>
    <row r="438" ht="11.25">
      <c r="T438" s="96"/>
    </row>
    <row r="439" ht="11.25">
      <c r="T439" s="96"/>
    </row>
    <row r="440" ht="11.25">
      <c r="T440" s="96"/>
    </row>
    <row r="441" ht="11.25">
      <c r="T441" s="96"/>
    </row>
    <row r="442" ht="11.25">
      <c r="T442" s="96"/>
    </row>
    <row r="443" ht="11.25">
      <c r="T443" s="96"/>
    </row>
    <row r="444" ht="11.25">
      <c r="T444" s="96"/>
    </row>
    <row r="445" ht="11.25">
      <c r="T445" s="96"/>
    </row>
    <row r="446" ht="11.25">
      <c r="T446" s="96"/>
    </row>
    <row r="447" ht="11.25">
      <c r="T447" s="96"/>
    </row>
    <row r="448" ht="11.25">
      <c r="T448" s="96"/>
    </row>
    <row r="449" ht="11.25">
      <c r="T449" s="96"/>
    </row>
    <row r="450" ht="11.25">
      <c r="T450" s="96"/>
    </row>
    <row r="451" ht="11.25">
      <c r="T451" s="96"/>
    </row>
    <row r="452" ht="11.25">
      <c r="T452" s="96"/>
    </row>
    <row r="453" ht="11.25">
      <c r="T453" s="96"/>
    </row>
    <row r="454" ht="11.25">
      <c r="T454" s="96"/>
    </row>
    <row r="455" ht="11.25">
      <c r="T455" s="96"/>
    </row>
    <row r="456" ht="11.25">
      <c r="T456" s="96"/>
    </row>
    <row r="457" ht="11.25">
      <c r="T457" s="96"/>
    </row>
    <row r="458" ht="11.25">
      <c r="T458" s="96"/>
    </row>
    <row r="459" ht="11.25">
      <c r="T459" s="96"/>
    </row>
    <row r="460" ht="11.25">
      <c r="T460" s="96"/>
    </row>
    <row r="461" ht="11.25">
      <c r="T461" s="96"/>
    </row>
    <row r="462" ht="11.25">
      <c r="T462" s="96"/>
    </row>
    <row r="463" ht="11.25">
      <c r="T463" s="96"/>
    </row>
    <row r="464" ht="11.25">
      <c r="T464" s="96"/>
    </row>
    <row r="465" ht="11.25">
      <c r="T465" s="96"/>
    </row>
    <row r="466" ht="11.25">
      <c r="T466" s="96"/>
    </row>
    <row r="467" ht="11.25">
      <c r="T467" s="96"/>
    </row>
    <row r="468" ht="11.25">
      <c r="T468" s="96"/>
    </row>
    <row r="469" ht="11.25">
      <c r="T469" s="96"/>
    </row>
    <row r="470" ht="11.25">
      <c r="T470" s="96"/>
    </row>
    <row r="471" ht="11.25">
      <c r="T471" s="96"/>
    </row>
    <row r="472" ht="11.25">
      <c r="T472" s="96"/>
    </row>
    <row r="473" ht="11.25">
      <c r="T473" s="96"/>
    </row>
    <row r="474" ht="11.25">
      <c r="T474" s="96"/>
    </row>
    <row r="475" ht="11.25">
      <c r="T475" s="96"/>
    </row>
    <row r="476" ht="11.25">
      <c r="T476" s="96"/>
    </row>
    <row r="477" ht="11.25">
      <c r="T477" s="96"/>
    </row>
    <row r="478" ht="11.25">
      <c r="T478" s="96"/>
    </row>
    <row r="479" ht="11.25">
      <c r="T479" s="96"/>
    </row>
    <row r="480" ht="11.25">
      <c r="T480" s="96"/>
    </row>
    <row r="481" ht="11.25">
      <c r="T481" s="96"/>
    </row>
    <row r="482" ht="11.25">
      <c r="T482" s="96"/>
    </row>
    <row r="483" ht="11.25">
      <c r="T483" s="96"/>
    </row>
    <row r="484" ht="11.25">
      <c r="T484" s="96"/>
    </row>
    <row r="485" ht="11.25">
      <c r="T485" s="96"/>
    </row>
    <row r="486" ht="11.25">
      <c r="T486" s="96"/>
    </row>
    <row r="487" ht="11.25">
      <c r="T487" s="96"/>
    </row>
    <row r="488" ht="11.25">
      <c r="T488" s="96"/>
    </row>
    <row r="489" ht="11.25">
      <c r="T489" s="96"/>
    </row>
    <row r="490" ht="11.25">
      <c r="T490" s="96"/>
    </row>
    <row r="491" ht="11.25">
      <c r="T491" s="96"/>
    </row>
    <row r="492" ht="11.25">
      <c r="T492" s="96"/>
    </row>
    <row r="493" ht="11.25">
      <c r="T493" s="96"/>
    </row>
    <row r="494" ht="11.25">
      <c r="T494" s="96"/>
    </row>
    <row r="495" ht="11.25">
      <c r="T495" s="96"/>
    </row>
    <row r="496" ht="11.25">
      <c r="T496" s="96"/>
    </row>
    <row r="497" ht="11.25">
      <c r="T497" s="96"/>
    </row>
    <row r="498" ht="11.25">
      <c r="T498" s="96"/>
    </row>
    <row r="499" ht="11.25">
      <c r="T499" s="96"/>
    </row>
    <row r="500" ht="11.25">
      <c r="T500" s="96"/>
    </row>
    <row r="501" ht="11.25">
      <c r="T501" s="96"/>
    </row>
    <row r="502" ht="11.25">
      <c r="T502" s="96"/>
    </row>
    <row r="503" ht="11.25">
      <c r="T503" s="96"/>
    </row>
    <row r="504" ht="11.25">
      <c r="T504" s="96"/>
    </row>
    <row r="505" ht="11.25">
      <c r="T505" s="96"/>
    </row>
    <row r="506" ht="11.25">
      <c r="T506" s="96"/>
    </row>
    <row r="507" ht="11.25">
      <c r="T507" s="96"/>
    </row>
    <row r="508" ht="11.25">
      <c r="T508" s="96"/>
    </row>
    <row r="509" ht="11.25">
      <c r="T509" s="96"/>
    </row>
    <row r="510" ht="11.25">
      <c r="T510" s="96"/>
    </row>
    <row r="511" ht="11.25">
      <c r="T511" s="96"/>
    </row>
    <row r="512" ht="11.25">
      <c r="T512" s="96"/>
    </row>
    <row r="513" ht="11.25">
      <c r="T513" s="96"/>
    </row>
    <row r="514" ht="11.25">
      <c r="T514" s="96"/>
    </row>
    <row r="515" ht="11.25">
      <c r="T515" s="96"/>
    </row>
    <row r="516" ht="11.25">
      <c r="T516" s="96"/>
    </row>
    <row r="517" ht="11.25">
      <c r="T517" s="96"/>
    </row>
    <row r="518" ht="11.25">
      <c r="T518" s="96"/>
    </row>
    <row r="519" ht="11.25">
      <c r="T519" s="96"/>
    </row>
    <row r="520" ht="11.25">
      <c r="T520" s="96"/>
    </row>
    <row r="521" ht="11.25">
      <c r="T521" s="96"/>
    </row>
    <row r="522" ht="11.25">
      <c r="T522" s="96"/>
    </row>
    <row r="523" ht="11.25">
      <c r="T523" s="96"/>
    </row>
    <row r="524" ht="11.25">
      <c r="T524" s="96"/>
    </row>
    <row r="525" ht="11.25">
      <c r="T525" s="96"/>
    </row>
    <row r="526" ht="11.25">
      <c r="T526" s="96"/>
    </row>
    <row r="527" ht="11.25">
      <c r="T527" s="96"/>
    </row>
    <row r="528" ht="11.25">
      <c r="T528" s="96"/>
    </row>
    <row r="529" ht="11.25">
      <c r="T529" s="96"/>
    </row>
    <row r="530" ht="11.25">
      <c r="T530" s="96"/>
    </row>
    <row r="531" ht="11.25">
      <c r="T531" s="96"/>
    </row>
    <row r="532" ht="11.25">
      <c r="T532" s="96"/>
    </row>
    <row r="533" ht="11.25">
      <c r="T533" s="96"/>
    </row>
    <row r="534" ht="11.25">
      <c r="T534" s="96"/>
    </row>
    <row r="535" ht="11.25">
      <c r="T535" s="96"/>
    </row>
    <row r="536" ht="11.25">
      <c r="T536" s="96"/>
    </row>
    <row r="537" ht="11.25">
      <c r="T537" s="96"/>
    </row>
    <row r="538" ht="11.25">
      <c r="T538" s="96"/>
    </row>
    <row r="539" ht="11.25">
      <c r="T539" s="96"/>
    </row>
    <row r="540" ht="11.25">
      <c r="T540" s="96"/>
    </row>
    <row r="541" ht="11.25">
      <c r="T541" s="96"/>
    </row>
    <row r="542" ht="11.25">
      <c r="T542" s="96"/>
    </row>
    <row r="543" ht="11.25">
      <c r="T543" s="96"/>
    </row>
    <row r="544" ht="11.25">
      <c r="T544" s="96"/>
    </row>
    <row r="545" ht="11.25">
      <c r="T545" s="96"/>
    </row>
    <row r="546" ht="11.25">
      <c r="T546" s="96"/>
    </row>
    <row r="547" ht="11.25">
      <c r="T547" s="96"/>
    </row>
    <row r="548" ht="11.25">
      <c r="T548" s="96"/>
    </row>
    <row r="549" ht="11.25">
      <c r="T549" s="96"/>
    </row>
    <row r="550" ht="11.25">
      <c r="T550" s="96"/>
    </row>
    <row r="551" ht="11.25">
      <c r="T551" s="96"/>
    </row>
    <row r="552" ht="11.25">
      <c r="T552" s="96"/>
    </row>
    <row r="553" ht="11.25">
      <c r="T553" s="96"/>
    </row>
    <row r="554" ht="11.25">
      <c r="T554" s="96"/>
    </row>
    <row r="555" ht="11.25">
      <c r="T555" s="96"/>
    </row>
    <row r="556" ht="11.25">
      <c r="T556" s="96"/>
    </row>
    <row r="557" ht="11.25">
      <c r="T557" s="96"/>
    </row>
    <row r="558" ht="11.25">
      <c r="T558" s="96"/>
    </row>
    <row r="559" ht="11.25">
      <c r="T559" s="96"/>
    </row>
    <row r="560" ht="11.25">
      <c r="T560" s="96"/>
    </row>
    <row r="561" ht="11.25">
      <c r="T561" s="96"/>
    </row>
    <row r="562" ht="11.25">
      <c r="T562" s="96"/>
    </row>
    <row r="563" ht="11.25">
      <c r="T563" s="96"/>
    </row>
    <row r="564" ht="11.25">
      <c r="T564" s="96"/>
    </row>
    <row r="565" ht="11.25">
      <c r="T565" s="96"/>
    </row>
    <row r="566" ht="11.25">
      <c r="T566" s="96"/>
    </row>
    <row r="567" ht="11.25">
      <c r="T567" s="96"/>
    </row>
    <row r="568" ht="11.25">
      <c r="T568" s="96"/>
    </row>
    <row r="569" ht="11.25">
      <c r="T569" s="96"/>
    </row>
    <row r="570" ht="11.25">
      <c r="T570" s="96"/>
    </row>
    <row r="571" ht="11.25">
      <c r="T571" s="96"/>
    </row>
    <row r="572" ht="11.25">
      <c r="T572" s="96"/>
    </row>
    <row r="573" ht="11.25">
      <c r="T573" s="96"/>
    </row>
    <row r="574" ht="11.25">
      <c r="T574" s="96"/>
    </row>
    <row r="575" ht="11.25">
      <c r="T575" s="96"/>
    </row>
    <row r="576" ht="11.25">
      <c r="T576" s="96"/>
    </row>
    <row r="577" ht="11.25">
      <c r="T577" s="96"/>
    </row>
    <row r="578" ht="11.25">
      <c r="T578" s="96"/>
    </row>
    <row r="579" ht="11.25">
      <c r="T579" s="96"/>
    </row>
    <row r="580" ht="11.25">
      <c r="T580" s="96"/>
    </row>
    <row r="581" ht="11.25">
      <c r="T581" s="96"/>
    </row>
    <row r="582" ht="11.25">
      <c r="T582" s="96"/>
    </row>
    <row r="583" ht="11.25">
      <c r="T583" s="96"/>
    </row>
    <row r="584" ht="11.25">
      <c r="T584" s="96"/>
    </row>
    <row r="585" ht="11.25">
      <c r="T585" s="96"/>
    </row>
    <row r="586" ht="11.25">
      <c r="T586" s="96"/>
    </row>
    <row r="587" ht="11.25">
      <c r="T587" s="96"/>
    </row>
    <row r="588" ht="11.25">
      <c r="T588" s="96"/>
    </row>
    <row r="589" ht="11.25">
      <c r="T589" s="96"/>
    </row>
    <row r="590" ht="11.25">
      <c r="T590" s="96"/>
    </row>
    <row r="591" ht="11.25">
      <c r="T591" s="96"/>
    </row>
    <row r="592" ht="11.25">
      <c r="T592" s="96"/>
    </row>
    <row r="593" ht="11.25">
      <c r="T593" s="96"/>
    </row>
    <row r="594" ht="11.25">
      <c r="T594" s="96"/>
    </row>
    <row r="595" ht="11.25">
      <c r="T595" s="96"/>
    </row>
    <row r="596" ht="11.25">
      <c r="T596" s="96"/>
    </row>
    <row r="597" ht="11.25">
      <c r="T597" s="96"/>
    </row>
    <row r="598" ht="11.25">
      <c r="T598" s="96"/>
    </row>
    <row r="599" ht="11.25">
      <c r="T599" s="96"/>
    </row>
    <row r="600" ht="11.25">
      <c r="T600" s="96"/>
    </row>
    <row r="601" ht="11.25">
      <c r="T601" s="96"/>
    </row>
    <row r="602" ht="11.25">
      <c r="T602" s="96"/>
    </row>
    <row r="603" ht="11.25">
      <c r="T603" s="96"/>
    </row>
    <row r="604" ht="11.25">
      <c r="T604" s="96"/>
    </row>
    <row r="605" ht="11.25">
      <c r="T605" s="96"/>
    </row>
    <row r="606" ht="11.25">
      <c r="T606" s="96"/>
    </row>
    <row r="607" ht="11.25">
      <c r="T607" s="96"/>
    </row>
    <row r="608" ht="11.25">
      <c r="T608" s="96"/>
    </row>
    <row r="609" ht="11.25">
      <c r="T609" s="96"/>
    </row>
    <row r="610" ht="11.25">
      <c r="T610" s="96"/>
    </row>
    <row r="611" ht="11.25">
      <c r="T611" s="96"/>
    </row>
    <row r="612" ht="11.25">
      <c r="T612" s="96"/>
    </row>
    <row r="613" ht="11.25">
      <c r="T613" s="96"/>
    </row>
    <row r="614" ht="11.25">
      <c r="T614" s="96"/>
    </row>
    <row r="615" ht="11.25">
      <c r="T615" s="96"/>
    </row>
    <row r="616" ht="11.25">
      <c r="T616" s="96"/>
    </row>
    <row r="617" ht="11.25">
      <c r="T617" s="96"/>
    </row>
    <row r="618" ht="11.25">
      <c r="T618" s="96"/>
    </row>
    <row r="619" ht="11.25">
      <c r="T619" s="96"/>
    </row>
    <row r="620" ht="11.25">
      <c r="T620" s="96"/>
    </row>
    <row r="621" ht="11.25">
      <c r="T621" s="96"/>
    </row>
    <row r="622" ht="11.25">
      <c r="T622" s="96"/>
    </row>
    <row r="623" ht="11.25">
      <c r="T623" s="96"/>
    </row>
    <row r="624" ht="11.25">
      <c r="T624" s="96"/>
    </row>
    <row r="625" ht="11.25">
      <c r="T625" s="96"/>
    </row>
    <row r="626" ht="11.25">
      <c r="T626" s="96"/>
    </row>
    <row r="627" ht="11.25">
      <c r="T627" s="96"/>
    </row>
    <row r="628" ht="11.25">
      <c r="T628" s="96"/>
    </row>
    <row r="629" ht="11.25">
      <c r="T629" s="96"/>
    </row>
    <row r="630" ht="11.25">
      <c r="T630" s="96"/>
    </row>
    <row r="631" ht="11.25">
      <c r="T631" s="96"/>
    </row>
    <row r="632" ht="11.25">
      <c r="T632" s="96"/>
    </row>
    <row r="633" ht="11.25">
      <c r="T633" s="96"/>
    </row>
    <row r="634" ht="11.25">
      <c r="T634" s="96"/>
    </row>
    <row r="635" ht="11.25">
      <c r="T635" s="96"/>
    </row>
    <row r="636" ht="11.25">
      <c r="T636" s="96"/>
    </row>
    <row r="637" ht="11.25">
      <c r="T637" s="96"/>
    </row>
    <row r="638" ht="11.25">
      <c r="T638" s="96"/>
    </row>
    <row r="639" ht="11.25">
      <c r="T639" s="96"/>
    </row>
    <row r="640" ht="11.25">
      <c r="T640" s="96"/>
    </row>
    <row r="641" ht="11.25">
      <c r="T641" s="96"/>
    </row>
    <row r="642" ht="11.25">
      <c r="T642" s="96"/>
    </row>
    <row r="643" ht="11.25">
      <c r="T643" s="96"/>
    </row>
    <row r="644" ht="11.25">
      <c r="T644" s="96"/>
    </row>
    <row r="645" ht="11.25">
      <c r="T645" s="96"/>
    </row>
    <row r="646" ht="11.25">
      <c r="T646" s="96"/>
    </row>
    <row r="647" ht="11.25">
      <c r="T647" s="96"/>
    </row>
    <row r="648" ht="11.25">
      <c r="T648" s="96"/>
    </row>
    <row r="649" ht="11.25">
      <c r="T649" s="96"/>
    </row>
    <row r="650" ht="11.25">
      <c r="T650" s="96"/>
    </row>
    <row r="651" ht="11.25">
      <c r="T651" s="96"/>
    </row>
    <row r="652" ht="11.25">
      <c r="T652" s="96"/>
    </row>
    <row r="653" ht="11.25">
      <c r="T653" s="96"/>
    </row>
    <row r="654" ht="11.25">
      <c r="T654" s="96"/>
    </row>
    <row r="655" ht="11.25">
      <c r="T655" s="96"/>
    </row>
    <row r="656" ht="11.25">
      <c r="T656" s="96"/>
    </row>
    <row r="657" ht="11.25">
      <c r="T657" s="96"/>
    </row>
    <row r="658" ht="11.25">
      <c r="T658" s="96"/>
    </row>
    <row r="659" ht="11.25">
      <c r="T659" s="96"/>
    </row>
    <row r="660" ht="11.25">
      <c r="T660" s="96"/>
    </row>
    <row r="661" ht="11.25">
      <c r="T661" s="96"/>
    </row>
    <row r="662" ht="11.25">
      <c r="T662" s="96"/>
    </row>
    <row r="663" ht="11.25">
      <c r="T663" s="96"/>
    </row>
    <row r="664" ht="11.25">
      <c r="T664" s="96"/>
    </row>
    <row r="665" ht="11.25">
      <c r="T665" s="96"/>
    </row>
    <row r="666" ht="11.25">
      <c r="T666" s="96"/>
    </row>
    <row r="667" ht="11.25">
      <c r="T667" s="96"/>
    </row>
    <row r="668" ht="11.25">
      <c r="T668" s="96"/>
    </row>
    <row r="669" ht="11.25">
      <c r="T669" s="96"/>
    </row>
    <row r="670" ht="11.25">
      <c r="T670" s="96"/>
    </row>
    <row r="671" ht="11.25">
      <c r="T671" s="96"/>
    </row>
    <row r="672" ht="11.25">
      <c r="T672" s="96"/>
    </row>
    <row r="673" ht="11.25">
      <c r="T673" s="96"/>
    </row>
    <row r="674" ht="11.25">
      <c r="T674" s="96"/>
    </row>
    <row r="675" ht="11.25">
      <c r="T675" s="96"/>
    </row>
    <row r="676" ht="11.25">
      <c r="T676" s="96"/>
    </row>
    <row r="677" ht="11.25">
      <c r="T677" s="96"/>
    </row>
    <row r="678" ht="11.25">
      <c r="T678" s="96"/>
    </row>
    <row r="679" ht="11.25">
      <c r="T679" s="96"/>
    </row>
    <row r="680" ht="11.25">
      <c r="T680" s="96"/>
    </row>
    <row r="681" ht="11.25">
      <c r="T681" s="96"/>
    </row>
    <row r="682" ht="11.25">
      <c r="T682" s="96"/>
    </row>
    <row r="683" ht="11.25">
      <c r="T683" s="96"/>
    </row>
    <row r="684" ht="11.25">
      <c r="T684" s="96"/>
    </row>
    <row r="685" ht="11.25">
      <c r="T685" s="96"/>
    </row>
    <row r="686" ht="11.25">
      <c r="T686" s="96"/>
    </row>
    <row r="687" ht="11.25">
      <c r="T687" s="96"/>
    </row>
    <row r="688" ht="11.25">
      <c r="T688" s="96"/>
    </row>
    <row r="689" ht="11.25">
      <c r="T689" s="96"/>
    </row>
    <row r="690" ht="11.25">
      <c r="T690" s="96"/>
    </row>
    <row r="691" ht="11.25">
      <c r="T691" s="96"/>
    </row>
    <row r="692" ht="11.25">
      <c r="T692" s="96"/>
    </row>
    <row r="693" ht="11.25">
      <c r="T693" s="96"/>
    </row>
    <row r="694" ht="11.25">
      <c r="T694" s="96"/>
    </row>
    <row r="695" ht="11.25">
      <c r="T695" s="96"/>
    </row>
    <row r="696" ht="11.25">
      <c r="T696" s="96"/>
    </row>
    <row r="697" ht="11.25">
      <c r="T697" s="96"/>
    </row>
    <row r="698" ht="11.25">
      <c r="T698" s="96"/>
    </row>
    <row r="699" ht="11.25">
      <c r="T699" s="96"/>
    </row>
    <row r="700" ht="11.25">
      <c r="T700" s="96"/>
    </row>
    <row r="701" ht="11.25">
      <c r="T701" s="96"/>
    </row>
    <row r="702" ht="11.25">
      <c r="T702" s="96"/>
    </row>
    <row r="703" ht="11.25">
      <c r="T703" s="96"/>
    </row>
    <row r="704" ht="11.25">
      <c r="T704" s="96"/>
    </row>
    <row r="705" ht="11.25">
      <c r="T705" s="96"/>
    </row>
    <row r="706" ht="11.25">
      <c r="T706" s="96"/>
    </row>
    <row r="707" ht="11.25">
      <c r="T707" s="96"/>
    </row>
    <row r="708" ht="11.25">
      <c r="T708" s="96"/>
    </row>
    <row r="709" ht="11.25">
      <c r="T709" s="96"/>
    </row>
    <row r="710" ht="11.25">
      <c r="T710" s="96"/>
    </row>
    <row r="711" ht="11.25">
      <c r="T711" s="96"/>
    </row>
    <row r="712" ht="11.25">
      <c r="T712" s="96"/>
    </row>
    <row r="713" ht="11.25">
      <c r="T713" s="96"/>
    </row>
    <row r="714" ht="11.25">
      <c r="T714" s="96"/>
    </row>
    <row r="715" ht="11.25">
      <c r="T715" s="96"/>
    </row>
    <row r="716" ht="11.25">
      <c r="T716" s="96"/>
    </row>
    <row r="717" ht="11.25">
      <c r="T717" s="96"/>
    </row>
    <row r="718" ht="11.25">
      <c r="T718" s="96"/>
    </row>
    <row r="719" ht="11.25">
      <c r="T719" s="96"/>
    </row>
    <row r="720" ht="11.25">
      <c r="T720" s="96"/>
    </row>
    <row r="721" ht="11.25">
      <c r="T721" s="96"/>
    </row>
    <row r="722" ht="11.25">
      <c r="T722" s="96"/>
    </row>
    <row r="723" ht="11.25">
      <c r="T723" s="96"/>
    </row>
    <row r="724" ht="11.25">
      <c r="T724" s="96"/>
    </row>
    <row r="725" ht="11.25">
      <c r="T725" s="96"/>
    </row>
    <row r="726" ht="11.25">
      <c r="T726" s="96"/>
    </row>
    <row r="727" ht="11.25">
      <c r="T727" s="96"/>
    </row>
    <row r="728" ht="11.25">
      <c r="T728" s="96"/>
    </row>
    <row r="729" ht="11.25">
      <c r="T729" s="96"/>
    </row>
    <row r="730" ht="11.25">
      <c r="T730" s="96"/>
    </row>
    <row r="731" ht="11.25">
      <c r="T731" s="96"/>
    </row>
    <row r="732" ht="11.25">
      <c r="T732" s="96"/>
    </row>
    <row r="733" ht="11.25">
      <c r="T733" s="96"/>
    </row>
    <row r="734" ht="11.25">
      <c r="T734" s="96"/>
    </row>
    <row r="735" ht="11.25">
      <c r="T735" s="96"/>
    </row>
    <row r="736" ht="11.25">
      <c r="T736" s="96"/>
    </row>
    <row r="737" ht="11.25">
      <c r="T737" s="96"/>
    </row>
    <row r="738" ht="11.25">
      <c r="T738" s="96"/>
    </row>
    <row r="739" ht="11.25">
      <c r="T739" s="96"/>
    </row>
    <row r="740" ht="11.25">
      <c r="T740" s="96"/>
    </row>
    <row r="741" ht="11.25">
      <c r="T741" s="96"/>
    </row>
    <row r="742" ht="11.25">
      <c r="T742" s="96"/>
    </row>
    <row r="743" ht="11.25">
      <c r="T743" s="96"/>
    </row>
    <row r="744" ht="11.25">
      <c r="T744" s="96"/>
    </row>
    <row r="745" ht="11.25">
      <c r="T745" s="96"/>
    </row>
    <row r="746" ht="11.25">
      <c r="T746" s="96"/>
    </row>
    <row r="747" ht="11.25">
      <c r="T747" s="96"/>
    </row>
    <row r="748" ht="11.25">
      <c r="T748" s="96"/>
    </row>
    <row r="749" ht="11.25">
      <c r="T749" s="96"/>
    </row>
    <row r="750" ht="11.25">
      <c r="T750" s="96"/>
    </row>
    <row r="751" ht="11.25">
      <c r="T751" s="96"/>
    </row>
    <row r="752" ht="11.25">
      <c r="T752" s="96"/>
    </row>
    <row r="753" ht="11.25">
      <c r="T753" s="96"/>
    </row>
    <row r="754" ht="11.25">
      <c r="T754" s="96"/>
    </row>
    <row r="755" ht="11.25">
      <c r="T755" s="96"/>
    </row>
    <row r="756" ht="11.25">
      <c r="T756" s="96"/>
    </row>
    <row r="757" ht="11.25">
      <c r="T757" s="96"/>
    </row>
    <row r="758" ht="11.25">
      <c r="T758" s="96"/>
    </row>
    <row r="759" ht="11.25">
      <c r="T759" s="96"/>
    </row>
    <row r="760" ht="11.25">
      <c r="T760" s="96"/>
    </row>
    <row r="761" ht="11.25">
      <c r="T761" s="96"/>
    </row>
    <row r="762" ht="11.25">
      <c r="T762" s="96"/>
    </row>
    <row r="763" ht="11.25">
      <c r="T763" s="96"/>
    </row>
    <row r="764" ht="11.25">
      <c r="T764" s="96"/>
    </row>
    <row r="765" ht="11.25">
      <c r="T765" s="96"/>
    </row>
    <row r="766" ht="11.25">
      <c r="T766" s="96"/>
    </row>
    <row r="767" ht="11.25">
      <c r="T767" s="96"/>
    </row>
    <row r="768" ht="11.25">
      <c r="T768" s="96"/>
    </row>
    <row r="769" ht="11.25">
      <c r="T769" s="96"/>
    </row>
    <row r="770" ht="11.25">
      <c r="T770" s="96"/>
    </row>
    <row r="771" ht="11.25">
      <c r="T771" s="96"/>
    </row>
    <row r="772" ht="11.25">
      <c r="T772" s="96"/>
    </row>
    <row r="773" ht="11.25">
      <c r="T773" s="96"/>
    </row>
    <row r="774" ht="11.25">
      <c r="T774" s="96"/>
    </row>
    <row r="775" ht="11.25">
      <c r="T775" s="96"/>
    </row>
    <row r="776" ht="11.25">
      <c r="T776" s="96"/>
    </row>
    <row r="777" ht="11.25">
      <c r="T777" s="96"/>
    </row>
    <row r="778" ht="11.25">
      <c r="T778" s="96"/>
    </row>
    <row r="779" ht="11.25">
      <c r="T779" s="96"/>
    </row>
    <row r="780" ht="11.25">
      <c r="T780" s="96"/>
    </row>
    <row r="781" ht="11.25">
      <c r="T781" s="96"/>
    </row>
    <row r="782" ht="11.25">
      <c r="T782" s="96"/>
    </row>
    <row r="783" ht="11.25">
      <c r="T783" s="96"/>
    </row>
    <row r="784" ht="11.25">
      <c r="T784" s="96"/>
    </row>
    <row r="785" ht="11.25">
      <c r="T785" s="96"/>
    </row>
    <row r="786" ht="11.25">
      <c r="T786" s="96"/>
    </row>
    <row r="787" ht="11.25">
      <c r="T787" s="96"/>
    </row>
    <row r="788" ht="11.25">
      <c r="T788" s="96"/>
    </row>
    <row r="789" ht="11.25">
      <c r="T789" s="96"/>
    </row>
    <row r="790" ht="11.25">
      <c r="T790" s="96"/>
    </row>
    <row r="791" ht="11.25">
      <c r="T791" s="96"/>
    </row>
    <row r="792" ht="11.25">
      <c r="T792" s="96"/>
    </row>
    <row r="793" ht="11.25">
      <c r="T793" s="96"/>
    </row>
    <row r="794" ht="11.25">
      <c r="T794" s="96"/>
    </row>
    <row r="795" ht="11.25">
      <c r="T795" s="96"/>
    </row>
    <row r="796" ht="11.25">
      <c r="T796" s="96"/>
    </row>
    <row r="797" ht="11.25">
      <c r="T797" s="96"/>
    </row>
    <row r="798" ht="11.25">
      <c r="T798" s="96"/>
    </row>
    <row r="799" ht="11.25">
      <c r="T799" s="96"/>
    </row>
    <row r="800" ht="11.25">
      <c r="T800" s="96"/>
    </row>
    <row r="801" ht="11.25">
      <c r="T801" s="96"/>
    </row>
    <row r="802" ht="11.25">
      <c r="T802" s="96"/>
    </row>
    <row r="803" ht="11.25">
      <c r="T803" s="96"/>
    </row>
    <row r="804" ht="11.25">
      <c r="T804" s="96"/>
    </row>
    <row r="805" ht="11.25">
      <c r="T805" s="96"/>
    </row>
    <row r="806" ht="11.25">
      <c r="T806" s="96"/>
    </row>
    <row r="807" ht="11.25">
      <c r="T807" s="96"/>
    </row>
    <row r="808" ht="11.25">
      <c r="T808" s="96"/>
    </row>
    <row r="809" ht="11.25">
      <c r="T809" s="96"/>
    </row>
    <row r="810" ht="11.25">
      <c r="T810" s="96"/>
    </row>
    <row r="811" ht="11.25">
      <c r="T811" s="96"/>
    </row>
    <row r="812" ht="11.25">
      <c r="T812" s="96"/>
    </row>
    <row r="813" ht="11.25">
      <c r="T813" s="96"/>
    </row>
    <row r="814" ht="11.25">
      <c r="T814" s="96"/>
    </row>
    <row r="815" ht="11.25">
      <c r="T815" s="96"/>
    </row>
    <row r="816" ht="11.25">
      <c r="T816" s="96"/>
    </row>
    <row r="817" ht="11.25">
      <c r="T817" s="96"/>
    </row>
    <row r="818" ht="11.25">
      <c r="T818" s="96"/>
    </row>
    <row r="819" ht="11.25">
      <c r="T819" s="96"/>
    </row>
    <row r="820" ht="11.25">
      <c r="T820" s="96"/>
    </row>
    <row r="821" ht="11.25">
      <c r="T821" s="96"/>
    </row>
    <row r="822" ht="11.25">
      <c r="T822" s="96"/>
    </row>
    <row r="823" ht="11.25">
      <c r="T823" s="96"/>
    </row>
    <row r="824" ht="11.25">
      <c r="T824" s="96"/>
    </row>
    <row r="825" ht="11.25">
      <c r="T825" s="96"/>
    </row>
    <row r="826" ht="11.25">
      <c r="T826" s="96"/>
    </row>
    <row r="827" ht="11.25">
      <c r="T827" s="96"/>
    </row>
    <row r="828" ht="11.25">
      <c r="T828" s="96"/>
    </row>
    <row r="829" ht="11.25">
      <c r="T829" s="96"/>
    </row>
    <row r="830" ht="11.25">
      <c r="T830" s="96"/>
    </row>
    <row r="831" ht="11.25">
      <c r="T831" s="96"/>
    </row>
    <row r="832" ht="11.25">
      <c r="T832" s="96"/>
    </row>
    <row r="833" ht="11.25">
      <c r="T833" s="96"/>
    </row>
    <row r="834" ht="11.25">
      <c r="T834" s="96"/>
    </row>
    <row r="835" ht="11.25">
      <c r="T835" s="96"/>
    </row>
    <row r="836" ht="11.25">
      <c r="T836" s="96"/>
    </row>
    <row r="837" ht="11.25">
      <c r="T837" s="96"/>
    </row>
    <row r="838" ht="11.25">
      <c r="T838" s="96"/>
    </row>
    <row r="839" ht="11.25">
      <c r="T839" s="96"/>
    </row>
    <row r="840" ht="11.25">
      <c r="T840" s="96"/>
    </row>
    <row r="841" ht="11.25">
      <c r="T841" s="96"/>
    </row>
    <row r="842" ht="11.25">
      <c r="T842" s="96"/>
    </row>
    <row r="843" ht="11.25">
      <c r="T843" s="96"/>
    </row>
    <row r="844" ht="11.25">
      <c r="T844" s="96"/>
    </row>
    <row r="845" ht="11.25">
      <c r="T845" s="96"/>
    </row>
    <row r="846" ht="11.25">
      <c r="T846" s="96"/>
    </row>
    <row r="847" ht="11.25">
      <c r="T847" s="96"/>
    </row>
    <row r="848" ht="11.25">
      <c r="T848" s="96"/>
    </row>
    <row r="849" ht="11.25">
      <c r="T849" s="96"/>
    </row>
    <row r="850" ht="11.25">
      <c r="T850" s="96"/>
    </row>
    <row r="851" ht="11.25">
      <c r="T851" s="96"/>
    </row>
    <row r="852" ht="11.25">
      <c r="T852" s="96"/>
    </row>
    <row r="853" ht="11.25">
      <c r="T853" s="96"/>
    </row>
    <row r="854" ht="11.25">
      <c r="T854" s="96"/>
    </row>
    <row r="855" ht="11.25">
      <c r="T855" s="96"/>
    </row>
    <row r="856" ht="11.25">
      <c r="T856" s="96"/>
    </row>
    <row r="857" ht="11.25">
      <c r="T857" s="96"/>
    </row>
    <row r="858" ht="11.25">
      <c r="T858" s="96"/>
    </row>
    <row r="859" ht="11.25">
      <c r="T859" s="96"/>
    </row>
    <row r="860" ht="11.25">
      <c r="T860" s="96"/>
    </row>
    <row r="861" ht="11.25">
      <c r="T861" s="96"/>
    </row>
    <row r="862" ht="11.25">
      <c r="T862" s="96"/>
    </row>
    <row r="863" ht="11.25">
      <c r="T863" s="96"/>
    </row>
    <row r="864" ht="11.25">
      <c r="T864" s="96"/>
    </row>
    <row r="865" ht="11.25">
      <c r="T865" s="96"/>
    </row>
    <row r="866" ht="11.25">
      <c r="T866" s="96"/>
    </row>
    <row r="867" ht="11.25">
      <c r="T867" s="96"/>
    </row>
    <row r="868" ht="11.25">
      <c r="T868" s="96"/>
    </row>
    <row r="869" ht="11.25">
      <c r="T869" s="96"/>
    </row>
    <row r="870" ht="11.25">
      <c r="T870" s="96"/>
    </row>
    <row r="871" ht="11.25">
      <c r="T871" s="96"/>
    </row>
    <row r="872" ht="11.25">
      <c r="T872" s="96"/>
    </row>
    <row r="873" ht="11.25">
      <c r="T873" s="96"/>
    </row>
    <row r="874" ht="11.25">
      <c r="T874" s="96"/>
    </row>
    <row r="875" ht="11.25">
      <c r="T875" s="96"/>
    </row>
    <row r="876" ht="11.25">
      <c r="T876" s="96"/>
    </row>
    <row r="877" ht="11.25">
      <c r="T877" s="96"/>
    </row>
    <row r="878" ht="11.25">
      <c r="T878" s="96"/>
    </row>
    <row r="879" ht="11.25">
      <c r="T879" s="96"/>
    </row>
    <row r="880" ht="11.25">
      <c r="T880" s="96"/>
    </row>
    <row r="881" ht="11.25">
      <c r="T881" s="96"/>
    </row>
    <row r="882" ht="11.25">
      <c r="T882" s="96"/>
    </row>
    <row r="883" ht="11.25">
      <c r="T883" s="96"/>
    </row>
    <row r="884" ht="11.25">
      <c r="T884" s="96"/>
    </row>
    <row r="885" ht="11.25">
      <c r="T885" s="96"/>
    </row>
    <row r="886" ht="11.25">
      <c r="T886" s="96"/>
    </row>
    <row r="887" ht="11.25">
      <c r="T887" s="96"/>
    </row>
    <row r="888" ht="11.25">
      <c r="T888" s="96"/>
    </row>
    <row r="889" ht="11.25">
      <c r="T889" s="96"/>
    </row>
    <row r="890" ht="11.25">
      <c r="T890" s="96"/>
    </row>
    <row r="891" ht="11.25">
      <c r="T891" s="96"/>
    </row>
    <row r="892" ht="11.25">
      <c r="T892" s="96"/>
    </row>
    <row r="893" ht="11.25">
      <c r="T893" s="96"/>
    </row>
    <row r="894" ht="11.25">
      <c r="T894" s="96"/>
    </row>
    <row r="895" ht="11.25">
      <c r="T895" s="96"/>
    </row>
    <row r="896" ht="11.25">
      <c r="T896" s="96"/>
    </row>
    <row r="897" ht="11.25">
      <c r="T897" s="96"/>
    </row>
    <row r="898" ht="11.25">
      <c r="T898" s="96"/>
    </row>
    <row r="899" ht="11.25">
      <c r="T899" s="96"/>
    </row>
    <row r="900" ht="11.25">
      <c r="T900" s="96"/>
    </row>
    <row r="901" ht="11.25">
      <c r="T901" s="96"/>
    </row>
    <row r="902" ht="11.25">
      <c r="T902" s="96"/>
    </row>
    <row r="903" ht="11.25">
      <c r="T903" s="96"/>
    </row>
    <row r="904" ht="11.25">
      <c r="T904" s="96"/>
    </row>
    <row r="905" ht="11.25">
      <c r="T905" s="96"/>
    </row>
    <row r="906" ht="11.25">
      <c r="T906" s="96"/>
    </row>
    <row r="907" ht="11.25">
      <c r="T907" s="96"/>
    </row>
    <row r="908" ht="11.25">
      <c r="T908" s="96"/>
    </row>
    <row r="909" ht="11.25">
      <c r="T909" s="96"/>
    </row>
    <row r="910" ht="11.25">
      <c r="T910" s="96"/>
    </row>
    <row r="911" ht="11.25">
      <c r="T911" s="96"/>
    </row>
    <row r="912" ht="11.25">
      <c r="T912" s="96"/>
    </row>
    <row r="913" ht="11.25">
      <c r="T913" s="96"/>
    </row>
    <row r="914" ht="11.25">
      <c r="T914" s="96"/>
    </row>
    <row r="915" ht="11.25">
      <c r="T915" s="96"/>
    </row>
    <row r="916" ht="11.25">
      <c r="T916" s="96"/>
    </row>
    <row r="917" ht="11.25">
      <c r="T917" s="96"/>
    </row>
    <row r="918" ht="11.25">
      <c r="T918" s="96"/>
    </row>
    <row r="919" ht="11.25">
      <c r="T919" s="96"/>
    </row>
    <row r="920" ht="11.25">
      <c r="T920" s="96"/>
    </row>
    <row r="921" ht="11.25">
      <c r="T921" s="96"/>
    </row>
    <row r="922" ht="11.25">
      <c r="T922" s="96"/>
    </row>
    <row r="923" ht="11.25">
      <c r="T923" s="96"/>
    </row>
    <row r="924" ht="11.25">
      <c r="T924" s="96"/>
    </row>
    <row r="925" ht="11.25">
      <c r="T925" s="96"/>
    </row>
    <row r="926" ht="11.25">
      <c r="T926" s="96"/>
    </row>
    <row r="927" ht="11.25">
      <c r="T927" s="96"/>
    </row>
    <row r="928" ht="11.25">
      <c r="T928" s="96"/>
    </row>
    <row r="929" ht="11.25">
      <c r="T929" s="96"/>
    </row>
    <row r="930" ht="11.25">
      <c r="T930" s="96"/>
    </row>
    <row r="931" ht="11.25">
      <c r="T931" s="96"/>
    </row>
    <row r="932" ht="11.25">
      <c r="T932" s="96"/>
    </row>
    <row r="933" ht="11.25">
      <c r="T933" s="96"/>
    </row>
    <row r="934" ht="11.25">
      <c r="T934" s="96"/>
    </row>
    <row r="935" ht="11.25">
      <c r="T935" s="96"/>
    </row>
    <row r="936" ht="11.25">
      <c r="T936" s="96"/>
    </row>
    <row r="937" ht="11.25">
      <c r="T937" s="96"/>
    </row>
    <row r="938" ht="11.25">
      <c r="T938" s="96"/>
    </row>
    <row r="939" ht="11.25">
      <c r="T939" s="96"/>
    </row>
    <row r="940" ht="11.25">
      <c r="T940" s="96"/>
    </row>
    <row r="941" ht="11.25">
      <c r="T941" s="96"/>
    </row>
    <row r="942" ht="11.25">
      <c r="T942" s="96"/>
    </row>
    <row r="943" ht="11.25">
      <c r="T943" s="96"/>
    </row>
    <row r="944" ht="11.25">
      <c r="T944" s="96"/>
    </row>
    <row r="945" ht="11.25">
      <c r="T945" s="96"/>
    </row>
    <row r="946" ht="11.25">
      <c r="T946" s="96"/>
    </row>
    <row r="947" ht="11.25">
      <c r="T947" s="96"/>
    </row>
    <row r="948" ht="11.25">
      <c r="T948" s="96"/>
    </row>
    <row r="949" ht="11.25">
      <c r="T949" s="96"/>
    </row>
    <row r="950" ht="11.25">
      <c r="T950" s="96"/>
    </row>
    <row r="951" ht="11.25">
      <c r="T951" s="96"/>
    </row>
    <row r="952" ht="11.25">
      <c r="T952" s="96"/>
    </row>
    <row r="953" ht="11.25">
      <c r="T953" s="96"/>
    </row>
    <row r="954" ht="11.25">
      <c r="T954" s="96"/>
    </row>
    <row r="955" ht="11.25">
      <c r="T955" s="96"/>
    </row>
    <row r="956" ht="11.25">
      <c r="T956" s="96"/>
    </row>
    <row r="957" ht="11.25">
      <c r="T957" s="96"/>
    </row>
    <row r="958" ht="11.25">
      <c r="T958" s="96"/>
    </row>
    <row r="959" ht="11.25">
      <c r="T959" s="96"/>
    </row>
    <row r="960" ht="11.25">
      <c r="T960" s="96"/>
    </row>
    <row r="961" ht="11.25">
      <c r="T961" s="96"/>
    </row>
    <row r="962" ht="11.25">
      <c r="T962" s="96"/>
    </row>
    <row r="963" ht="11.25">
      <c r="T963" s="96"/>
    </row>
    <row r="964" ht="11.25">
      <c r="T964" s="96"/>
    </row>
    <row r="965" ht="11.25">
      <c r="T965" s="96"/>
    </row>
    <row r="966" ht="11.25">
      <c r="T966" s="96"/>
    </row>
    <row r="967" ht="11.25">
      <c r="T967" s="96"/>
    </row>
    <row r="968" ht="11.25">
      <c r="T968" s="96"/>
    </row>
    <row r="969" ht="11.25">
      <c r="T969" s="96"/>
    </row>
    <row r="970" ht="11.25">
      <c r="T970" s="96"/>
    </row>
    <row r="971" ht="11.25">
      <c r="T971" s="96"/>
    </row>
    <row r="972" ht="11.25">
      <c r="T972" s="96"/>
    </row>
    <row r="973" ht="11.25">
      <c r="T973" s="96"/>
    </row>
    <row r="974" ht="11.25">
      <c r="T974" s="96"/>
    </row>
    <row r="975" ht="11.25">
      <c r="T975" s="96"/>
    </row>
    <row r="976" ht="11.25">
      <c r="T976" s="96"/>
    </row>
    <row r="977" ht="11.25">
      <c r="T977" s="96"/>
    </row>
    <row r="978" ht="11.25">
      <c r="T978" s="96"/>
    </row>
    <row r="979" ht="11.25">
      <c r="T979" s="96"/>
    </row>
    <row r="980" ht="11.25">
      <c r="T980" s="96"/>
    </row>
    <row r="981" ht="11.25">
      <c r="T981" s="96"/>
    </row>
    <row r="982" ht="11.25">
      <c r="T982" s="96"/>
    </row>
    <row r="983" ht="11.25">
      <c r="T983" s="96"/>
    </row>
    <row r="984" ht="11.25">
      <c r="T984" s="96"/>
    </row>
    <row r="985" ht="11.25">
      <c r="T985" s="96"/>
    </row>
    <row r="986" ht="11.25">
      <c r="T986" s="96"/>
    </row>
    <row r="987" ht="11.25">
      <c r="T987" s="96"/>
    </row>
    <row r="988" ht="11.25">
      <c r="T988" s="96"/>
    </row>
    <row r="989" ht="11.25">
      <c r="T989" s="96"/>
    </row>
    <row r="990" ht="11.25">
      <c r="T990" s="96"/>
    </row>
    <row r="991" ht="11.25">
      <c r="T991" s="96"/>
    </row>
    <row r="992" ht="11.25">
      <c r="T992" s="96"/>
    </row>
    <row r="993" ht="11.25">
      <c r="T993" s="96"/>
    </row>
    <row r="994" ht="11.25">
      <c r="T994" s="96"/>
    </row>
    <row r="995" ht="11.25">
      <c r="T995" s="96"/>
    </row>
    <row r="996" ht="11.25">
      <c r="T996" s="96"/>
    </row>
    <row r="997" ht="11.25">
      <c r="T997" s="96"/>
    </row>
    <row r="998" ht="11.25">
      <c r="T998" s="96"/>
    </row>
    <row r="999" ht="11.25">
      <c r="T999" s="96"/>
    </row>
    <row r="1000" ht="11.25">
      <c r="T1000" s="96"/>
    </row>
    <row r="1001" ht="11.25">
      <c r="T1001" s="96"/>
    </row>
    <row r="1002" ht="11.25">
      <c r="T1002" s="96"/>
    </row>
    <row r="1003" ht="11.25">
      <c r="T1003" s="96"/>
    </row>
    <row r="1004" ht="11.25">
      <c r="T1004" s="96"/>
    </row>
    <row r="1005" ht="11.25">
      <c r="T1005" s="96"/>
    </row>
    <row r="1006" ht="11.25">
      <c r="T1006" s="96"/>
    </row>
    <row r="1007" ht="11.25">
      <c r="T1007" s="96"/>
    </row>
    <row r="1008" ht="11.25">
      <c r="T1008" s="96"/>
    </row>
    <row r="1009" ht="11.25">
      <c r="T1009" s="96"/>
    </row>
    <row r="1010" ht="11.25">
      <c r="T1010" s="96"/>
    </row>
    <row r="1011" ht="11.25">
      <c r="T1011" s="96"/>
    </row>
    <row r="1012" ht="11.25">
      <c r="T1012" s="96"/>
    </row>
    <row r="1013" ht="11.25">
      <c r="T1013" s="96"/>
    </row>
    <row r="1014" ht="11.25">
      <c r="T1014" s="96"/>
    </row>
    <row r="1015" ht="11.25">
      <c r="T1015" s="96"/>
    </row>
    <row r="1016" ht="11.25">
      <c r="T1016" s="96"/>
    </row>
    <row r="1017" ht="11.25">
      <c r="T1017" s="96"/>
    </row>
    <row r="1018" ht="11.25">
      <c r="T1018" s="96"/>
    </row>
    <row r="1019" ht="11.25">
      <c r="T1019" s="96"/>
    </row>
    <row r="1020" ht="11.25">
      <c r="T1020" s="96"/>
    </row>
    <row r="1021" ht="11.25">
      <c r="T1021" s="96"/>
    </row>
    <row r="1022" ht="11.25">
      <c r="T1022" s="96"/>
    </row>
    <row r="1023" ht="11.25">
      <c r="T1023" s="96"/>
    </row>
    <row r="1024" ht="11.25">
      <c r="T1024" s="96"/>
    </row>
    <row r="1025" ht="11.25">
      <c r="T1025" s="96"/>
    </row>
    <row r="1026" ht="11.25">
      <c r="T1026" s="96"/>
    </row>
    <row r="1027" ht="11.25">
      <c r="T1027" s="96"/>
    </row>
    <row r="1028" ht="11.25">
      <c r="T1028" s="96"/>
    </row>
    <row r="1029" ht="11.25">
      <c r="T1029" s="96"/>
    </row>
    <row r="1030" ht="11.25">
      <c r="T1030" s="96"/>
    </row>
    <row r="1031" ht="11.25">
      <c r="T1031" s="96"/>
    </row>
    <row r="1032" ht="11.25">
      <c r="T1032" s="96"/>
    </row>
    <row r="1033" ht="11.25">
      <c r="T1033" s="96"/>
    </row>
    <row r="1034" ht="11.25">
      <c r="T1034" s="96"/>
    </row>
    <row r="1035" ht="11.25">
      <c r="T1035" s="96"/>
    </row>
    <row r="1036" ht="11.25">
      <c r="T1036" s="96"/>
    </row>
    <row r="1037" ht="11.25">
      <c r="T1037" s="96"/>
    </row>
    <row r="1038" ht="11.25">
      <c r="T1038" s="96"/>
    </row>
    <row r="1039" ht="11.25">
      <c r="T1039" s="96"/>
    </row>
    <row r="1040" ht="11.25">
      <c r="T1040" s="96"/>
    </row>
    <row r="1041" ht="11.25">
      <c r="T1041" s="96"/>
    </row>
    <row r="1042" ht="11.25">
      <c r="T1042" s="96"/>
    </row>
    <row r="1043" ht="11.25">
      <c r="T1043" s="96"/>
    </row>
    <row r="1044" ht="11.25">
      <c r="T1044" s="96"/>
    </row>
    <row r="1045" ht="11.25">
      <c r="T1045" s="96"/>
    </row>
    <row r="1046" ht="11.25">
      <c r="T1046" s="96"/>
    </row>
    <row r="1047" ht="11.25">
      <c r="T1047" s="96"/>
    </row>
    <row r="1048" ht="11.25">
      <c r="T1048" s="96"/>
    </row>
    <row r="1049" ht="11.25">
      <c r="T1049" s="96"/>
    </row>
    <row r="1050" ht="11.25">
      <c r="T1050" s="96"/>
    </row>
    <row r="1051" ht="11.25">
      <c r="T1051" s="96"/>
    </row>
    <row r="1052" ht="11.25">
      <c r="T1052" s="96"/>
    </row>
    <row r="1053" ht="11.25">
      <c r="T1053" s="96"/>
    </row>
    <row r="1054" ht="11.25">
      <c r="T1054" s="96"/>
    </row>
    <row r="1055" ht="11.25">
      <c r="T1055" s="96"/>
    </row>
    <row r="1056" ht="11.25">
      <c r="T1056" s="96"/>
    </row>
    <row r="1057" ht="11.25">
      <c r="T1057" s="96"/>
    </row>
    <row r="1058" ht="11.25">
      <c r="T1058" s="96"/>
    </row>
    <row r="1059" ht="11.25">
      <c r="T1059" s="96"/>
    </row>
    <row r="1060" ht="11.25">
      <c r="T1060" s="96"/>
    </row>
    <row r="1061" ht="11.25">
      <c r="T1061" s="96"/>
    </row>
    <row r="1062" ht="11.25">
      <c r="T1062" s="96"/>
    </row>
    <row r="1063" ht="11.25">
      <c r="T1063" s="96"/>
    </row>
    <row r="1064" ht="11.25">
      <c r="T1064" s="96"/>
    </row>
    <row r="1065" ht="11.25">
      <c r="T1065" s="96"/>
    </row>
    <row r="1066" ht="11.25">
      <c r="T1066" s="96"/>
    </row>
    <row r="1067" ht="11.25">
      <c r="T1067" s="96"/>
    </row>
    <row r="1068" ht="11.25">
      <c r="T1068" s="96"/>
    </row>
    <row r="1069" ht="11.25">
      <c r="T1069" s="96"/>
    </row>
    <row r="1070" ht="11.25">
      <c r="T1070" s="96"/>
    </row>
    <row r="1071" ht="11.25">
      <c r="T1071" s="96"/>
    </row>
    <row r="1072" ht="11.25">
      <c r="T1072" s="96"/>
    </row>
    <row r="1073" ht="11.25">
      <c r="T1073" s="96"/>
    </row>
    <row r="1074" ht="11.25">
      <c r="T1074" s="96"/>
    </row>
    <row r="1075" ht="11.25">
      <c r="T1075" s="96"/>
    </row>
    <row r="1076" ht="11.25">
      <c r="T1076" s="96"/>
    </row>
    <row r="1077" ht="11.25">
      <c r="T1077" s="96"/>
    </row>
    <row r="1078" ht="11.25">
      <c r="T1078" s="96"/>
    </row>
    <row r="1079" ht="11.25">
      <c r="T1079" s="96"/>
    </row>
    <row r="1080" ht="11.25">
      <c r="T1080" s="96"/>
    </row>
    <row r="1081" ht="11.25">
      <c r="T1081" s="96"/>
    </row>
    <row r="1082" ht="11.25">
      <c r="T1082" s="96"/>
    </row>
    <row r="1083" ht="11.25">
      <c r="T1083" s="96"/>
    </row>
    <row r="1084" ht="11.25">
      <c r="T1084" s="96"/>
    </row>
    <row r="1085" ht="11.25">
      <c r="T1085" s="96"/>
    </row>
    <row r="1086" ht="11.25">
      <c r="T1086" s="96"/>
    </row>
    <row r="1087" ht="11.25">
      <c r="T1087" s="96"/>
    </row>
    <row r="1088" ht="11.25">
      <c r="T1088" s="96"/>
    </row>
    <row r="1089" ht="11.25">
      <c r="T1089" s="96"/>
    </row>
    <row r="1090" ht="11.25">
      <c r="T1090" s="96"/>
    </row>
    <row r="1091" ht="11.25">
      <c r="T1091" s="96"/>
    </row>
    <row r="1092" ht="11.25">
      <c r="T1092" s="96"/>
    </row>
    <row r="1093" ht="11.25">
      <c r="T1093" s="96"/>
    </row>
    <row r="1094" ht="11.25">
      <c r="T1094" s="96"/>
    </row>
    <row r="1095" ht="11.25">
      <c r="T1095" s="96"/>
    </row>
    <row r="1096" ht="11.25">
      <c r="T1096" s="96"/>
    </row>
    <row r="1097" ht="11.25">
      <c r="T1097" s="96"/>
    </row>
    <row r="1098" ht="11.25">
      <c r="T1098" s="96"/>
    </row>
    <row r="1099" ht="11.25">
      <c r="T1099" s="96"/>
    </row>
    <row r="1100" ht="11.25">
      <c r="T1100" s="96"/>
    </row>
    <row r="1101" ht="11.25">
      <c r="T1101" s="96"/>
    </row>
    <row r="1102" ht="11.25">
      <c r="T1102" s="96"/>
    </row>
    <row r="1103" ht="11.25">
      <c r="T1103" s="96"/>
    </row>
    <row r="1104" ht="11.25">
      <c r="T1104" s="96"/>
    </row>
    <row r="1105" ht="11.25">
      <c r="T1105" s="96"/>
    </row>
    <row r="1106" ht="11.25">
      <c r="T1106" s="96"/>
    </row>
    <row r="1107" ht="11.25">
      <c r="T1107" s="96"/>
    </row>
    <row r="1108" ht="11.25">
      <c r="T1108" s="96"/>
    </row>
    <row r="1109" ht="11.25">
      <c r="T1109" s="96"/>
    </row>
    <row r="1110" ht="11.25">
      <c r="T1110" s="96"/>
    </row>
    <row r="1111" ht="11.25">
      <c r="T1111" s="96"/>
    </row>
    <row r="1112" ht="11.25">
      <c r="T1112" s="96"/>
    </row>
    <row r="1113" ht="11.25">
      <c r="T1113" s="96"/>
    </row>
    <row r="1114" ht="11.25">
      <c r="T1114" s="96"/>
    </row>
    <row r="1115" ht="11.25">
      <c r="T1115" s="96"/>
    </row>
    <row r="1116" ht="11.25">
      <c r="T1116" s="96"/>
    </row>
    <row r="1117" ht="11.25">
      <c r="T1117" s="96"/>
    </row>
    <row r="1118" ht="11.25">
      <c r="T1118" s="96"/>
    </row>
    <row r="1119" ht="11.25">
      <c r="T1119" s="96"/>
    </row>
    <row r="1120" ht="11.25">
      <c r="T1120" s="96"/>
    </row>
    <row r="1121" ht="11.25">
      <c r="T1121" s="96"/>
    </row>
    <row r="1122" ht="11.25">
      <c r="T1122" s="96"/>
    </row>
    <row r="1123" ht="11.25">
      <c r="T1123" s="96"/>
    </row>
    <row r="1124" ht="11.25">
      <c r="T1124" s="96"/>
    </row>
    <row r="1125" ht="11.25">
      <c r="T1125" s="96"/>
    </row>
    <row r="1126" ht="11.25">
      <c r="T1126" s="96"/>
    </row>
    <row r="1127" ht="11.25">
      <c r="T1127" s="96"/>
    </row>
    <row r="1128" ht="11.25">
      <c r="T1128" s="96"/>
    </row>
    <row r="1129" ht="11.25">
      <c r="T1129" s="96"/>
    </row>
    <row r="1130" ht="11.25">
      <c r="T1130" s="96"/>
    </row>
    <row r="1131" ht="11.25">
      <c r="T1131" s="96"/>
    </row>
    <row r="1132" ht="11.25">
      <c r="T1132" s="96"/>
    </row>
    <row r="1133" ht="11.25">
      <c r="T1133" s="96"/>
    </row>
    <row r="1134" ht="11.25">
      <c r="T1134" s="96"/>
    </row>
    <row r="1135" ht="11.25">
      <c r="T1135" s="96"/>
    </row>
    <row r="1136" ht="11.25">
      <c r="T1136" s="96"/>
    </row>
    <row r="1137" ht="11.25">
      <c r="T1137" s="96"/>
    </row>
    <row r="1138" ht="11.25">
      <c r="T1138" s="96"/>
    </row>
    <row r="1139" ht="11.25">
      <c r="T1139" s="96"/>
    </row>
    <row r="1140" ht="11.25">
      <c r="T1140" s="96"/>
    </row>
    <row r="1141" ht="11.25">
      <c r="T1141" s="96"/>
    </row>
    <row r="1142" ht="11.25">
      <c r="T1142" s="96"/>
    </row>
    <row r="1143" ht="11.25">
      <c r="T1143" s="96"/>
    </row>
    <row r="1144" ht="11.25">
      <c r="T1144" s="96"/>
    </row>
    <row r="1145" ht="11.25">
      <c r="T1145" s="96"/>
    </row>
    <row r="1146" ht="11.25">
      <c r="T1146" s="96"/>
    </row>
    <row r="1147" ht="11.25">
      <c r="T1147" s="96"/>
    </row>
    <row r="1148" ht="11.25">
      <c r="T1148" s="96"/>
    </row>
    <row r="1149" ht="11.25">
      <c r="T1149" s="96"/>
    </row>
    <row r="1150" ht="11.25">
      <c r="T1150" s="96"/>
    </row>
    <row r="1151" ht="11.25">
      <c r="T1151" s="96"/>
    </row>
    <row r="1152" ht="11.25">
      <c r="T1152" s="96"/>
    </row>
    <row r="1153" ht="11.25">
      <c r="T1153" s="96"/>
    </row>
    <row r="1154" ht="11.25">
      <c r="T1154" s="96"/>
    </row>
    <row r="1155" ht="11.25">
      <c r="T1155" s="96"/>
    </row>
    <row r="1156" ht="11.25">
      <c r="T1156" s="96"/>
    </row>
    <row r="1157" ht="11.25">
      <c r="T1157" s="96"/>
    </row>
    <row r="1158" ht="11.25">
      <c r="T1158" s="96"/>
    </row>
    <row r="1159" ht="11.25">
      <c r="T1159" s="96"/>
    </row>
    <row r="1160" ht="11.25">
      <c r="T1160" s="96"/>
    </row>
    <row r="1161" ht="11.25">
      <c r="T1161" s="96"/>
    </row>
    <row r="1162" ht="11.25">
      <c r="T1162" s="96"/>
    </row>
    <row r="1163" ht="11.25">
      <c r="T1163" s="96"/>
    </row>
    <row r="1164" ht="11.25">
      <c r="T1164" s="96"/>
    </row>
    <row r="1165" ht="11.25">
      <c r="T1165" s="96"/>
    </row>
    <row r="1166" ht="11.25">
      <c r="T1166" s="96"/>
    </row>
    <row r="1167" ht="11.25">
      <c r="T1167" s="96"/>
    </row>
    <row r="1168" ht="11.25">
      <c r="T1168" s="96"/>
    </row>
    <row r="1169" ht="11.25">
      <c r="T1169" s="96"/>
    </row>
    <row r="1170" ht="11.25">
      <c r="T1170" s="96"/>
    </row>
    <row r="1171" ht="11.25">
      <c r="T1171" s="96"/>
    </row>
    <row r="1172" ht="11.25">
      <c r="T1172" s="96"/>
    </row>
    <row r="1173" ht="11.25">
      <c r="T1173" s="96"/>
    </row>
    <row r="1174" ht="11.25">
      <c r="T1174" s="96"/>
    </row>
    <row r="1175" ht="11.25">
      <c r="T1175" s="96"/>
    </row>
    <row r="1176" ht="11.25">
      <c r="T1176" s="96"/>
    </row>
    <row r="1177" ht="11.25">
      <c r="T1177" s="96"/>
    </row>
    <row r="1178" ht="11.25">
      <c r="T1178" s="96"/>
    </row>
    <row r="1179" ht="11.25">
      <c r="T1179" s="96"/>
    </row>
    <row r="1180" ht="11.25">
      <c r="T1180" s="96"/>
    </row>
    <row r="1181" ht="11.25">
      <c r="T1181" s="96"/>
    </row>
    <row r="1182" ht="11.25">
      <c r="T1182" s="96"/>
    </row>
    <row r="1183" ht="11.25">
      <c r="T1183" s="96"/>
    </row>
    <row r="1184" ht="11.25">
      <c r="T1184" s="96"/>
    </row>
    <row r="1185" ht="11.25">
      <c r="T1185" s="96"/>
    </row>
    <row r="1186" ht="11.25">
      <c r="T1186" s="96"/>
    </row>
    <row r="1187" ht="11.25">
      <c r="T1187" s="96"/>
    </row>
    <row r="1188" ht="11.25">
      <c r="T1188" s="96"/>
    </row>
    <row r="1189" ht="11.25">
      <c r="T1189" s="96"/>
    </row>
    <row r="1190" ht="11.25">
      <c r="T1190" s="96"/>
    </row>
    <row r="1191" ht="11.25">
      <c r="T1191" s="96"/>
    </row>
    <row r="1192" ht="11.25">
      <c r="T1192" s="96"/>
    </row>
    <row r="1193" ht="11.25">
      <c r="T1193" s="96"/>
    </row>
    <row r="1194" ht="11.25">
      <c r="T1194" s="96"/>
    </row>
    <row r="1195" ht="11.25">
      <c r="T1195" s="96"/>
    </row>
    <row r="1196" ht="11.25">
      <c r="T1196" s="96"/>
    </row>
    <row r="1197" ht="11.25">
      <c r="T1197" s="96"/>
    </row>
    <row r="1198" ht="11.25">
      <c r="T1198" s="96"/>
    </row>
    <row r="1199" ht="11.25">
      <c r="T1199" s="96"/>
    </row>
    <row r="1200" ht="11.25">
      <c r="T1200" s="96"/>
    </row>
    <row r="1201" ht="11.25">
      <c r="T1201" s="96"/>
    </row>
    <row r="1202" ht="11.25">
      <c r="T1202" s="96"/>
    </row>
    <row r="1203" ht="11.25">
      <c r="T1203" s="96"/>
    </row>
    <row r="1204" ht="11.25">
      <c r="T1204" s="96"/>
    </row>
    <row r="1205" ht="11.25">
      <c r="T1205" s="96"/>
    </row>
    <row r="1206" ht="11.25">
      <c r="T1206" s="96"/>
    </row>
    <row r="1207" ht="11.25">
      <c r="T1207" s="96"/>
    </row>
    <row r="1208" ht="11.25">
      <c r="T1208" s="96"/>
    </row>
    <row r="1209" ht="11.25">
      <c r="T1209" s="96"/>
    </row>
    <row r="1210" ht="11.25">
      <c r="T1210" s="96"/>
    </row>
    <row r="1211" ht="11.25">
      <c r="T1211" s="96"/>
    </row>
    <row r="1212" ht="11.25">
      <c r="T1212" s="96"/>
    </row>
    <row r="1213" ht="11.25">
      <c r="T1213" s="96"/>
    </row>
    <row r="1214" ht="11.25">
      <c r="T1214" s="96"/>
    </row>
    <row r="1215" ht="11.25">
      <c r="T1215" s="96"/>
    </row>
    <row r="1216" ht="11.25">
      <c r="T1216" s="96"/>
    </row>
    <row r="1217" ht="11.25">
      <c r="T1217" s="96"/>
    </row>
    <row r="1218" ht="11.25">
      <c r="T1218" s="96"/>
    </row>
    <row r="1219" ht="11.25">
      <c r="T1219" s="96"/>
    </row>
    <row r="1220" ht="11.25">
      <c r="T1220" s="96"/>
    </row>
    <row r="1221" ht="11.25">
      <c r="T1221" s="96"/>
    </row>
    <row r="1222" ht="11.25">
      <c r="T1222" s="96"/>
    </row>
    <row r="1223" ht="11.25">
      <c r="T1223" s="96"/>
    </row>
    <row r="1224" ht="11.25">
      <c r="T1224" s="96"/>
    </row>
    <row r="1225" ht="11.25">
      <c r="T1225" s="96"/>
    </row>
    <row r="1226" ht="11.25">
      <c r="T1226" s="96"/>
    </row>
    <row r="1227" ht="11.25">
      <c r="T1227" s="96"/>
    </row>
    <row r="1228" ht="11.25">
      <c r="T1228" s="96"/>
    </row>
    <row r="1229" ht="11.25">
      <c r="T1229" s="96"/>
    </row>
    <row r="1230" ht="11.25">
      <c r="T1230" s="96"/>
    </row>
    <row r="1231" ht="11.25">
      <c r="T1231" s="96"/>
    </row>
    <row r="1232" ht="11.25">
      <c r="T1232" s="96"/>
    </row>
    <row r="1233" ht="11.25">
      <c r="T1233" s="96"/>
    </row>
    <row r="1234" ht="11.25">
      <c r="T1234" s="96"/>
    </row>
    <row r="1235" ht="11.25">
      <c r="T1235" s="96"/>
    </row>
    <row r="1236" ht="11.25">
      <c r="T1236" s="96"/>
    </row>
    <row r="1237" ht="11.25">
      <c r="T1237" s="96"/>
    </row>
    <row r="1238" ht="11.25">
      <c r="T1238" s="96"/>
    </row>
    <row r="1239" ht="11.25">
      <c r="T1239" s="96"/>
    </row>
    <row r="1240" ht="11.25">
      <c r="T1240" s="96"/>
    </row>
    <row r="1241" ht="11.25">
      <c r="T1241" s="96"/>
    </row>
    <row r="1242" ht="11.25">
      <c r="T1242" s="96"/>
    </row>
    <row r="1243" ht="11.25">
      <c r="T1243" s="96"/>
    </row>
    <row r="1244" ht="11.25">
      <c r="T1244" s="96"/>
    </row>
    <row r="1245" ht="11.25">
      <c r="T1245" s="96"/>
    </row>
    <row r="1246" ht="11.25">
      <c r="T1246" s="96"/>
    </row>
    <row r="1247" ht="11.25">
      <c r="T1247" s="96"/>
    </row>
    <row r="1248" ht="11.25">
      <c r="T1248" s="96"/>
    </row>
    <row r="1249" ht="11.25">
      <c r="T1249" s="96"/>
    </row>
    <row r="1250" ht="11.25">
      <c r="T1250" s="96"/>
    </row>
    <row r="1251" ht="11.25">
      <c r="T1251" s="96"/>
    </row>
    <row r="1252" ht="11.25">
      <c r="T1252" s="96"/>
    </row>
    <row r="1253" ht="11.25">
      <c r="T1253" s="96"/>
    </row>
    <row r="1254" ht="11.25">
      <c r="T1254" s="96"/>
    </row>
    <row r="1255" ht="11.25">
      <c r="T1255" s="96"/>
    </row>
    <row r="1256" ht="11.25">
      <c r="T1256" s="96"/>
    </row>
    <row r="1257" ht="11.25">
      <c r="T1257" s="96"/>
    </row>
    <row r="1258" ht="11.25">
      <c r="T1258" s="96"/>
    </row>
    <row r="1259" ht="11.25">
      <c r="T1259" s="96"/>
    </row>
    <row r="1260" ht="11.25">
      <c r="T1260" s="96"/>
    </row>
    <row r="1261" ht="11.25">
      <c r="T1261" s="96"/>
    </row>
    <row r="1262" ht="11.25">
      <c r="T1262" s="96"/>
    </row>
    <row r="1263" ht="11.25">
      <c r="T1263" s="96"/>
    </row>
    <row r="1264" ht="11.25">
      <c r="T1264" s="96"/>
    </row>
    <row r="1265" ht="11.25">
      <c r="T1265" s="96"/>
    </row>
    <row r="1266" ht="11.25">
      <c r="T1266" s="96"/>
    </row>
    <row r="1267" ht="11.25">
      <c r="T1267" s="96"/>
    </row>
    <row r="1268" ht="11.25">
      <c r="T1268" s="96"/>
    </row>
    <row r="1269" ht="11.25">
      <c r="T1269" s="96"/>
    </row>
    <row r="1270" ht="11.25">
      <c r="T1270" s="96"/>
    </row>
    <row r="1271" ht="11.25">
      <c r="T1271" s="96"/>
    </row>
    <row r="1272" ht="11.25">
      <c r="T1272" s="96"/>
    </row>
    <row r="1273" ht="11.25">
      <c r="T1273" s="96"/>
    </row>
    <row r="1274" ht="11.25">
      <c r="T1274" s="96"/>
    </row>
    <row r="1275" ht="11.25">
      <c r="T1275" s="96"/>
    </row>
    <row r="1276" ht="11.25">
      <c r="T1276" s="96"/>
    </row>
    <row r="1277" ht="11.25">
      <c r="T1277" s="96"/>
    </row>
    <row r="1278" ht="11.25">
      <c r="T1278" s="96"/>
    </row>
    <row r="1279" ht="11.25">
      <c r="T1279" s="96"/>
    </row>
    <row r="1280" ht="11.25">
      <c r="T1280" s="96"/>
    </row>
    <row r="1281" ht="11.25">
      <c r="T1281" s="96"/>
    </row>
    <row r="1282" ht="11.25">
      <c r="T1282" s="96"/>
    </row>
    <row r="1283" ht="11.25">
      <c r="T1283" s="96"/>
    </row>
    <row r="1284" ht="11.25">
      <c r="T1284" s="96"/>
    </row>
    <row r="1285" ht="11.25">
      <c r="T1285" s="96"/>
    </row>
    <row r="1286" ht="11.25">
      <c r="T1286" s="96"/>
    </row>
    <row r="1287" ht="11.25">
      <c r="T1287" s="96"/>
    </row>
    <row r="1288" ht="11.25">
      <c r="T1288" s="96"/>
    </row>
    <row r="1289" ht="11.25">
      <c r="T1289" s="96"/>
    </row>
    <row r="1290" ht="11.25">
      <c r="T1290" s="96"/>
    </row>
    <row r="1291" ht="11.25">
      <c r="T1291" s="96"/>
    </row>
    <row r="1292" ht="11.25">
      <c r="T1292" s="96"/>
    </row>
    <row r="1293" ht="11.25">
      <c r="T1293" s="96"/>
    </row>
    <row r="1294" ht="11.25">
      <c r="T1294" s="96"/>
    </row>
    <row r="1295" ht="11.25">
      <c r="T1295" s="96"/>
    </row>
    <row r="1296" ht="11.25">
      <c r="T1296" s="96"/>
    </row>
    <row r="1297" ht="11.25">
      <c r="T1297" s="96"/>
    </row>
    <row r="1298" ht="11.25">
      <c r="T1298" s="96"/>
    </row>
    <row r="1299" ht="11.25">
      <c r="T1299" s="96"/>
    </row>
    <row r="1300" ht="11.25">
      <c r="T1300" s="96"/>
    </row>
    <row r="1301" ht="11.25">
      <c r="T1301" s="96"/>
    </row>
    <row r="1302" ht="11.25">
      <c r="T1302" s="96"/>
    </row>
    <row r="1303" ht="11.25">
      <c r="T1303" s="96"/>
    </row>
    <row r="1304" ht="11.25">
      <c r="T1304" s="96"/>
    </row>
    <row r="1305" ht="11.25">
      <c r="T1305" s="96"/>
    </row>
    <row r="1306" ht="11.25">
      <c r="T1306" s="96"/>
    </row>
    <row r="1307" ht="11.25">
      <c r="T1307" s="96"/>
    </row>
    <row r="1308" ht="11.25">
      <c r="T1308" s="96"/>
    </row>
    <row r="1309" ht="11.25">
      <c r="T1309" s="96"/>
    </row>
    <row r="1310" ht="11.25">
      <c r="T1310" s="96"/>
    </row>
    <row r="1311" ht="11.25">
      <c r="T1311" s="96"/>
    </row>
    <row r="1312" ht="11.25">
      <c r="T1312" s="96"/>
    </row>
    <row r="1313" ht="11.25">
      <c r="T1313" s="96"/>
    </row>
    <row r="1314" ht="11.25">
      <c r="T1314" s="96"/>
    </row>
    <row r="1315" ht="11.25">
      <c r="T1315" s="96"/>
    </row>
    <row r="1316" ht="11.25">
      <c r="T1316" s="96"/>
    </row>
    <row r="1317" ht="11.25">
      <c r="T1317" s="96"/>
    </row>
    <row r="1318" ht="11.25">
      <c r="T1318" s="96"/>
    </row>
    <row r="1319" ht="11.25">
      <c r="T1319" s="96"/>
    </row>
    <row r="1320" ht="11.25">
      <c r="T1320" s="96"/>
    </row>
    <row r="1321" ht="11.25">
      <c r="T1321" s="96"/>
    </row>
    <row r="1322" ht="11.25">
      <c r="T1322" s="96"/>
    </row>
    <row r="1323" ht="11.25">
      <c r="T1323" s="96"/>
    </row>
    <row r="1324" ht="11.25">
      <c r="T1324" s="96"/>
    </row>
    <row r="1325" ht="11.25">
      <c r="T1325" s="96"/>
    </row>
    <row r="1326" ht="11.25">
      <c r="T1326" s="96"/>
    </row>
    <row r="1327" ht="11.25">
      <c r="T1327" s="96"/>
    </row>
    <row r="1328" ht="11.25">
      <c r="T1328" s="96"/>
    </row>
    <row r="1329" ht="11.25">
      <c r="T1329" s="96"/>
    </row>
    <row r="1330" ht="11.25">
      <c r="T1330" s="96"/>
    </row>
    <row r="1331" ht="11.25">
      <c r="T1331" s="96"/>
    </row>
    <row r="1332" ht="11.25">
      <c r="T1332" s="96"/>
    </row>
    <row r="1333" ht="11.25">
      <c r="T1333" s="96"/>
    </row>
    <row r="1334" ht="11.25">
      <c r="T1334" s="96"/>
    </row>
    <row r="1335" ht="11.25">
      <c r="T1335" s="96"/>
    </row>
    <row r="1336" ht="11.25">
      <c r="T1336" s="96"/>
    </row>
    <row r="1337" ht="11.25">
      <c r="T1337" s="96"/>
    </row>
    <row r="1338" ht="11.25">
      <c r="T1338" s="96"/>
    </row>
    <row r="1339" ht="11.25">
      <c r="T1339" s="96"/>
    </row>
    <row r="1340" ht="11.25">
      <c r="T1340" s="96"/>
    </row>
    <row r="1341" ht="11.25">
      <c r="T1341" s="96"/>
    </row>
    <row r="1342" ht="11.25">
      <c r="T1342" s="96"/>
    </row>
    <row r="1343" ht="11.25">
      <c r="T1343" s="96"/>
    </row>
    <row r="1344" ht="11.25">
      <c r="T1344" s="96"/>
    </row>
    <row r="1345" ht="11.25">
      <c r="T1345" s="96"/>
    </row>
    <row r="1346" ht="11.25">
      <c r="T1346" s="96"/>
    </row>
    <row r="1347" ht="11.25">
      <c r="T1347" s="96"/>
    </row>
    <row r="1348" ht="11.25">
      <c r="T1348" s="96"/>
    </row>
    <row r="1349" ht="11.25">
      <c r="T1349" s="96"/>
    </row>
    <row r="1350" ht="11.25">
      <c r="T1350" s="96"/>
    </row>
    <row r="1351" ht="11.25">
      <c r="T1351" s="96"/>
    </row>
    <row r="1352" ht="11.25">
      <c r="T1352" s="96"/>
    </row>
    <row r="1353" ht="11.25">
      <c r="T1353" s="96"/>
    </row>
    <row r="1354" ht="11.25">
      <c r="T1354" s="96"/>
    </row>
    <row r="1355" ht="11.25">
      <c r="T1355" s="96"/>
    </row>
    <row r="1356" ht="11.25">
      <c r="T1356" s="96"/>
    </row>
    <row r="1357" ht="11.25">
      <c r="T1357" s="96"/>
    </row>
    <row r="1358" ht="11.25">
      <c r="T1358" s="96"/>
    </row>
    <row r="1359" ht="11.25">
      <c r="T1359" s="96"/>
    </row>
    <row r="1360" ht="11.25">
      <c r="T1360" s="96"/>
    </row>
    <row r="1361" ht="11.25">
      <c r="T1361" s="96"/>
    </row>
    <row r="1362" ht="11.25">
      <c r="T1362" s="96"/>
    </row>
    <row r="1363" ht="11.25">
      <c r="T1363" s="96"/>
    </row>
    <row r="1364" ht="11.25">
      <c r="T1364" s="96"/>
    </row>
    <row r="1365" ht="11.25">
      <c r="T1365" s="96"/>
    </row>
    <row r="1366" ht="11.25">
      <c r="T1366" s="96"/>
    </row>
    <row r="1367" ht="11.25">
      <c r="T1367" s="96"/>
    </row>
    <row r="1368" ht="11.25">
      <c r="T1368" s="96"/>
    </row>
    <row r="1369" ht="11.25">
      <c r="T1369" s="96"/>
    </row>
    <row r="1370" ht="11.25">
      <c r="T1370" s="96"/>
    </row>
    <row r="1371" ht="11.25">
      <c r="T1371" s="96"/>
    </row>
    <row r="1372" ht="11.25">
      <c r="T1372" s="96"/>
    </row>
    <row r="1373" ht="11.25">
      <c r="T1373" s="96"/>
    </row>
    <row r="1374" ht="11.25">
      <c r="T1374" s="96"/>
    </row>
    <row r="1375" ht="11.25">
      <c r="T1375" s="96"/>
    </row>
    <row r="1376" ht="11.25">
      <c r="T1376" s="96"/>
    </row>
    <row r="1377" ht="11.25">
      <c r="T1377" s="96"/>
    </row>
    <row r="1378" ht="11.25">
      <c r="T1378" s="96"/>
    </row>
    <row r="1379" ht="11.25">
      <c r="T1379" s="96"/>
    </row>
    <row r="1380" ht="11.25">
      <c r="T1380" s="96"/>
    </row>
    <row r="1381" ht="11.25">
      <c r="T1381" s="96"/>
    </row>
    <row r="1382" ht="11.25">
      <c r="T1382" s="96"/>
    </row>
    <row r="1383" ht="11.25">
      <c r="T1383" s="96"/>
    </row>
    <row r="1384" ht="11.25">
      <c r="T1384" s="96"/>
    </row>
    <row r="1385" ht="11.25">
      <c r="T1385" s="96"/>
    </row>
    <row r="1386" ht="11.25">
      <c r="T1386" s="96"/>
    </row>
    <row r="1387" ht="11.25">
      <c r="T1387" s="96"/>
    </row>
    <row r="1388" ht="11.25">
      <c r="T1388" s="96"/>
    </row>
    <row r="1389" ht="11.25">
      <c r="T1389" s="96"/>
    </row>
    <row r="1390" ht="11.25">
      <c r="T1390" s="96"/>
    </row>
    <row r="1391" ht="11.25">
      <c r="T1391" s="96"/>
    </row>
    <row r="1392" ht="11.25">
      <c r="T1392" s="96"/>
    </row>
    <row r="1393" ht="11.25">
      <c r="T1393" s="96"/>
    </row>
    <row r="1394" ht="11.25">
      <c r="T1394" s="96"/>
    </row>
    <row r="1395" ht="11.25">
      <c r="T1395" s="96"/>
    </row>
    <row r="1396" ht="11.25">
      <c r="T1396" s="96"/>
    </row>
    <row r="1397" ht="11.25">
      <c r="T1397" s="96"/>
    </row>
    <row r="1398" ht="11.25">
      <c r="T1398" s="96"/>
    </row>
    <row r="1399" ht="11.25">
      <c r="T1399" s="96"/>
    </row>
    <row r="1400" ht="11.25">
      <c r="T1400" s="96"/>
    </row>
    <row r="1401" ht="11.25">
      <c r="T1401" s="96"/>
    </row>
    <row r="1402" ht="11.25">
      <c r="T1402" s="96"/>
    </row>
    <row r="1403" ht="11.25">
      <c r="T1403" s="96"/>
    </row>
    <row r="1404" ht="11.25">
      <c r="T1404" s="96"/>
    </row>
    <row r="1405" ht="11.25">
      <c r="T1405" s="96"/>
    </row>
    <row r="1406" ht="11.25">
      <c r="T1406" s="96"/>
    </row>
    <row r="1407" ht="11.25">
      <c r="T1407" s="96"/>
    </row>
    <row r="1408" ht="11.25">
      <c r="T1408" s="96"/>
    </row>
    <row r="1409" ht="11.25">
      <c r="T1409" s="96"/>
    </row>
    <row r="1410" ht="11.25">
      <c r="T1410" s="96"/>
    </row>
    <row r="1411" ht="11.25">
      <c r="T1411" s="96"/>
    </row>
    <row r="1412" ht="11.25">
      <c r="T1412" s="96"/>
    </row>
    <row r="1413" ht="11.25">
      <c r="T1413" s="96"/>
    </row>
    <row r="1414" ht="11.25">
      <c r="T1414" s="96"/>
    </row>
    <row r="1415" ht="11.25">
      <c r="T1415" s="96"/>
    </row>
    <row r="1416" ht="11.25">
      <c r="T1416" s="96"/>
    </row>
    <row r="1417" ht="11.25">
      <c r="T1417" s="96"/>
    </row>
    <row r="1418" ht="11.25">
      <c r="T1418" s="96"/>
    </row>
    <row r="1419" ht="11.25">
      <c r="T1419" s="96"/>
    </row>
    <row r="1420" ht="11.25">
      <c r="T1420" s="96"/>
    </row>
    <row r="1421" ht="11.25">
      <c r="T1421" s="96"/>
    </row>
    <row r="1422" ht="11.25">
      <c r="T1422" s="96"/>
    </row>
    <row r="1423" ht="11.25">
      <c r="T1423" s="96"/>
    </row>
    <row r="1424" ht="11.25">
      <c r="T1424" s="96"/>
    </row>
    <row r="1425" ht="11.25">
      <c r="T1425" s="96"/>
    </row>
    <row r="1426" ht="11.25">
      <c r="T1426" s="96"/>
    </row>
    <row r="1427" ht="11.25">
      <c r="T1427" s="96"/>
    </row>
    <row r="1428" ht="11.25">
      <c r="T1428" s="96"/>
    </row>
    <row r="1429" ht="11.25">
      <c r="T1429" s="96"/>
    </row>
    <row r="1430" ht="11.25">
      <c r="T1430" s="96"/>
    </row>
    <row r="1431" ht="11.25">
      <c r="T1431" s="96"/>
    </row>
    <row r="1432" ht="11.25">
      <c r="T1432" s="96"/>
    </row>
    <row r="1433" ht="11.25">
      <c r="T1433" s="96"/>
    </row>
    <row r="1434" ht="11.25">
      <c r="T1434" s="96"/>
    </row>
    <row r="1435" ht="11.25">
      <c r="T1435" s="96"/>
    </row>
    <row r="1436" ht="11.25">
      <c r="T1436" s="96"/>
    </row>
    <row r="1437" ht="11.25">
      <c r="T1437" s="96"/>
    </row>
    <row r="1438" ht="11.25">
      <c r="T1438" s="96"/>
    </row>
    <row r="1439" ht="11.25">
      <c r="T1439" s="96"/>
    </row>
    <row r="1440" ht="11.25">
      <c r="T1440" s="96"/>
    </row>
    <row r="1441" ht="11.25">
      <c r="T1441" s="96"/>
    </row>
    <row r="1442" ht="11.25">
      <c r="T1442" s="96"/>
    </row>
    <row r="1443" ht="11.25">
      <c r="T1443" s="96"/>
    </row>
    <row r="1444" ht="11.25">
      <c r="T1444" s="96"/>
    </row>
    <row r="1445" ht="11.25">
      <c r="T1445" s="96"/>
    </row>
    <row r="1446" ht="11.25">
      <c r="T1446" s="96"/>
    </row>
    <row r="1447" ht="11.25">
      <c r="T1447" s="96"/>
    </row>
    <row r="1448" ht="11.25">
      <c r="T1448" s="96"/>
    </row>
    <row r="1449" ht="11.25">
      <c r="T1449" s="96"/>
    </row>
    <row r="1450" ht="11.25">
      <c r="T1450" s="96"/>
    </row>
    <row r="1451" ht="11.25">
      <c r="T1451" s="96"/>
    </row>
    <row r="1452" ht="11.25">
      <c r="T1452" s="96"/>
    </row>
    <row r="1453" ht="11.25">
      <c r="T1453" s="96"/>
    </row>
    <row r="1454" ht="11.25">
      <c r="T1454" s="96"/>
    </row>
    <row r="1455" ht="11.25">
      <c r="T1455" s="96"/>
    </row>
    <row r="1456" ht="11.25">
      <c r="T1456" s="96"/>
    </row>
    <row r="1457" ht="11.25">
      <c r="T1457" s="96"/>
    </row>
    <row r="1458" ht="11.25">
      <c r="T1458" s="96"/>
    </row>
    <row r="1459" ht="11.25">
      <c r="T1459" s="96"/>
    </row>
    <row r="1460" ht="11.25">
      <c r="T1460" s="96"/>
    </row>
    <row r="1461" ht="11.25">
      <c r="T1461" s="96"/>
    </row>
    <row r="1462" ht="11.25">
      <c r="T1462" s="96"/>
    </row>
    <row r="1463" ht="11.25">
      <c r="T1463" s="96"/>
    </row>
    <row r="1464" ht="11.25">
      <c r="T1464" s="96"/>
    </row>
    <row r="1465" ht="11.25">
      <c r="T1465" s="96"/>
    </row>
    <row r="1466" ht="11.25">
      <c r="T1466" s="96"/>
    </row>
    <row r="1467" ht="11.25">
      <c r="T1467" s="96"/>
    </row>
    <row r="1468" ht="11.25">
      <c r="T1468" s="96"/>
    </row>
    <row r="1469" ht="11.25">
      <c r="T1469" s="96"/>
    </row>
    <row r="1470" ht="11.25">
      <c r="T1470" s="96"/>
    </row>
    <row r="1471" ht="11.25">
      <c r="T1471" s="96"/>
    </row>
    <row r="1472" ht="11.25">
      <c r="T1472" s="96"/>
    </row>
    <row r="1473" ht="11.25">
      <c r="T1473" s="96"/>
    </row>
    <row r="1474" ht="11.25">
      <c r="T1474" s="96"/>
    </row>
    <row r="1475" ht="11.25">
      <c r="T1475" s="96"/>
    </row>
    <row r="1476" ht="11.25">
      <c r="T1476" s="96"/>
    </row>
    <row r="1477" ht="11.25">
      <c r="T1477" s="96"/>
    </row>
    <row r="1478" ht="11.25">
      <c r="T1478" s="96"/>
    </row>
    <row r="1479" ht="11.25">
      <c r="T1479" s="96"/>
    </row>
    <row r="1480" ht="11.25">
      <c r="T1480" s="96"/>
    </row>
    <row r="1481" ht="11.25">
      <c r="T1481" s="96"/>
    </row>
    <row r="1482" ht="11.25">
      <c r="T1482" s="96"/>
    </row>
    <row r="1483" ht="11.25">
      <c r="T1483" s="96"/>
    </row>
    <row r="1484" ht="11.25">
      <c r="T1484" s="96"/>
    </row>
    <row r="1485" ht="11.25">
      <c r="T1485" s="96"/>
    </row>
    <row r="1486" ht="11.25">
      <c r="T1486" s="96"/>
    </row>
    <row r="1487" ht="11.25">
      <c r="T1487" s="96"/>
    </row>
    <row r="1488" ht="11.25">
      <c r="T1488" s="96"/>
    </row>
    <row r="1489" ht="11.25">
      <c r="T1489" s="96"/>
    </row>
    <row r="1490" ht="11.25">
      <c r="T1490" s="96"/>
    </row>
    <row r="1491" ht="11.25">
      <c r="T1491" s="96"/>
    </row>
    <row r="1492" ht="11.25">
      <c r="T1492" s="96"/>
    </row>
    <row r="1493" ht="11.25">
      <c r="T1493" s="96"/>
    </row>
    <row r="1494" ht="11.25">
      <c r="T1494" s="96"/>
    </row>
    <row r="1495" ht="11.25">
      <c r="T1495" s="96"/>
    </row>
    <row r="1496" ht="11.25">
      <c r="T1496" s="96"/>
    </row>
    <row r="1497" ht="11.25">
      <c r="T1497" s="96"/>
    </row>
    <row r="1498" ht="11.25">
      <c r="T1498" s="96"/>
    </row>
    <row r="1499" ht="11.25">
      <c r="T1499" s="96"/>
    </row>
    <row r="1500" ht="11.25">
      <c r="T1500" s="96"/>
    </row>
    <row r="1501" ht="11.25">
      <c r="T1501" s="96"/>
    </row>
    <row r="1502" ht="11.25">
      <c r="T1502" s="96"/>
    </row>
    <row r="1503" ht="11.25">
      <c r="T1503" s="96"/>
    </row>
    <row r="1504" ht="11.25">
      <c r="T1504" s="96"/>
    </row>
    <row r="1505" ht="11.25">
      <c r="T1505" s="96"/>
    </row>
    <row r="1506" ht="11.25">
      <c r="T1506" s="96"/>
    </row>
    <row r="1507" ht="11.25">
      <c r="T1507" s="96"/>
    </row>
    <row r="1508" ht="11.25">
      <c r="T1508" s="96"/>
    </row>
    <row r="1509" ht="11.25">
      <c r="T1509" s="96"/>
    </row>
    <row r="1510" ht="11.25">
      <c r="T1510" s="96"/>
    </row>
    <row r="1511" ht="11.25">
      <c r="T1511" s="96"/>
    </row>
    <row r="1512" ht="11.25">
      <c r="T1512" s="96"/>
    </row>
    <row r="1513" ht="11.25">
      <c r="T1513" s="96"/>
    </row>
    <row r="1514" ht="11.25">
      <c r="T1514" s="96"/>
    </row>
    <row r="1515" ht="11.25">
      <c r="T1515" s="96"/>
    </row>
    <row r="1516" ht="11.25">
      <c r="T1516" s="96"/>
    </row>
    <row r="1517" ht="11.25">
      <c r="T1517" s="96"/>
    </row>
    <row r="1518" ht="11.25">
      <c r="T1518" s="96"/>
    </row>
    <row r="1519" ht="11.25">
      <c r="T1519" s="96"/>
    </row>
    <row r="1520" ht="11.25">
      <c r="T1520" s="96"/>
    </row>
    <row r="1521" ht="11.25">
      <c r="T1521" s="96"/>
    </row>
    <row r="1522" ht="11.25">
      <c r="T1522" s="96"/>
    </row>
    <row r="1523" ht="11.25">
      <c r="T1523" s="96"/>
    </row>
    <row r="1524" ht="11.25">
      <c r="T1524" s="96"/>
    </row>
    <row r="1525" ht="11.25">
      <c r="T1525" s="96"/>
    </row>
    <row r="1526" ht="11.25">
      <c r="T1526" s="96"/>
    </row>
    <row r="1527" ht="11.25">
      <c r="T1527" s="96"/>
    </row>
    <row r="1528" ht="11.25">
      <c r="T1528" s="96"/>
    </row>
    <row r="1529" ht="11.25">
      <c r="T1529" s="96"/>
    </row>
    <row r="1530" ht="11.25">
      <c r="T1530" s="96"/>
    </row>
    <row r="1531" ht="11.25">
      <c r="T1531" s="96"/>
    </row>
    <row r="1532" ht="11.25">
      <c r="T1532" s="96"/>
    </row>
    <row r="1533" ht="11.25">
      <c r="T1533" s="96"/>
    </row>
    <row r="1534" ht="11.25">
      <c r="T1534" s="96"/>
    </row>
    <row r="1535" ht="11.25">
      <c r="T1535" s="96"/>
    </row>
    <row r="1536" ht="11.25">
      <c r="T1536" s="96"/>
    </row>
    <row r="1537" ht="11.25">
      <c r="T1537" s="96"/>
    </row>
    <row r="1538" ht="11.25">
      <c r="T1538" s="96"/>
    </row>
    <row r="1539" ht="11.25">
      <c r="T1539" s="96"/>
    </row>
    <row r="1540" ht="11.25">
      <c r="T1540" s="96"/>
    </row>
    <row r="1541" ht="11.25">
      <c r="T1541" s="96"/>
    </row>
    <row r="1542" ht="11.25">
      <c r="T1542" s="96"/>
    </row>
    <row r="1543" ht="11.25">
      <c r="T1543" s="96"/>
    </row>
    <row r="1544" ht="11.25">
      <c r="T1544" s="96"/>
    </row>
    <row r="1545" ht="11.25">
      <c r="T1545" s="96"/>
    </row>
    <row r="1546" ht="11.25">
      <c r="T1546" s="96"/>
    </row>
    <row r="1547" ht="11.25">
      <c r="T1547" s="96"/>
    </row>
    <row r="1548" ht="11.25">
      <c r="T1548" s="96"/>
    </row>
    <row r="1549" ht="11.25">
      <c r="T1549" s="96"/>
    </row>
    <row r="1550" ht="11.25">
      <c r="T1550" s="96"/>
    </row>
    <row r="1551" ht="11.25">
      <c r="T1551" s="96"/>
    </row>
    <row r="1552" ht="11.25">
      <c r="T1552" s="96"/>
    </row>
    <row r="1553" ht="11.25">
      <c r="T1553" s="96"/>
    </row>
    <row r="1554" ht="11.25">
      <c r="T1554" s="96"/>
    </row>
    <row r="1555" ht="11.25">
      <c r="T1555" s="96"/>
    </row>
    <row r="1556" ht="11.25">
      <c r="T1556" s="96"/>
    </row>
    <row r="1557" ht="11.25">
      <c r="T1557" s="96"/>
    </row>
    <row r="1558" ht="11.25">
      <c r="T1558" s="96"/>
    </row>
    <row r="1559" ht="11.25">
      <c r="T1559" s="96"/>
    </row>
    <row r="1560" ht="11.25">
      <c r="T1560" s="96"/>
    </row>
    <row r="1561" ht="11.25">
      <c r="T1561" s="96"/>
    </row>
    <row r="1562" ht="11.25">
      <c r="T1562" s="96"/>
    </row>
    <row r="1563" ht="11.25">
      <c r="T1563" s="96"/>
    </row>
    <row r="1564" ht="11.25">
      <c r="T1564" s="96"/>
    </row>
    <row r="1565" ht="11.25">
      <c r="T1565" s="96"/>
    </row>
    <row r="1566" ht="11.25">
      <c r="T1566" s="96"/>
    </row>
    <row r="1567" ht="11.25">
      <c r="T1567" s="96"/>
    </row>
    <row r="1568" ht="11.25">
      <c r="T1568" s="96"/>
    </row>
    <row r="1569" ht="11.25">
      <c r="T1569" s="96"/>
    </row>
    <row r="1570" ht="11.25">
      <c r="T1570" s="96"/>
    </row>
    <row r="1571" ht="11.25">
      <c r="T1571" s="96"/>
    </row>
    <row r="1572" ht="11.25">
      <c r="T1572" s="96"/>
    </row>
    <row r="1573" ht="11.25">
      <c r="T1573" s="96"/>
    </row>
    <row r="1574" ht="11.25">
      <c r="T1574" s="96"/>
    </row>
    <row r="1575" ht="11.25">
      <c r="T1575" s="96"/>
    </row>
    <row r="1576" ht="11.25">
      <c r="T1576" s="96"/>
    </row>
    <row r="1577" ht="11.25">
      <c r="T1577" s="96"/>
    </row>
    <row r="1578" ht="11.25">
      <c r="T1578" s="96"/>
    </row>
    <row r="1579" ht="11.25">
      <c r="T1579" s="96"/>
    </row>
    <row r="1580" ht="11.25">
      <c r="T1580" s="96"/>
    </row>
    <row r="1581" ht="11.25">
      <c r="T1581" s="96"/>
    </row>
    <row r="1582" ht="11.25">
      <c r="T1582" s="96"/>
    </row>
    <row r="1583" ht="11.25">
      <c r="T1583" s="96"/>
    </row>
    <row r="1584" ht="11.25">
      <c r="T1584" s="96"/>
    </row>
    <row r="1585" ht="11.25">
      <c r="T1585" s="96"/>
    </row>
    <row r="1586" ht="11.25">
      <c r="T1586" s="96"/>
    </row>
    <row r="1587" ht="11.25">
      <c r="T1587" s="96"/>
    </row>
    <row r="1588" ht="11.25">
      <c r="T1588" s="96"/>
    </row>
    <row r="1589" ht="11.25">
      <c r="T1589" s="96"/>
    </row>
    <row r="1590" ht="11.25">
      <c r="T1590" s="96"/>
    </row>
    <row r="1591" ht="11.25">
      <c r="T1591" s="96"/>
    </row>
    <row r="1592" ht="11.25">
      <c r="T1592" s="96"/>
    </row>
    <row r="1593" ht="11.25">
      <c r="T1593" s="96"/>
    </row>
    <row r="1594" ht="11.25">
      <c r="T1594" s="96"/>
    </row>
    <row r="1595" ht="11.25">
      <c r="T1595" s="96"/>
    </row>
    <row r="1596" ht="11.25">
      <c r="T1596" s="96"/>
    </row>
    <row r="1597" ht="11.25">
      <c r="T1597" s="96"/>
    </row>
    <row r="1598" ht="11.25">
      <c r="T1598" s="96"/>
    </row>
    <row r="1599" ht="11.25">
      <c r="T1599" s="96"/>
    </row>
    <row r="1600" ht="11.25">
      <c r="T1600" s="96"/>
    </row>
    <row r="1601" ht="11.25">
      <c r="T1601" s="96"/>
    </row>
    <row r="1602" ht="11.25">
      <c r="T1602" s="96"/>
    </row>
    <row r="1603" ht="11.25">
      <c r="T1603" s="96"/>
    </row>
    <row r="1604" ht="11.25">
      <c r="T1604" s="96"/>
    </row>
    <row r="1605" ht="11.25">
      <c r="T1605" s="96"/>
    </row>
    <row r="1606" ht="11.25">
      <c r="T1606" s="96"/>
    </row>
    <row r="1607" ht="11.25">
      <c r="T1607" s="96"/>
    </row>
    <row r="1608" ht="11.25">
      <c r="T1608" s="96"/>
    </row>
    <row r="1609" ht="11.25">
      <c r="T1609" s="96"/>
    </row>
    <row r="1610" ht="11.25">
      <c r="T1610" s="96"/>
    </row>
    <row r="1611" ht="11.25">
      <c r="T1611" s="96"/>
    </row>
    <row r="1612" ht="11.25">
      <c r="T1612" s="96"/>
    </row>
    <row r="1613" ht="11.25">
      <c r="T1613" s="96"/>
    </row>
    <row r="1614" ht="11.25">
      <c r="T1614" s="96"/>
    </row>
    <row r="1615" ht="11.25">
      <c r="T1615" s="96"/>
    </row>
    <row r="1616" ht="11.25">
      <c r="T1616" s="96"/>
    </row>
    <row r="1617" ht="11.25">
      <c r="T1617" s="96"/>
    </row>
    <row r="1618" ht="11.25">
      <c r="T1618" s="96"/>
    </row>
    <row r="1619" ht="11.25">
      <c r="T1619" s="96"/>
    </row>
    <row r="1620" ht="11.25">
      <c r="T1620" s="96"/>
    </row>
    <row r="1621" ht="11.25">
      <c r="T1621" s="96"/>
    </row>
    <row r="1622" ht="11.25">
      <c r="T1622" s="96"/>
    </row>
    <row r="1623" ht="11.25">
      <c r="T1623" s="96"/>
    </row>
    <row r="1624" ht="11.25">
      <c r="T1624" s="96"/>
    </row>
    <row r="1625" ht="11.25">
      <c r="T1625" s="96"/>
    </row>
    <row r="1626" ht="11.25">
      <c r="T1626" s="96"/>
    </row>
    <row r="1627" ht="11.25">
      <c r="T1627" s="96"/>
    </row>
    <row r="1628" ht="11.25">
      <c r="T1628" s="96"/>
    </row>
    <row r="1629" ht="11.25">
      <c r="T1629" s="96"/>
    </row>
    <row r="1630" ht="11.25">
      <c r="T1630" s="96"/>
    </row>
    <row r="1631" ht="11.25">
      <c r="T1631" s="96"/>
    </row>
    <row r="1632" ht="11.25">
      <c r="T1632" s="96"/>
    </row>
    <row r="1633" ht="11.25">
      <c r="T1633" s="96"/>
    </row>
    <row r="1634" ht="11.25">
      <c r="T1634" s="96"/>
    </row>
    <row r="1635" ht="11.25">
      <c r="T1635" s="96"/>
    </row>
    <row r="1636" ht="11.25">
      <c r="T1636" s="96"/>
    </row>
    <row r="1637" ht="11.25">
      <c r="T1637" s="96"/>
    </row>
    <row r="1638" ht="11.25">
      <c r="T1638" s="96"/>
    </row>
    <row r="1639" ht="11.25">
      <c r="T1639" s="96"/>
    </row>
    <row r="1640" ht="11.25">
      <c r="T1640" s="96"/>
    </row>
    <row r="1641" ht="11.25">
      <c r="T1641" s="96"/>
    </row>
    <row r="1642" ht="11.25">
      <c r="T1642" s="96"/>
    </row>
    <row r="1643" ht="11.25">
      <c r="T1643" s="96"/>
    </row>
    <row r="1644" ht="11.25">
      <c r="T1644" s="96"/>
    </row>
    <row r="1645" ht="11.25">
      <c r="T1645" s="96"/>
    </row>
    <row r="1646" ht="11.25">
      <c r="T1646" s="96"/>
    </row>
    <row r="1647" ht="11.25">
      <c r="T1647" s="96"/>
    </row>
    <row r="1648" ht="11.25">
      <c r="T1648" s="96"/>
    </row>
    <row r="1649" ht="11.25">
      <c r="T1649" s="96"/>
    </row>
    <row r="1650" ht="11.25">
      <c r="T1650" s="96"/>
    </row>
    <row r="1651" ht="11.25">
      <c r="T1651" s="96"/>
    </row>
    <row r="1652" ht="11.25">
      <c r="T1652" s="96"/>
    </row>
    <row r="1653" ht="11.25">
      <c r="T1653" s="96"/>
    </row>
    <row r="1654" ht="11.25">
      <c r="T1654" s="96"/>
    </row>
    <row r="1655" ht="11.25">
      <c r="T1655" s="96"/>
    </row>
    <row r="1656" ht="11.25">
      <c r="T1656" s="96"/>
    </row>
    <row r="1657" ht="11.25">
      <c r="T1657" s="96"/>
    </row>
    <row r="1658" ht="11.25">
      <c r="T1658" s="96"/>
    </row>
    <row r="1659" ht="11.25">
      <c r="T1659" s="96"/>
    </row>
    <row r="1660" ht="11.25">
      <c r="T1660" s="96"/>
    </row>
    <row r="1661" ht="11.25">
      <c r="T1661" s="96"/>
    </row>
    <row r="1662" ht="11.25">
      <c r="T1662" s="96"/>
    </row>
    <row r="1663" ht="11.25">
      <c r="T1663" s="96"/>
    </row>
    <row r="1664" ht="11.25">
      <c r="T1664" s="96"/>
    </row>
    <row r="1665" ht="11.25">
      <c r="T1665" s="96"/>
    </row>
    <row r="1666" ht="11.25">
      <c r="T1666" s="96"/>
    </row>
    <row r="1667" ht="11.25">
      <c r="T1667" s="96"/>
    </row>
    <row r="1668" ht="11.25">
      <c r="T1668" s="96"/>
    </row>
    <row r="1669" ht="11.25">
      <c r="T1669" s="96"/>
    </row>
    <row r="1670" ht="11.25">
      <c r="T1670" s="96"/>
    </row>
    <row r="1671" ht="11.25">
      <c r="T1671" s="96"/>
    </row>
    <row r="1672" ht="11.25">
      <c r="T1672" s="96"/>
    </row>
    <row r="1673" ht="11.25">
      <c r="T1673" s="96"/>
    </row>
    <row r="1674" ht="11.25">
      <c r="T1674" s="96"/>
    </row>
    <row r="1675" ht="11.25">
      <c r="T1675" s="96"/>
    </row>
    <row r="1676" ht="11.25">
      <c r="T1676" s="96"/>
    </row>
    <row r="1677" ht="11.25">
      <c r="T1677" s="96"/>
    </row>
    <row r="1678" ht="11.25">
      <c r="T1678" s="96"/>
    </row>
    <row r="1679" ht="11.25">
      <c r="T1679" s="96"/>
    </row>
    <row r="1680" ht="11.25">
      <c r="T1680" s="96"/>
    </row>
    <row r="1681" ht="11.25">
      <c r="T1681" s="96"/>
    </row>
    <row r="1682" ht="11.25">
      <c r="T1682" s="96"/>
    </row>
    <row r="1683" ht="11.25">
      <c r="T1683" s="96"/>
    </row>
    <row r="1684" ht="11.25">
      <c r="T1684" s="96"/>
    </row>
    <row r="1685" ht="11.25">
      <c r="T1685" s="96"/>
    </row>
    <row r="1686" ht="11.25">
      <c r="T1686" s="96"/>
    </row>
    <row r="1687" ht="11.25">
      <c r="T1687" s="96"/>
    </row>
    <row r="1688" ht="11.25">
      <c r="T1688" s="96"/>
    </row>
    <row r="1689" ht="11.25">
      <c r="T1689" s="96"/>
    </row>
    <row r="1690" ht="11.25">
      <c r="T1690" s="96"/>
    </row>
    <row r="1691" ht="11.25">
      <c r="T1691" s="96"/>
    </row>
    <row r="1692" ht="11.25">
      <c r="T1692" s="96"/>
    </row>
    <row r="1693" ht="11.25">
      <c r="T1693" s="96"/>
    </row>
    <row r="1694" ht="11.25">
      <c r="T1694" s="96"/>
    </row>
    <row r="1695" ht="11.25">
      <c r="T1695" s="96"/>
    </row>
    <row r="1696" ht="11.25">
      <c r="T1696" s="96"/>
    </row>
    <row r="1697" ht="11.25">
      <c r="T1697" s="96"/>
    </row>
    <row r="1698" ht="11.25">
      <c r="T1698" s="96"/>
    </row>
    <row r="1699" ht="11.25">
      <c r="T1699" s="96"/>
    </row>
    <row r="1700" ht="11.25">
      <c r="T1700" s="96"/>
    </row>
    <row r="1701" ht="11.25">
      <c r="T1701" s="96"/>
    </row>
    <row r="1702" ht="11.25">
      <c r="T1702" s="96"/>
    </row>
    <row r="1703" ht="11.25">
      <c r="T1703" s="96"/>
    </row>
    <row r="1704" ht="11.25">
      <c r="T1704" s="96"/>
    </row>
    <row r="1705" ht="11.25">
      <c r="T1705" s="96"/>
    </row>
    <row r="1706" ht="11.25">
      <c r="T1706" s="96"/>
    </row>
    <row r="1707" ht="11.25">
      <c r="T1707" s="96"/>
    </row>
    <row r="1708" ht="11.25">
      <c r="T1708" s="96"/>
    </row>
    <row r="1709" ht="11.25">
      <c r="T1709" s="96"/>
    </row>
    <row r="1710" ht="11.25">
      <c r="T1710" s="96"/>
    </row>
    <row r="1711" ht="11.25">
      <c r="T1711" s="96"/>
    </row>
    <row r="1712" ht="11.25">
      <c r="T1712" s="96"/>
    </row>
    <row r="1713" ht="11.25">
      <c r="T1713" s="96"/>
    </row>
    <row r="1714" ht="11.25">
      <c r="T1714" s="96"/>
    </row>
    <row r="1715" ht="11.25">
      <c r="T1715" s="96"/>
    </row>
    <row r="1716" ht="11.25">
      <c r="T1716" s="96"/>
    </row>
    <row r="1717" ht="11.25">
      <c r="T1717" s="96"/>
    </row>
    <row r="1718" ht="11.25">
      <c r="T1718" s="96"/>
    </row>
    <row r="1719" ht="11.25">
      <c r="T1719" s="96"/>
    </row>
    <row r="1720" ht="11.25">
      <c r="T1720" s="96"/>
    </row>
    <row r="1721" ht="11.25">
      <c r="T1721" s="96"/>
    </row>
    <row r="1722" ht="11.25">
      <c r="T1722" s="96"/>
    </row>
    <row r="1723" ht="11.25">
      <c r="T1723" s="96"/>
    </row>
    <row r="1724" ht="11.25">
      <c r="T1724" s="96"/>
    </row>
    <row r="1725" ht="11.25">
      <c r="T1725" s="96"/>
    </row>
    <row r="1726" ht="11.25">
      <c r="T1726" s="96"/>
    </row>
    <row r="1727" ht="11.25">
      <c r="T1727" s="96"/>
    </row>
    <row r="1728" ht="11.25">
      <c r="T1728" s="96"/>
    </row>
    <row r="1729" ht="11.25">
      <c r="T1729" s="96"/>
    </row>
    <row r="1730" ht="11.25">
      <c r="T1730" s="96"/>
    </row>
    <row r="1731" ht="11.25">
      <c r="T1731" s="96"/>
    </row>
    <row r="1732" ht="11.25">
      <c r="T1732" s="96"/>
    </row>
    <row r="1733" ht="11.25">
      <c r="T1733" s="96"/>
    </row>
    <row r="1734" ht="11.25">
      <c r="T1734" s="96"/>
    </row>
    <row r="1735" ht="11.25">
      <c r="T1735" s="96"/>
    </row>
    <row r="1736" ht="11.25">
      <c r="T1736" s="96"/>
    </row>
    <row r="1737" ht="11.25">
      <c r="T1737" s="96"/>
    </row>
    <row r="1738" ht="11.25">
      <c r="T1738" s="96"/>
    </row>
    <row r="1739" ht="11.25">
      <c r="T1739" s="96"/>
    </row>
    <row r="1740" ht="11.25">
      <c r="T1740" s="96"/>
    </row>
    <row r="1741" ht="11.25">
      <c r="T1741" s="96"/>
    </row>
    <row r="1742" ht="11.25">
      <c r="T1742" s="96"/>
    </row>
    <row r="1743" ht="11.25">
      <c r="T1743" s="96"/>
    </row>
    <row r="1744" ht="11.25">
      <c r="T1744" s="96"/>
    </row>
    <row r="1745" ht="11.25">
      <c r="T1745" s="96"/>
    </row>
    <row r="1746" ht="11.25">
      <c r="T1746" s="96"/>
    </row>
    <row r="1747" ht="11.25">
      <c r="T1747" s="96"/>
    </row>
    <row r="1748" ht="11.25">
      <c r="T1748" s="96"/>
    </row>
    <row r="1749" ht="11.25">
      <c r="T1749" s="96"/>
    </row>
    <row r="1750" ht="11.25">
      <c r="T1750" s="96"/>
    </row>
    <row r="1751" ht="11.25">
      <c r="T1751" s="96"/>
    </row>
    <row r="1752" ht="11.25">
      <c r="T1752" s="96"/>
    </row>
    <row r="1753" ht="11.25">
      <c r="T1753" s="96"/>
    </row>
    <row r="1754" ht="11.25">
      <c r="T1754" s="96"/>
    </row>
    <row r="1755" ht="11.25">
      <c r="T1755" s="96"/>
    </row>
    <row r="1756" ht="11.25">
      <c r="T1756" s="96"/>
    </row>
    <row r="1757" ht="11.25">
      <c r="T1757" s="96"/>
    </row>
    <row r="1758" ht="11.25">
      <c r="T1758" s="96"/>
    </row>
    <row r="1759" ht="11.25">
      <c r="T1759" s="96"/>
    </row>
    <row r="1760" ht="11.25">
      <c r="T1760" s="96"/>
    </row>
    <row r="1761" ht="11.25">
      <c r="T1761" s="96"/>
    </row>
    <row r="1762" ht="11.25">
      <c r="T1762" s="96"/>
    </row>
    <row r="1763" ht="11.25">
      <c r="T1763" s="96"/>
    </row>
    <row r="1764" ht="11.25">
      <c r="T1764" s="96"/>
    </row>
    <row r="1765" ht="11.25">
      <c r="T1765" s="96"/>
    </row>
    <row r="1766" ht="11.25">
      <c r="T1766" s="96"/>
    </row>
    <row r="1767" ht="11.25">
      <c r="T1767" s="96"/>
    </row>
    <row r="1768" ht="11.25">
      <c r="T1768" s="96"/>
    </row>
    <row r="1769" ht="11.25">
      <c r="T1769" s="96"/>
    </row>
    <row r="1770" ht="11.25">
      <c r="T1770" s="96"/>
    </row>
    <row r="1771" ht="11.25">
      <c r="T1771" s="96"/>
    </row>
    <row r="1772" ht="11.25">
      <c r="T1772" s="96"/>
    </row>
    <row r="1773" ht="11.25">
      <c r="T1773" s="96"/>
    </row>
    <row r="1774" ht="11.25">
      <c r="T1774" s="96"/>
    </row>
    <row r="1775" ht="11.25">
      <c r="T1775" s="96"/>
    </row>
    <row r="1776" ht="11.25">
      <c r="T1776" s="96"/>
    </row>
    <row r="1777" ht="11.25">
      <c r="T1777" s="96"/>
    </row>
    <row r="1778" ht="11.25">
      <c r="T1778" s="96"/>
    </row>
    <row r="1779" ht="11.25">
      <c r="T1779" s="96"/>
    </row>
    <row r="1780" ht="11.25">
      <c r="T1780" s="96"/>
    </row>
    <row r="1781" ht="11.25">
      <c r="T1781" s="96"/>
    </row>
    <row r="1782" ht="11.25">
      <c r="T1782" s="96"/>
    </row>
    <row r="1783" ht="11.25">
      <c r="T1783" s="96"/>
    </row>
    <row r="1784" ht="11.25">
      <c r="T1784" s="96"/>
    </row>
    <row r="1785" ht="11.25">
      <c r="T1785" s="96"/>
    </row>
    <row r="1786" ht="11.25">
      <c r="T1786" s="96"/>
    </row>
    <row r="1787" ht="11.25">
      <c r="T1787" s="96"/>
    </row>
    <row r="1788" ht="11.25">
      <c r="T1788" s="96"/>
    </row>
    <row r="1789" ht="11.25">
      <c r="T1789" s="96"/>
    </row>
    <row r="1790" ht="11.25">
      <c r="T1790" s="96"/>
    </row>
    <row r="1791" ht="11.25">
      <c r="T1791" s="96"/>
    </row>
    <row r="1792" ht="11.25">
      <c r="T1792" s="96"/>
    </row>
    <row r="1793" ht="11.25">
      <c r="T1793" s="96"/>
    </row>
    <row r="1794" ht="11.25">
      <c r="T1794" s="96"/>
    </row>
    <row r="1795" ht="11.25">
      <c r="T1795" s="96"/>
    </row>
    <row r="1796" ht="11.25">
      <c r="T1796" s="96"/>
    </row>
    <row r="1797" ht="11.25">
      <c r="T1797" s="96"/>
    </row>
    <row r="1798" ht="11.25">
      <c r="T1798" s="96"/>
    </row>
    <row r="1799" ht="11.25">
      <c r="T1799" s="96"/>
    </row>
    <row r="1800" ht="11.25">
      <c r="T1800" s="96"/>
    </row>
    <row r="1801" ht="11.25">
      <c r="T1801" s="96"/>
    </row>
    <row r="1802" ht="11.25">
      <c r="T1802" s="96"/>
    </row>
    <row r="1803" ht="11.25">
      <c r="T1803" s="96"/>
    </row>
    <row r="1804" ht="11.25">
      <c r="T1804" s="96"/>
    </row>
    <row r="1805" ht="11.25">
      <c r="T1805" s="96"/>
    </row>
    <row r="1806" ht="11.25">
      <c r="T1806" s="96"/>
    </row>
    <row r="1807" ht="11.25">
      <c r="T1807" s="96"/>
    </row>
    <row r="1808" ht="11.25">
      <c r="T1808" s="96"/>
    </row>
    <row r="1809" ht="11.25">
      <c r="T1809" s="96"/>
    </row>
    <row r="1810" ht="11.25">
      <c r="T1810" s="96"/>
    </row>
    <row r="1811" ht="11.25">
      <c r="T1811" s="96"/>
    </row>
    <row r="1812" ht="11.25">
      <c r="T1812" s="96"/>
    </row>
    <row r="1813" ht="11.25">
      <c r="T1813" s="96"/>
    </row>
    <row r="1814" ht="11.25">
      <c r="T1814" s="96"/>
    </row>
    <row r="1815" ht="11.25">
      <c r="T1815" s="96"/>
    </row>
    <row r="1816" ht="11.25">
      <c r="T1816" s="96"/>
    </row>
    <row r="1817" ht="11.25">
      <c r="T1817" s="96"/>
    </row>
    <row r="1818" ht="11.25">
      <c r="T1818" s="96"/>
    </row>
    <row r="1819" ht="11.25">
      <c r="T1819" s="96"/>
    </row>
    <row r="1820" ht="11.25">
      <c r="T1820" s="96"/>
    </row>
    <row r="1821" ht="11.25">
      <c r="T1821" s="96"/>
    </row>
    <row r="1822" ht="11.25">
      <c r="T1822" s="96"/>
    </row>
    <row r="1823" ht="11.25">
      <c r="T1823" s="96"/>
    </row>
    <row r="1824" ht="11.25">
      <c r="T1824" s="96"/>
    </row>
    <row r="1825" ht="11.25">
      <c r="T1825" s="96"/>
    </row>
    <row r="1826" ht="11.25">
      <c r="T1826" s="96"/>
    </row>
    <row r="1827" ht="11.25">
      <c r="T1827" s="96"/>
    </row>
    <row r="1828" ht="11.25">
      <c r="T1828" s="96"/>
    </row>
    <row r="1829" ht="11.25">
      <c r="T1829" s="96"/>
    </row>
    <row r="1830" ht="11.25">
      <c r="T1830" s="96"/>
    </row>
    <row r="1831" ht="11.25">
      <c r="T1831" s="96"/>
    </row>
    <row r="1832" ht="11.25">
      <c r="T1832" s="96"/>
    </row>
    <row r="1833" ht="11.25">
      <c r="T1833" s="96"/>
    </row>
    <row r="1834" ht="11.25">
      <c r="T1834" s="96"/>
    </row>
    <row r="1835" ht="11.25">
      <c r="T1835" s="96"/>
    </row>
    <row r="1836" ht="11.25">
      <c r="T1836" s="96"/>
    </row>
    <row r="1837" ht="11.25">
      <c r="T1837" s="96"/>
    </row>
    <row r="1838" ht="11.25">
      <c r="T1838" s="96"/>
    </row>
    <row r="1839" ht="11.25">
      <c r="T1839" s="96"/>
    </row>
    <row r="1840" ht="11.25">
      <c r="T1840" s="96"/>
    </row>
    <row r="1841" ht="11.25">
      <c r="T1841" s="96"/>
    </row>
    <row r="1842" ht="11.25">
      <c r="T1842" s="96"/>
    </row>
    <row r="1843" ht="11.25">
      <c r="T1843" s="96"/>
    </row>
    <row r="1844" ht="11.25">
      <c r="T1844" s="96"/>
    </row>
    <row r="1845" ht="11.25">
      <c r="T1845" s="96"/>
    </row>
    <row r="1846" ht="11.25">
      <c r="T1846" s="96"/>
    </row>
    <row r="1847" ht="11.25">
      <c r="T1847" s="96"/>
    </row>
    <row r="1848" ht="11.25">
      <c r="T1848" s="96"/>
    </row>
    <row r="1849" ht="11.25">
      <c r="T1849" s="96"/>
    </row>
    <row r="1850" ht="11.25">
      <c r="T1850" s="96"/>
    </row>
    <row r="1851" ht="11.25">
      <c r="T1851" s="96"/>
    </row>
    <row r="1852" ht="11.25">
      <c r="T1852" s="96"/>
    </row>
    <row r="1853" ht="11.25">
      <c r="T1853" s="96"/>
    </row>
    <row r="1854" ht="11.25">
      <c r="T1854" s="96"/>
    </row>
    <row r="1855" ht="11.25">
      <c r="T1855" s="96"/>
    </row>
    <row r="1856" ht="11.25">
      <c r="T1856" s="96"/>
    </row>
    <row r="1857" ht="11.25">
      <c r="T1857" s="96"/>
    </row>
    <row r="1858" ht="11.25">
      <c r="T1858" s="96"/>
    </row>
    <row r="1859" ht="11.25">
      <c r="T1859" s="96"/>
    </row>
    <row r="1860" ht="11.25">
      <c r="T1860" s="96"/>
    </row>
    <row r="1861" ht="11.25">
      <c r="T1861" s="96"/>
    </row>
    <row r="1862" ht="11.25">
      <c r="T1862" s="96"/>
    </row>
    <row r="1863" ht="11.25">
      <c r="T1863" s="96"/>
    </row>
    <row r="1864" ht="11.25">
      <c r="T1864" s="96"/>
    </row>
    <row r="1865" ht="11.25">
      <c r="T1865" s="96"/>
    </row>
    <row r="1866" ht="11.25">
      <c r="T1866" s="96"/>
    </row>
    <row r="1867" ht="11.25">
      <c r="T1867" s="96"/>
    </row>
    <row r="1868" ht="11.25">
      <c r="T1868" s="96"/>
    </row>
    <row r="1869" ht="11.25">
      <c r="T1869" s="96"/>
    </row>
    <row r="1870" ht="11.25">
      <c r="T1870" s="96"/>
    </row>
    <row r="1871" ht="11.25">
      <c r="T1871" s="96"/>
    </row>
    <row r="1872" ht="11.25">
      <c r="T1872" s="96"/>
    </row>
    <row r="1873" ht="11.25">
      <c r="T1873" s="96"/>
    </row>
    <row r="1874" ht="11.25">
      <c r="T1874" s="96"/>
    </row>
    <row r="1875" ht="11.25">
      <c r="T1875" s="96"/>
    </row>
    <row r="1876" ht="11.25">
      <c r="T1876" s="96"/>
    </row>
    <row r="1877" ht="11.25">
      <c r="T1877" s="96"/>
    </row>
    <row r="1878" ht="11.25">
      <c r="T1878" s="96"/>
    </row>
    <row r="1879" ht="11.25">
      <c r="T1879" s="96"/>
    </row>
    <row r="1880" ht="11.25">
      <c r="T1880" s="96"/>
    </row>
    <row r="1881" ht="11.25">
      <c r="T1881" s="96"/>
    </row>
    <row r="1882" ht="11.25">
      <c r="T1882" s="96"/>
    </row>
    <row r="1883" ht="11.25">
      <c r="T1883" s="96"/>
    </row>
    <row r="1884" ht="11.25">
      <c r="T1884" s="96"/>
    </row>
    <row r="1885" ht="11.25">
      <c r="T1885" s="96"/>
    </row>
    <row r="1886" ht="11.25">
      <c r="T1886" s="96"/>
    </row>
    <row r="1887" ht="11.25">
      <c r="T1887" s="96"/>
    </row>
    <row r="1888" ht="11.25">
      <c r="T1888" s="96"/>
    </row>
    <row r="1889" ht="11.25">
      <c r="T1889" s="96"/>
    </row>
    <row r="1890" ht="11.25">
      <c r="T1890" s="96"/>
    </row>
    <row r="1891" ht="11.25">
      <c r="T1891" s="96"/>
    </row>
    <row r="1892" ht="11.25">
      <c r="T1892" s="96"/>
    </row>
    <row r="1893" ht="11.25">
      <c r="T1893" s="96"/>
    </row>
    <row r="1894" ht="11.25">
      <c r="T1894" s="96"/>
    </row>
    <row r="1895" ht="11.25">
      <c r="T1895" s="96"/>
    </row>
    <row r="1896" ht="11.25">
      <c r="T1896" s="96"/>
    </row>
    <row r="1897" ht="11.25">
      <c r="T1897" s="96"/>
    </row>
    <row r="1898" ht="11.25">
      <c r="T1898" s="96"/>
    </row>
    <row r="1899" ht="11.25">
      <c r="T1899" s="96"/>
    </row>
    <row r="1900" ht="11.25">
      <c r="T1900" s="96"/>
    </row>
    <row r="1901" ht="11.25">
      <c r="T1901" s="96"/>
    </row>
    <row r="1902" ht="11.25">
      <c r="T1902" s="96"/>
    </row>
    <row r="1903" ht="11.25">
      <c r="T1903" s="96"/>
    </row>
    <row r="1904" ht="11.25">
      <c r="T1904" s="96"/>
    </row>
    <row r="1905" ht="11.25">
      <c r="T1905" s="96"/>
    </row>
    <row r="1906" ht="11.25">
      <c r="T1906" s="96"/>
    </row>
    <row r="1907" ht="11.25">
      <c r="T1907" s="96"/>
    </row>
    <row r="1908" ht="11.25">
      <c r="T1908" s="96"/>
    </row>
    <row r="1909" ht="11.25">
      <c r="T1909" s="96"/>
    </row>
    <row r="1910" ht="11.25">
      <c r="T1910" s="96"/>
    </row>
    <row r="1911" ht="11.25">
      <c r="T1911" s="96"/>
    </row>
    <row r="1912" ht="11.25">
      <c r="T1912" s="96"/>
    </row>
    <row r="1913" ht="11.25">
      <c r="T1913" s="96"/>
    </row>
    <row r="1914" ht="11.25">
      <c r="T1914" s="96"/>
    </row>
    <row r="1915" ht="11.25">
      <c r="T1915" s="96"/>
    </row>
    <row r="1916" ht="11.25">
      <c r="T1916" s="96"/>
    </row>
    <row r="1917" ht="11.25">
      <c r="T1917" s="96"/>
    </row>
    <row r="1918" ht="11.25">
      <c r="T1918" s="96"/>
    </row>
    <row r="1919" ht="11.25">
      <c r="T1919" s="96"/>
    </row>
    <row r="1920" ht="11.25">
      <c r="T1920" s="96"/>
    </row>
    <row r="1921" ht="11.25">
      <c r="T1921" s="96"/>
    </row>
    <row r="1922" ht="11.25">
      <c r="T1922" s="96"/>
    </row>
    <row r="1923" ht="11.25">
      <c r="T1923" s="96"/>
    </row>
    <row r="1924" ht="11.25">
      <c r="T1924" s="96"/>
    </row>
    <row r="1925" ht="11.25">
      <c r="T1925" s="96"/>
    </row>
    <row r="1926" ht="11.25">
      <c r="T1926" s="96"/>
    </row>
    <row r="1927" ht="11.25">
      <c r="T1927" s="96"/>
    </row>
    <row r="1928" ht="11.25">
      <c r="T1928" s="96"/>
    </row>
    <row r="1929" ht="11.25">
      <c r="T1929" s="96"/>
    </row>
    <row r="1930" ht="11.25">
      <c r="T1930" s="96"/>
    </row>
    <row r="1931" ht="11.25">
      <c r="T1931" s="96"/>
    </row>
    <row r="1932" ht="11.25">
      <c r="T1932" s="96"/>
    </row>
    <row r="1933" ht="11.25">
      <c r="T1933" s="96"/>
    </row>
    <row r="1934" ht="11.25">
      <c r="T1934" s="96"/>
    </row>
    <row r="1935" ht="11.25">
      <c r="T1935" s="96"/>
    </row>
    <row r="1936" ht="11.25">
      <c r="T1936" s="96"/>
    </row>
    <row r="1937" ht="11.25">
      <c r="T1937" s="96"/>
    </row>
    <row r="1938" ht="11.25">
      <c r="T1938" s="96"/>
    </row>
    <row r="1939" ht="11.25">
      <c r="T1939" s="96"/>
    </row>
    <row r="1940" ht="11.25">
      <c r="T1940" s="96"/>
    </row>
    <row r="1941" ht="11.25">
      <c r="T1941" s="96"/>
    </row>
    <row r="1942" ht="11.25">
      <c r="T1942" s="96"/>
    </row>
    <row r="1943" ht="11.25">
      <c r="T1943" s="96"/>
    </row>
    <row r="1944" ht="11.25">
      <c r="T1944" s="96"/>
    </row>
    <row r="1945" ht="11.25">
      <c r="T1945" s="96"/>
    </row>
    <row r="1946" ht="11.25">
      <c r="T1946" s="96"/>
    </row>
    <row r="1947" ht="11.25">
      <c r="T1947" s="96"/>
    </row>
    <row r="1948" ht="11.25">
      <c r="T1948" s="96"/>
    </row>
    <row r="1949" ht="11.25">
      <c r="T1949" s="96"/>
    </row>
    <row r="1950" ht="11.25">
      <c r="T1950" s="96"/>
    </row>
    <row r="1951" ht="11.25">
      <c r="T1951" s="96"/>
    </row>
    <row r="1952" ht="11.25">
      <c r="T1952" s="96"/>
    </row>
    <row r="1953" ht="11.25">
      <c r="T1953" s="96"/>
    </row>
    <row r="1954" ht="11.25">
      <c r="T1954" s="96"/>
    </row>
    <row r="1955" ht="11.25">
      <c r="T1955" s="96"/>
    </row>
    <row r="1956" ht="11.25">
      <c r="T1956" s="96"/>
    </row>
    <row r="1957" ht="11.25">
      <c r="T1957" s="96"/>
    </row>
    <row r="1958" ht="11.25">
      <c r="T1958" s="96"/>
    </row>
    <row r="1959" ht="11.25">
      <c r="T1959" s="96"/>
    </row>
    <row r="1960" ht="11.25">
      <c r="T1960" s="96"/>
    </row>
    <row r="1961" ht="11.25">
      <c r="T1961" s="96"/>
    </row>
    <row r="1962" ht="11.25">
      <c r="T1962" s="96"/>
    </row>
    <row r="1963" ht="11.25">
      <c r="T1963" s="96"/>
    </row>
    <row r="1964" ht="11.25">
      <c r="T1964" s="96"/>
    </row>
    <row r="1965" ht="11.25">
      <c r="T1965" s="96"/>
    </row>
    <row r="1966" ht="11.25">
      <c r="T1966" s="96"/>
    </row>
    <row r="1967" ht="11.25">
      <c r="T1967" s="96"/>
    </row>
    <row r="1968" ht="11.25">
      <c r="T1968" s="96"/>
    </row>
    <row r="1969" ht="11.25">
      <c r="T1969" s="96"/>
    </row>
    <row r="1970" ht="11.25">
      <c r="T1970" s="96"/>
    </row>
    <row r="1971" ht="11.25">
      <c r="T1971" s="96"/>
    </row>
    <row r="1972" ht="11.25">
      <c r="T1972" s="96"/>
    </row>
    <row r="1973" ht="11.25">
      <c r="T1973" s="96"/>
    </row>
    <row r="1974" ht="11.25">
      <c r="T1974" s="96"/>
    </row>
    <row r="1975" ht="11.25">
      <c r="T1975" s="96"/>
    </row>
    <row r="1976" ht="11.25">
      <c r="T1976" s="96"/>
    </row>
    <row r="1977" ht="11.25">
      <c r="T1977" s="96"/>
    </row>
    <row r="1978" ht="11.25">
      <c r="T1978" s="96"/>
    </row>
    <row r="1979" ht="11.25">
      <c r="T1979" s="96"/>
    </row>
    <row r="1980" ht="11.25">
      <c r="T1980" s="96"/>
    </row>
    <row r="1981" ht="11.25">
      <c r="T1981" s="96"/>
    </row>
    <row r="1982" ht="11.25">
      <c r="T1982" s="96"/>
    </row>
    <row r="1983" ht="11.25">
      <c r="T1983" s="96"/>
    </row>
    <row r="1984" ht="11.25">
      <c r="T1984" s="96"/>
    </row>
    <row r="1985" ht="11.25">
      <c r="T1985" s="96"/>
    </row>
    <row r="1986" ht="11.25">
      <c r="T1986" s="96"/>
    </row>
    <row r="1987" ht="11.25">
      <c r="T1987" s="96"/>
    </row>
    <row r="1988" ht="11.25">
      <c r="T1988" s="96"/>
    </row>
    <row r="1989" ht="11.25">
      <c r="T1989" s="96"/>
    </row>
    <row r="1990" ht="11.25">
      <c r="T1990" s="96"/>
    </row>
    <row r="1991" ht="11.25">
      <c r="T1991" s="96"/>
    </row>
    <row r="1992" ht="11.25">
      <c r="T1992" s="96"/>
    </row>
    <row r="1993" ht="11.25">
      <c r="T1993" s="96"/>
    </row>
    <row r="1994" ht="11.25">
      <c r="T1994" s="96"/>
    </row>
    <row r="1995" ht="11.25">
      <c r="T1995" s="96"/>
    </row>
    <row r="1996" ht="11.25">
      <c r="T1996" s="96"/>
    </row>
    <row r="1997" ht="11.25">
      <c r="T1997" s="96"/>
    </row>
    <row r="1998" ht="11.25">
      <c r="T1998" s="96"/>
    </row>
    <row r="1999" ht="11.25">
      <c r="T1999" s="96"/>
    </row>
    <row r="2000" ht="11.25">
      <c r="T2000" s="96"/>
    </row>
    <row r="2001" ht="11.25">
      <c r="T2001" s="96"/>
    </row>
    <row r="2002" ht="11.25">
      <c r="T2002" s="96"/>
    </row>
    <row r="2003" ht="11.25">
      <c r="T2003" s="96"/>
    </row>
    <row r="2004" ht="11.25">
      <c r="T2004" s="96"/>
    </row>
    <row r="2005" ht="11.25">
      <c r="T2005" s="96"/>
    </row>
    <row r="2006" ht="11.25">
      <c r="T2006" s="96"/>
    </row>
    <row r="2007" ht="11.25">
      <c r="T2007" s="96"/>
    </row>
    <row r="2008" ht="11.25">
      <c r="T2008" s="96"/>
    </row>
    <row r="2009" ht="11.25">
      <c r="T2009" s="96"/>
    </row>
    <row r="2010" ht="11.25">
      <c r="T2010" s="96"/>
    </row>
    <row r="2011" ht="11.25">
      <c r="T2011" s="96"/>
    </row>
    <row r="2012" ht="11.25">
      <c r="T2012" s="96"/>
    </row>
    <row r="2013" ht="11.25">
      <c r="T2013" s="96"/>
    </row>
    <row r="2014" ht="11.25">
      <c r="T2014" s="96"/>
    </row>
    <row r="2015" ht="11.25">
      <c r="T2015" s="96"/>
    </row>
    <row r="2016" ht="11.25">
      <c r="T2016" s="96"/>
    </row>
    <row r="2017" ht="11.25">
      <c r="T2017" s="96"/>
    </row>
    <row r="2018" ht="11.25">
      <c r="T2018" s="96"/>
    </row>
    <row r="2019" ht="11.25">
      <c r="T2019" s="96"/>
    </row>
    <row r="2020" ht="11.25">
      <c r="T2020" s="96"/>
    </row>
    <row r="2021" ht="11.25">
      <c r="T2021" s="96"/>
    </row>
    <row r="2022" ht="11.25">
      <c r="T2022" s="96"/>
    </row>
    <row r="2023" ht="11.25">
      <c r="T2023" s="96"/>
    </row>
    <row r="2024" ht="11.25">
      <c r="T2024" s="96"/>
    </row>
    <row r="2025" ht="11.25">
      <c r="T2025" s="96"/>
    </row>
    <row r="2026" ht="11.25">
      <c r="T2026" s="96"/>
    </row>
    <row r="2027" ht="11.25">
      <c r="T2027" s="96"/>
    </row>
    <row r="2028" ht="11.25">
      <c r="T2028" s="96"/>
    </row>
    <row r="2029" ht="11.25">
      <c r="T2029" s="96"/>
    </row>
    <row r="2030" ht="11.25">
      <c r="T2030" s="96"/>
    </row>
    <row r="2031" ht="11.25">
      <c r="T2031" s="96"/>
    </row>
    <row r="2032" ht="11.25">
      <c r="T2032" s="96"/>
    </row>
    <row r="2033" ht="11.25">
      <c r="T2033" s="96"/>
    </row>
    <row r="2034" ht="11.25">
      <c r="T2034" s="96"/>
    </row>
    <row r="2035" ht="11.25">
      <c r="T2035" s="96"/>
    </row>
    <row r="2036" ht="11.25">
      <c r="T2036" s="96"/>
    </row>
    <row r="2037" ht="11.25">
      <c r="T2037" s="96"/>
    </row>
    <row r="2038" ht="11.25">
      <c r="T2038" s="96"/>
    </row>
    <row r="2039" ht="11.25">
      <c r="T2039" s="96"/>
    </row>
    <row r="2040" ht="11.25">
      <c r="T2040" s="96"/>
    </row>
    <row r="2041" ht="11.25">
      <c r="T2041" s="96"/>
    </row>
    <row r="2042" ht="11.25">
      <c r="T2042" s="96"/>
    </row>
    <row r="2043" ht="11.25">
      <c r="T2043" s="96"/>
    </row>
    <row r="2044" ht="11.25">
      <c r="T2044" s="96"/>
    </row>
    <row r="2045" ht="11.25">
      <c r="T2045" s="96"/>
    </row>
    <row r="2046" ht="11.25">
      <c r="T2046" s="96"/>
    </row>
    <row r="2047" ht="11.25">
      <c r="T2047" s="96"/>
    </row>
    <row r="2048" ht="11.25">
      <c r="T2048" s="96"/>
    </row>
    <row r="2049" ht="11.25">
      <c r="T2049" s="96"/>
    </row>
    <row r="2050" ht="11.25">
      <c r="T2050" s="96"/>
    </row>
    <row r="2051" ht="11.25">
      <c r="T2051" s="96"/>
    </row>
    <row r="2052" ht="11.25">
      <c r="T2052" s="96"/>
    </row>
    <row r="2053" ht="11.25">
      <c r="T2053" s="96"/>
    </row>
    <row r="2054" ht="11.25">
      <c r="T2054" s="96"/>
    </row>
    <row r="2055" ht="11.25">
      <c r="T2055" s="96"/>
    </row>
    <row r="2056" ht="11.25">
      <c r="T2056" s="96"/>
    </row>
    <row r="2057" ht="11.25">
      <c r="T2057" s="96"/>
    </row>
    <row r="2058" ht="11.25">
      <c r="T2058" s="96"/>
    </row>
    <row r="2059" ht="11.25">
      <c r="T2059" s="96"/>
    </row>
    <row r="2060" ht="11.25">
      <c r="T2060" s="96"/>
    </row>
    <row r="2061" ht="11.25">
      <c r="T2061" s="96"/>
    </row>
    <row r="2062" ht="11.25">
      <c r="T2062" s="96"/>
    </row>
    <row r="2063" ht="11.25">
      <c r="T2063" s="96"/>
    </row>
    <row r="2064" ht="11.25">
      <c r="T2064" s="96"/>
    </row>
    <row r="2065" ht="11.25">
      <c r="T2065" s="96"/>
    </row>
    <row r="2066" ht="11.25">
      <c r="T2066" s="96"/>
    </row>
    <row r="2067" ht="11.25">
      <c r="T2067" s="96"/>
    </row>
    <row r="2068" ht="11.25">
      <c r="T2068" s="96"/>
    </row>
    <row r="2069" ht="11.25">
      <c r="T2069" s="96"/>
    </row>
    <row r="2070" ht="11.25">
      <c r="T2070" s="96"/>
    </row>
    <row r="2071" ht="11.25">
      <c r="T2071" s="96"/>
    </row>
    <row r="2072" ht="11.25">
      <c r="T2072" s="96"/>
    </row>
    <row r="2073" ht="11.25">
      <c r="T2073" s="96"/>
    </row>
    <row r="2074" ht="11.25">
      <c r="T2074" s="96"/>
    </row>
    <row r="2075" ht="11.25">
      <c r="T2075" s="96"/>
    </row>
    <row r="2076" ht="11.25">
      <c r="T2076" s="96"/>
    </row>
    <row r="2077" ht="11.25">
      <c r="T2077" s="96"/>
    </row>
    <row r="2078" ht="11.25">
      <c r="T2078" s="96"/>
    </row>
    <row r="2079" ht="11.25">
      <c r="T2079" s="96"/>
    </row>
    <row r="2080" ht="11.25">
      <c r="T2080" s="96"/>
    </row>
    <row r="2081" ht="11.25">
      <c r="T2081" s="96"/>
    </row>
    <row r="2082" ht="11.25">
      <c r="T2082" s="96"/>
    </row>
    <row r="2083" ht="11.25">
      <c r="T2083" s="96"/>
    </row>
    <row r="2084" ht="11.25">
      <c r="T2084" s="96"/>
    </row>
    <row r="2085" ht="11.25">
      <c r="T2085" s="96"/>
    </row>
    <row r="2086" ht="11.25">
      <c r="T2086" s="96"/>
    </row>
    <row r="2087" ht="11.25">
      <c r="T2087" s="96"/>
    </row>
    <row r="2088" ht="11.25">
      <c r="T2088" s="96"/>
    </row>
    <row r="2089" ht="11.25">
      <c r="T2089" s="96"/>
    </row>
    <row r="2090" ht="11.25">
      <c r="T2090" s="96"/>
    </row>
    <row r="2091" ht="11.25">
      <c r="T2091" s="96"/>
    </row>
    <row r="2092" ht="11.25">
      <c r="T2092" s="96"/>
    </row>
    <row r="2093" ht="11.25">
      <c r="T2093" s="96"/>
    </row>
    <row r="2094" ht="11.25">
      <c r="T2094" s="96"/>
    </row>
    <row r="2095" ht="11.25">
      <c r="T2095" s="96"/>
    </row>
    <row r="2096" ht="11.25">
      <c r="T2096" s="96"/>
    </row>
    <row r="2097" ht="11.25">
      <c r="T2097" s="96"/>
    </row>
    <row r="2098" ht="11.25">
      <c r="T2098" s="96"/>
    </row>
    <row r="2099" ht="11.25">
      <c r="T2099" s="96"/>
    </row>
    <row r="2100" ht="11.25">
      <c r="T2100" s="96"/>
    </row>
    <row r="2101" ht="11.25">
      <c r="T2101" s="96"/>
    </row>
    <row r="2102" ht="11.25">
      <c r="T2102" s="96"/>
    </row>
    <row r="2103" ht="11.25">
      <c r="T2103" s="96"/>
    </row>
    <row r="2104" ht="11.25">
      <c r="T2104" s="96"/>
    </row>
    <row r="2105" ht="11.25">
      <c r="T2105" s="96"/>
    </row>
    <row r="2106" ht="11.25">
      <c r="T2106" s="96"/>
    </row>
    <row r="2107" ht="11.25">
      <c r="T2107" s="96"/>
    </row>
    <row r="2108" ht="11.25">
      <c r="T2108" s="96"/>
    </row>
    <row r="2109" ht="11.25">
      <c r="T2109" s="96"/>
    </row>
    <row r="2110" ht="11.25">
      <c r="T2110" s="96"/>
    </row>
    <row r="2111" ht="11.25">
      <c r="T2111" s="96"/>
    </row>
    <row r="2112" ht="11.25">
      <c r="T2112" s="96"/>
    </row>
    <row r="2113" ht="11.25">
      <c r="T2113" s="96"/>
    </row>
    <row r="2114" ht="11.25">
      <c r="T2114" s="96"/>
    </row>
    <row r="2115" ht="11.25">
      <c r="T2115" s="96"/>
    </row>
    <row r="2116" ht="11.25">
      <c r="T2116" s="96"/>
    </row>
    <row r="2117" ht="11.25">
      <c r="T2117" s="96"/>
    </row>
    <row r="2118" ht="11.25">
      <c r="T2118" s="96"/>
    </row>
    <row r="2119" ht="11.25">
      <c r="T2119" s="96"/>
    </row>
    <row r="2120" ht="11.25">
      <c r="T2120" s="96"/>
    </row>
    <row r="2121" ht="11.25">
      <c r="T2121" s="96"/>
    </row>
    <row r="2122" ht="11.25">
      <c r="T2122" s="96"/>
    </row>
    <row r="2123" ht="11.25">
      <c r="T2123" s="96"/>
    </row>
    <row r="2124" ht="11.25">
      <c r="T2124" s="96"/>
    </row>
    <row r="2125" ht="11.25">
      <c r="T2125" s="96"/>
    </row>
    <row r="2126" ht="11.25">
      <c r="T2126" s="96"/>
    </row>
    <row r="2127" ht="11.25">
      <c r="T2127" s="96"/>
    </row>
    <row r="2128" ht="11.25">
      <c r="T2128" s="96"/>
    </row>
    <row r="2129" ht="11.25">
      <c r="T2129" s="96"/>
    </row>
    <row r="2130" ht="11.25">
      <c r="T2130" s="96"/>
    </row>
    <row r="2131" ht="11.25">
      <c r="T2131" s="96"/>
    </row>
    <row r="2132" ht="11.25">
      <c r="T2132" s="96"/>
    </row>
    <row r="2133" ht="11.25">
      <c r="T2133" s="96"/>
    </row>
    <row r="2134" ht="11.25">
      <c r="T2134" s="96"/>
    </row>
    <row r="2135" ht="11.25">
      <c r="T2135" s="96"/>
    </row>
    <row r="2136" ht="11.25">
      <c r="T2136" s="96"/>
    </row>
    <row r="2137" ht="11.25">
      <c r="T2137" s="96"/>
    </row>
    <row r="2138" ht="11.25">
      <c r="T2138" s="96"/>
    </row>
    <row r="2139" ht="11.25">
      <c r="T2139" s="96"/>
    </row>
    <row r="2140" ht="11.25">
      <c r="T2140" s="96"/>
    </row>
    <row r="2141" ht="11.25">
      <c r="T2141" s="96"/>
    </row>
    <row r="2142" ht="11.25">
      <c r="T2142" s="96"/>
    </row>
    <row r="2143" ht="11.25">
      <c r="T2143" s="96"/>
    </row>
    <row r="2144" ht="11.25">
      <c r="T2144" s="96"/>
    </row>
    <row r="2145" ht="11.25">
      <c r="T2145" s="96"/>
    </row>
    <row r="2146" ht="11.25">
      <c r="T2146" s="96"/>
    </row>
    <row r="2147" ht="11.25">
      <c r="T2147" s="96"/>
    </row>
    <row r="2148" ht="11.25">
      <c r="T2148" s="96"/>
    </row>
    <row r="2149" ht="11.25">
      <c r="T2149" s="96"/>
    </row>
    <row r="2150" ht="11.25">
      <c r="T2150" s="96"/>
    </row>
    <row r="2151" ht="11.25">
      <c r="T2151" s="96"/>
    </row>
    <row r="2152" ht="11.25">
      <c r="T2152" s="96"/>
    </row>
    <row r="2153" ht="11.25">
      <c r="T2153" s="96"/>
    </row>
    <row r="2154" ht="11.25">
      <c r="T2154" s="96"/>
    </row>
    <row r="2155" ht="11.25">
      <c r="T2155" s="96"/>
    </row>
    <row r="2156" ht="11.25">
      <c r="T2156" s="96"/>
    </row>
    <row r="2157" ht="11.25">
      <c r="T2157" s="96"/>
    </row>
    <row r="2158" ht="11.25">
      <c r="T2158" s="96"/>
    </row>
    <row r="2159" ht="11.25">
      <c r="T2159" s="96"/>
    </row>
    <row r="2160" ht="11.25">
      <c r="T2160" s="96"/>
    </row>
    <row r="2161" ht="11.25">
      <c r="T2161" s="96"/>
    </row>
    <row r="2162" ht="11.25">
      <c r="T2162" s="96"/>
    </row>
    <row r="2163" ht="11.25">
      <c r="T2163" s="96"/>
    </row>
    <row r="2164" ht="11.25">
      <c r="T2164" s="96"/>
    </row>
    <row r="2165" ht="11.25">
      <c r="T2165" s="96"/>
    </row>
    <row r="2166" ht="11.25">
      <c r="T2166" s="96"/>
    </row>
    <row r="2167" ht="11.25">
      <c r="T2167" s="96"/>
    </row>
    <row r="2168" ht="11.25">
      <c r="T2168" s="96"/>
    </row>
    <row r="2169" ht="11.25">
      <c r="T2169" s="96"/>
    </row>
    <row r="2170" ht="11.25">
      <c r="T2170" s="96"/>
    </row>
    <row r="2171" ht="11.25">
      <c r="T2171" s="96"/>
    </row>
    <row r="2172" ht="11.25">
      <c r="T2172" s="96"/>
    </row>
    <row r="2173" ht="11.25">
      <c r="T2173" s="96"/>
    </row>
    <row r="2174" ht="11.25">
      <c r="T2174" s="96"/>
    </row>
    <row r="2175" ht="11.25">
      <c r="T2175" s="96"/>
    </row>
    <row r="2176" ht="11.25">
      <c r="T2176" s="96"/>
    </row>
    <row r="2177" ht="11.25">
      <c r="T2177" s="96"/>
    </row>
    <row r="2178" ht="11.25">
      <c r="T2178" s="96"/>
    </row>
    <row r="2179" ht="11.25">
      <c r="T2179" s="96"/>
    </row>
    <row r="2180" ht="11.25">
      <c r="T2180" s="96"/>
    </row>
    <row r="2181" ht="11.25">
      <c r="T2181" s="96"/>
    </row>
    <row r="2182" ht="11.25">
      <c r="T2182" s="96"/>
    </row>
    <row r="2183" ht="11.25">
      <c r="T2183" s="96"/>
    </row>
    <row r="2184" ht="11.25">
      <c r="T2184" s="96"/>
    </row>
    <row r="2185" ht="11.25">
      <c r="T2185" s="96"/>
    </row>
    <row r="2186" ht="11.25">
      <c r="T2186" s="96"/>
    </row>
    <row r="2187" ht="11.25">
      <c r="T2187" s="96"/>
    </row>
    <row r="2188" ht="11.25">
      <c r="T2188" s="96"/>
    </row>
    <row r="2189" ht="11.25">
      <c r="T2189" s="96"/>
    </row>
    <row r="2190" ht="11.25">
      <c r="T2190" s="96"/>
    </row>
    <row r="2191" ht="11.25">
      <c r="T2191" s="96"/>
    </row>
    <row r="2192" ht="11.25">
      <c r="T2192" s="96"/>
    </row>
    <row r="2193" ht="11.25">
      <c r="T2193" s="96"/>
    </row>
    <row r="2194" ht="11.25">
      <c r="T2194" s="96"/>
    </row>
    <row r="2195" ht="11.25">
      <c r="T2195" s="96"/>
    </row>
    <row r="2196" ht="11.25">
      <c r="T2196" s="96"/>
    </row>
    <row r="2197" ht="11.25">
      <c r="T2197" s="96"/>
    </row>
    <row r="2198" ht="11.25">
      <c r="T2198" s="96"/>
    </row>
    <row r="2199" ht="11.25">
      <c r="T2199" s="96"/>
    </row>
    <row r="2200" ht="11.25">
      <c r="T2200" s="96"/>
    </row>
    <row r="2201" ht="11.25">
      <c r="T2201" s="96"/>
    </row>
    <row r="2202" ht="11.25">
      <c r="T2202" s="96"/>
    </row>
    <row r="2203" ht="11.25">
      <c r="T2203" s="96"/>
    </row>
    <row r="2204" ht="11.25">
      <c r="T2204" s="96"/>
    </row>
    <row r="2205" ht="11.25">
      <c r="T2205" s="96"/>
    </row>
    <row r="2206" ht="11.25">
      <c r="T2206" s="96"/>
    </row>
    <row r="2207" ht="11.25">
      <c r="T2207" s="96"/>
    </row>
    <row r="2208" ht="11.25">
      <c r="T2208" s="96"/>
    </row>
    <row r="2209" ht="11.25">
      <c r="T2209" s="96"/>
    </row>
    <row r="2210" ht="11.25">
      <c r="T2210" s="96"/>
    </row>
    <row r="2211" ht="11.25">
      <c r="T2211" s="96"/>
    </row>
    <row r="2212" ht="11.25">
      <c r="T2212" s="96"/>
    </row>
    <row r="2213" ht="11.25">
      <c r="T2213" s="96"/>
    </row>
    <row r="2214" ht="11.25">
      <c r="T2214" s="96"/>
    </row>
    <row r="2215" ht="11.25">
      <c r="T2215" s="96"/>
    </row>
    <row r="2216" ht="11.25">
      <c r="T2216" s="96"/>
    </row>
    <row r="2217" ht="11.25">
      <c r="T2217" s="96"/>
    </row>
    <row r="2218" ht="11.25">
      <c r="T2218" s="96"/>
    </row>
    <row r="2219" ht="11.25">
      <c r="T2219" s="96"/>
    </row>
    <row r="2220" ht="11.25">
      <c r="T2220" s="96"/>
    </row>
    <row r="2221" ht="11.25">
      <c r="T2221" s="96"/>
    </row>
    <row r="2222" ht="11.25">
      <c r="T2222" s="96"/>
    </row>
    <row r="2223" ht="11.25">
      <c r="T2223" s="96"/>
    </row>
    <row r="2224" ht="11.25">
      <c r="T2224" s="96"/>
    </row>
    <row r="2225" ht="11.25">
      <c r="T2225" s="96"/>
    </row>
    <row r="2226" ht="11.25">
      <c r="T2226" s="96"/>
    </row>
    <row r="2227" ht="11.25">
      <c r="T2227" s="96"/>
    </row>
    <row r="2228" ht="11.25">
      <c r="T2228" s="96"/>
    </row>
    <row r="2229" ht="11.25">
      <c r="T2229" s="96"/>
    </row>
    <row r="2230" ht="11.25">
      <c r="T2230" s="96"/>
    </row>
    <row r="2231" ht="11.25">
      <c r="T2231" s="96"/>
    </row>
    <row r="2232" ht="11.25">
      <c r="T2232" s="96"/>
    </row>
    <row r="2233" ht="11.25">
      <c r="T2233" s="96"/>
    </row>
    <row r="2234" ht="11.25">
      <c r="T2234" s="96"/>
    </row>
    <row r="2235" ht="11.25">
      <c r="T2235" s="96"/>
    </row>
    <row r="2236" ht="11.25">
      <c r="T2236" s="96"/>
    </row>
    <row r="2237" ht="11.25">
      <c r="T2237" s="96"/>
    </row>
    <row r="2238" ht="11.25">
      <c r="T2238" s="96"/>
    </row>
    <row r="2239" ht="11.25">
      <c r="T2239" s="96"/>
    </row>
    <row r="2240" ht="11.25">
      <c r="T2240" s="96"/>
    </row>
    <row r="2241" ht="11.25">
      <c r="T2241" s="96"/>
    </row>
    <row r="2242" ht="11.25">
      <c r="T2242" s="96"/>
    </row>
    <row r="2243" ht="11.25">
      <c r="T2243" s="96"/>
    </row>
    <row r="2244" ht="11.25">
      <c r="T2244" s="96"/>
    </row>
    <row r="2245" ht="11.25">
      <c r="T2245" s="96"/>
    </row>
    <row r="2246" ht="11.25">
      <c r="T2246" s="96"/>
    </row>
    <row r="2247" ht="11.25">
      <c r="T2247" s="96"/>
    </row>
    <row r="2248" ht="11.25">
      <c r="T2248" s="96"/>
    </row>
    <row r="2249" ht="11.25">
      <c r="T2249" s="96"/>
    </row>
    <row r="2250" ht="11.25">
      <c r="T2250" s="96"/>
    </row>
    <row r="2251" ht="11.25">
      <c r="T2251" s="96"/>
    </row>
    <row r="2252" ht="11.25">
      <c r="T2252" s="96"/>
    </row>
    <row r="2253" ht="11.25">
      <c r="T2253" s="96"/>
    </row>
    <row r="2254" ht="11.25">
      <c r="T2254" s="96"/>
    </row>
    <row r="2255" ht="11.25">
      <c r="T2255" s="96"/>
    </row>
    <row r="2256" ht="11.25">
      <c r="T2256" s="96"/>
    </row>
    <row r="2257" ht="11.25">
      <c r="T2257" s="96"/>
    </row>
    <row r="2258" ht="11.25">
      <c r="T2258" s="96"/>
    </row>
    <row r="2259" ht="11.25">
      <c r="T2259" s="96"/>
    </row>
    <row r="2260" ht="11.25">
      <c r="T2260" s="96"/>
    </row>
    <row r="2261" ht="11.25">
      <c r="T2261" s="96"/>
    </row>
    <row r="2262" ht="11.25">
      <c r="T2262" s="96"/>
    </row>
    <row r="2263" ht="11.25">
      <c r="T2263" s="96"/>
    </row>
    <row r="2264" ht="11.25">
      <c r="T2264" s="96"/>
    </row>
    <row r="2265" ht="11.25">
      <c r="T2265" s="96"/>
    </row>
    <row r="2266" ht="11.25">
      <c r="T2266" s="96"/>
    </row>
    <row r="2267" ht="11.25">
      <c r="T2267" s="96"/>
    </row>
    <row r="2268" ht="11.25">
      <c r="T2268" s="96"/>
    </row>
    <row r="2269" ht="11.25">
      <c r="T2269" s="96"/>
    </row>
    <row r="2270" ht="11.25">
      <c r="T2270" s="96"/>
    </row>
    <row r="2271" ht="11.25">
      <c r="T2271" s="96"/>
    </row>
    <row r="2272" ht="11.25">
      <c r="T2272" s="96"/>
    </row>
    <row r="2273" ht="11.25">
      <c r="T2273" s="96"/>
    </row>
    <row r="2274" ht="11.25">
      <c r="T2274" s="96"/>
    </row>
    <row r="2275" ht="11.25">
      <c r="T2275" s="96"/>
    </row>
    <row r="2276" ht="11.25">
      <c r="T2276" s="96"/>
    </row>
    <row r="2277" ht="11.25">
      <c r="T2277" s="96"/>
    </row>
    <row r="2278" ht="11.25">
      <c r="T2278" s="96"/>
    </row>
    <row r="2279" ht="11.25">
      <c r="T2279" s="96"/>
    </row>
    <row r="2280" ht="11.25">
      <c r="T2280" s="96"/>
    </row>
    <row r="2281" ht="11.25">
      <c r="T2281" s="96"/>
    </row>
    <row r="2282" ht="11.25">
      <c r="T2282" s="96"/>
    </row>
    <row r="2283" ht="11.25">
      <c r="T2283" s="96"/>
    </row>
    <row r="2284" ht="11.25">
      <c r="T2284" s="96"/>
    </row>
    <row r="2285" ht="11.25">
      <c r="T2285" s="96"/>
    </row>
    <row r="2286" ht="11.25">
      <c r="T2286" s="96"/>
    </row>
    <row r="2287" ht="11.25">
      <c r="T2287" s="96"/>
    </row>
    <row r="2288" ht="11.25">
      <c r="T2288" s="96"/>
    </row>
    <row r="2289" ht="11.25">
      <c r="T2289" s="96"/>
    </row>
    <row r="2290" ht="11.25">
      <c r="T2290" s="96"/>
    </row>
    <row r="2291" ht="11.25">
      <c r="T2291" s="96"/>
    </row>
    <row r="2292" ht="11.25">
      <c r="T2292" s="96"/>
    </row>
    <row r="2293" ht="11.25">
      <c r="T2293" s="96"/>
    </row>
    <row r="2294" ht="11.25">
      <c r="T2294" s="96"/>
    </row>
    <row r="2295" ht="11.25">
      <c r="T2295" s="96"/>
    </row>
    <row r="2296" ht="11.25">
      <c r="T2296" s="96"/>
    </row>
    <row r="2297" ht="11.25">
      <c r="T2297" s="96"/>
    </row>
    <row r="2298" ht="11.25">
      <c r="T2298" s="96"/>
    </row>
    <row r="2299" ht="11.25">
      <c r="T2299" s="96"/>
    </row>
    <row r="2300" ht="11.25">
      <c r="T2300" s="96"/>
    </row>
    <row r="2301" ht="11.25">
      <c r="T2301" s="96"/>
    </row>
    <row r="2302" ht="11.25">
      <c r="T2302" s="96"/>
    </row>
    <row r="2303" ht="11.25">
      <c r="T2303" s="96"/>
    </row>
    <row r="2304" ht="11.25">
      <c r="T2304" s="96"/>
    </row>
    <row r="2305" ht="11.25">
      <c r="T2305" s="96"/>
    </row>
    <row r="2306" ht="11.25">
      <c r="T2306" s="96"/>
    </row>
    <row r="2307" ht="11.25">
      <c r="T2307" s="96"/>
    </row>
    <row r="2308" ht="11.25">
      <c r="T2308" s="96"/>
    </row>
    <row r="2309" ht="11.25">
      <c r="T2309" s="96"/>
    </row>
    <row r="2310" ht="11.25">
      <c r="T2310" s="96"/>
    </row>
    <row r="2311" ht="11.25">
      <c r="T2311" s="96"/>
    </row>
    <row r="2312" ht="11.25">
      <c r="T2312" s="96"/>
    </row>
    <row r="2313" ht="11.25">
      <c r="T2313" s="96"/>
    </row>
    <row r="2314" ht="11.25">
      <c r="T2314" s="96"/>
    </row>
    <row r="2315" ht="11.25">
      <c r="T2315" s="96"/>
    </row>
    <row r="2316" ht="11.25">
      <c r="T2316" s="96"/>
    </row>
    <row r="2317" ht="11.25">
      <c r="T2317" s="96"/>
    </row>
    <row r="2318" ht="11.25">
      <c r="T2318" s="96"/>
    </row>
    <row r="2319" ht="11.25">
      <c r="T2319" s="96"/>
    </row>
    <row r="2320" ht="11.25">
      <c r="T2320" s="96"/>
    </row>
    <row r="2321" ht="11.25">
      <c r="T2321" s="96"/>
    </row>
    <row r="2322" ht="11.25">
      <c r="T2322" s="96"/>
    </row>
    <row r="2323" ht="11.25">
      <c r="T2323" s="96"/>
    </row>
    <row r="2324" ht="11.25">
      <c r="T2324" s="96"/>
    </row>
    <row r="2325" ht="11.25">
      <c r="T2325" s="96"/>
    </row>
    <row r="2326" ht="11.25">
      <c r="T2326" s="96"/>
    </row>
    <row r="2327" ht="11.25">
      <c r="T2327" s="96"/>
    </row>
    <row r="2328" ht="11.25">
      <c r="T2328" s="96"/>
    </row>
    <row r="2329" ht="11.25">
      <c r="T2329" s="96"/>
    </row>
    <row r="2330" ht="11.25">
      <c r="T2330" s="96"/>
    </row>
    <row r="2331" ht="11.25">
      <c r="T2331" s="96"/>
    </row>
    <row r="2332" ht="11.25">
      <c r="T2332" s="96"/>
    </row>
    <row r="2333" ht="11.25">
      <c r="T2333" s="96"/>
    </row>
    <row r="2334" ht="11.25">
      <c r="T2334" s="96"/>
    </row>
    <row r="2335" ht="11.25">
      <c r="T2335" s="96"/>
    </row>
    <row r="2336" ht="11.25">
      <c r="T2336" s="96"/>
    </row>
    <row r="2337" ht="11.25">
      <c r="T2337" s="96"/>
    </row>
    <row r="2338" ht="11.25">
      <c r="T2338" s="96"/>
    </row>
    <row r="2339" ht="11.25">
      <c r="T2339" s="96"/>
    </row>
    <row r="2340" ht="11.25">
      <c r="T2340" s="96"/>
    </row>
    <row r="2341" ht="11.25">
      <c r="T2341" s="96"/>
    </row>
    <row r="2342" ht="11.25">
      <c r="T2342" s="96"/>
    </row>
    <row r="2343" ht="11.25">
      <c r="T2343" s="96"/>
    </row>
    <row r="2344" ht="11.25">
      <c r="T2344" s="96"/>
    </row>
    <row r="2345" ht="11.25">
      <c r="T2345" s="96"/>
    </row>
    <row r="2346" ht="11.25">
      <c r="T2346" s="96"/>
    </row>
    <row r="2347" ht="11.25">
      <c r="T2347" s="96"/>
    </row>
    <row r="2348" ht="11.25">
      <c r="T2348" s="96"/>
    </row>
    <row r="2349" ht="11.25">
      <c r="T2349" s="96"/>
    </row>
    <row r="2350" ht="11.25">
      <c r="T2350" s="96"/>
    </row>
    <row r="2351" ht="11.25">
      <c r="T2351" s="96"/>
    </row>
    <row r="2352" ht="11.25">
      <c r="T2352" s="96"/>
    </row>
    <row r="2353" ht="11.25">
      <c r="T2353" s="96"/>
    </row>
    <row r="2354" ht="11.25">
      <c r="T2354" s="96"/>
    </row>
    <row r="2355" ht="11.25">
      <c r="T2355" s="96"/>
    </row>
    <row r="2356" ht="11.25">
      <c r="T2356" s="96"/>
    </row>
    <row r="2357" ht="11.25">
      <c r="T2357" s="96"/>
    </row>
    <row r="2358" ht="11.25">
      <c r="T2358" s="96"/>
    </row>
    <row r="2359" ht="11.25">
      <c r="T2359" s="96"/>
    </row>
    <row r="2360" ht="11.25">
      <c r="T2360" s="96"/>
    </row>
    <row r="2361" ht="11.25">
      <c r="T2361" s="96"/>
    </row>
    <row r="2362" ht="11.25">
      <c r="T2362" s="96"/>
    </row>
    <row r="2363" ht="11.25">
      <c r="T2363" s="96"/>
    </row>
    <row r="2364" ht="11.25">
      <c r="T2364" s="96"/>
    </row>
    <row r="2365" ht="11.25">
      <c r="T2365" s="96"/>
    </row>
    <row r="2366" ht="11.25">
      <c r="T2366" s="96"/>
    </row>
    <row r="2367" ht="11.25">
      <c r="T2367" s="96"/>
    </row>
    <row r="2368" ht="11.25">
      <c r="T2368" s="96"/>
    </row>
    <row r="2369" ht="11.25">
      <c r="T2369" s="96"/>
    </row>
    <row r="2370" ht="11.25">
      <c r="T2370" s="96"/>
    </row>
    <row r="2371" ht="11.25">
      <c r="T2371" s="96"/>
    </row>
    <row r="2372" ht="11.25">
      <c r="T2372" s="96"/>
    </row>
    <row r="2373" ht="11.25">
      <c r="T2373" s="96"/>
    </row>
    <row r="2374" ht="11.25">
      <c r="T2374" s="96"/>
    </row>
    <row r="2375" ht="11.25">
      <c r="T2375" s="96"/>
    </row>
    <row r="2376" ht="11.25">
      <c r="T2376" s="96"/>
    </row>
    <row r="2377" ht="11.25">
      <c r="T2377" s="96"/>
    </row>
    <row r="2378" ht="11.25">
      <c r="T2378" s="96"/>
    </row>
    <row r="2379" ht="11.25">
      <c r="T2379" s="96"/>
    </row>
    <row r="2380" ht="11.25">
      <c r="T2380" s="96"/>
    </row>
    <row r="2381" ht="11.25">
      <c r="T2381" s="96"/>
    </row>
    <row r="2382" ht="11.25">
      <c r="T2382" s="96"/>
    </row>
    <row r="2383" ht="11.25">
      <c r="T2383" s="96"/>
    </row>
    <row r="2384" ht="11.25">
      <c r="T2384" s="96"/>
    </row>
    <row r="2385" ht="11.25">
      <c r="T2385" s="96"/>
    </row>
    <row r="2386" ht="11.25">
      <c r="T2386" s="96"/>
    </row>
    <row r="2387" ht="11.25">
      <c r="T2387" s="96"/>
    </row>
    <row r="2388" ht="11.25">
      <c r="T2388" s="96"/>
    </row>
    <row r="2389" ht="11.25">
      <c r="T2389" s="96"/>
    </row>
    <row r="2390" ht="11.25">
      <c r="T2390" s="96"/>
    </row>
    <row r="2391" ht="11.25">
      <c r="T2391" s="96"/>
    </row>
    <row r="2392" ht="11.25">
      <c r="T2392" s="96"/>
    </row>
    <row r="2393" ht="11.25">
      <c r="T2393" s="96"/>
    </row>
    <row r="2394" ht="11.25">
      <c r="T2394" s="96"/>
    </row>
    <row r="2395" ht="11.25">
      <c r="T2395" s="96"/>
    </row>
    <row r="2396" ht="11.25">
      <c r="T2396" s="96"/>
    </row>
    <row r="2397" ht="11.25">
      <c r="T2397" s="96"/>
    </row>
    <row r="2398" ht="11.25">
      <c r="T2398" s="96"/>
    </row>
    <row r="2399" ht="11.25">
      <c r="T2399" s="96"/>
    </row>
    <row r="2400" ht="11.25">
      <c r="T2400" s="96"/>
    </row>
    <row r="2401" ht="11.25">
      <c r="T2401" s="96"/>
    </row>
    <row r="2402" ht="11.25">
      <c r="T2402" s="96"/>
    </row>
    <row r="2403" ht="11.25">
      <c r="T2403" s="96"/>
    </row>
    <row r="2404" ht="11.25">
      <c r="T2404" s="96"/>
    </row>
    <row r="2405" ht="11.25">
      <c r="T2405" s="96"/>
    </row>
    <row r="2406" ht="11.25">
      <c r="T2406" s="96"/>
    </row>
    <row r="2407" ht="11.25">
      <c r="T2407" s="96"/>
    </row>
    <row r="2408" ht="11.25">
      <c r="T2408" s="96"/>
    </row>
    <row r="2409" ht="11.25">
      <c r="T2409" s="96"/>
    </row>
    <row r="2410" ht="11.25">
      <c r="T2410" s="96"/>
    </row>
    <row r="2411" ht="11.25">
      <c r="T2411" s="96"/>
    </row>
    <row r="2412" ht="11.25">
      <c r="T2412" s="96"/>
    </row>
    <row r="2413" ht="11.25">
      <c r="T2413" s="96"/>
    </row>
    <row r="2414" ht="11.25">
      <c r="T2414" s="96"/>
    </row>
    <row r="2415" ht="11.25">
      <c r="T2415" s="96"/>
    </row>
    <row r="2416" ht="11.25">
      <c r="T2416" s="96"/>
    </row>
    <row r="2417" ht="11.25">
      <c r="T2417" s="96"/>
    </row>
    <row r="2418" ht="11.25">
      <c r="T2418" s="96"/>
    </row>
    <row r="2419" ht="11.25">
      <c r="T2419" s="96"/>
    </row>
    <row r="2420" ht="11.25">
      <c r="T2420" s="96"/>
    </row>
    <row r="2421" ht="11.25">
      <c r="T2421" s="96"/>
    </row>
    <row r="2422" ht="11.25">
      <c r="T2422" s="96"/>
    </row>
    <row r="2423" ht="11.25">
      <c r="T2423" s="96"/>
    </row>
    <row r="2424" ht="11.25">
      <c r="T2424" s="96"/>
    </row>
    <row r="2425" ht="11.25">
      <c r="T2425" s="96"/>
    </row>
    <row r="2426" ht="11.25">
      <c r="T2426" s="96"/>
    </row>
    <row r="2427" ht="11.25">
      <c r="T2427" s="96"/>
    </row>
    <row r="2428" ht="11.25">
      <c r="T2428" s="96"/>
    </row>
    <row r="2429" ht="11.25">
      <c r="T2429" s="96"/>
    </row>
    <row r="2430" ht="11.25">
      <c r="T2430" s="96"/>
    </row>
    <row r="2431" ht="11.25">
      <c r="T2431" s="96"/>
    </row>
    <row r="2432" ht="11.25">
      <c r="T2432" s="96"/>
    </row>
    <row r="2433" ht="11.25">
      <c r="T2433" s="96"/>
    </row>
    <row r="2434" ht="11.25">
      <c r="T2434" s="96"/>
    </row>
    <row r="2435" ht="11.25">
      <c r="T2435" s="96"/>
    </row>
    <row r="2436" ht="11.25">
      <c r="T2436" s="96"/>
    </row>
    <row r="2437" ht="11.25">
      <c r="T2437" s="96"/>
    </row>
    <row r="2438" ht="11.25">
      <c r="T2438" s="96"/>
    </row>
    <row r="2439" ht="11.25">
      <c r="T2439" s="96"/>
    </row>
    <row r="2440" ht="11.25">
      <c r="T2440" s="96"/>
    </row>
    <row r="2441" ht="11.25">
      <c r="T2441" s="96"/>
    </row>
    <row r="2442" ht="11.25">
      <c r="T2442" s="96"/>
    </row>
    <row r="2443" ht="11.25">
      <c r="T2443" s="96"/>
    </row>
    <row r="2444" ht="11.25">
      <c r="T2444" s="96"/>
    </row>
    <row r="2445" ht="11.25">
      <c r="T2445" s="96"/>
    </row>
    <row r="2446" ht="11.25">
      <c r="T2446" s="96"/>
    </row>
    <row r="2447" ht="11.25">
      <c r="T2447" s="96"/>
    </row>
    <row r="2448" ht="11.25">
      <c r="T2448" s="96"/>
    </row>
    <row r="2449" ht="11.25">
      <c r="T2449" s="96"/>
    </row>
    <row r="2450" ht="11.25">
      <c r="T2450" s="96"/>
    </row>
    <row r="2451" ht="11.25">
      <c r="T2451" s="96"/>
    </row>
    <row r="2452" ht="11.25">
      <c r="T2452" s="96"/>
    </row>
    <row r="2453" ht="11.25">
      <c r="T2453" s="96"/>
    </row>
    <row r="2454" ht="11.25">
      <c r="T2454" s="96"/>
    </row>
    <row r="2455" ht="11.25">
      <c r="T2455" s="96"/>
    </row>
    <row r="2456" ht="11.25">
      <c r="T2456" s="96"/>
    </row>
    <row r="2457" ht="11.25">
      <c r="T2457" s="96"/>
    </row>
    <row r="2458" ht="11.25">
      <c r="T2458" s="96"/>
    </row>
    <row r="2459" ht="11.25">
      <c r="T2459" s="96"/>
    </row>
    <row r="2460" ht="11.25">
      <c r="T2460" s="96"/>
    </row>
    <row r="2461" ht="11.25">
      <c r="T2461" s="96"/>
    </row>
    <row r="2462" ht="11.25">
      <c r="T2462" s="96"/>
    </row>
    <row r="2463" ht="11.25">
      <c r="T2463" s="96"/>
    </row>
    <row r="2464" ht="11.25">
      <c r="T2464" s="96"/>
    </row>
    <row r="2465" ht="11.25">
      <c r="T2465" s="96"/>
    </row>
    <row r="2466" ht="11.25">
      <c r="T2466" s="96"/>
    </row>
    <row r="2467" ht="11.25">
      <c r="T2467" s="96"/>
    </row>
    <row r="2468" ht="11.25">
      <c r="T2468" s="96"/>
    </row>
    <row r="2469" ht="11.25">
      <c r="T2469" s="96"/>
    </row>
    <row r="2470" ht="11.25">
      <c r="T2470" s="96"/>
    </row>
    <row r="2471" ht="11.25">
      <c r="T2471" s="96"/>
    </row>
    <row r="2472" ht="11.25">
      <c r="T2472" s="96"/>
    </row>
    <row r="2473" ht="11.25">
      <c r="T2473" s="96"/>
    </row>
    <row r="2474" ht="11.25">
      <c r="T2474" s="96"/>
    </row>
    <row r="2475" ht="11.25">
      <c r="T2475" s="96"/>
    </row>
    <row r="2476" ht="11.25">
      <c r="T2476" s="96"/>
    </row>
    <row r="2477" ht="11.25">
      <c r="T2477" s="96"/>
    </row>
    <row r="2478" ht="11.25">
      <c r="T2478" s="96"/>
    </row>
    <row r="2479" ht="11.25">
      <c r="T2479" s="96"/>
    </row>
    <row r="2480" ht="11.25">
      <c r="T2480" s="96"/>
    </row>
    <row r="2481" ht="11.25">
      <c r="T2481" s="96"/>
    </row>
    <row r="2482" ht="11.25">
      <c r="T2482" s="96"/>
    </row>
    <row r="2483" ht="11.25">
      <c r="T2483" s="96"/>
    </row>
    <row r="2484" ht="11.25">
      <c r="T2484" s="96"/>
    </row>
    <row r="2485" ht="11.25">
      <c r="T2485" s="96"/>
    </row>
    <row r="2486" ht="11.25">
      <c r="T2486" s="96"/>
    </row>
    <row r="2487" ht="11.25">
      <c r="T2487" s="96"/>
    </row>
    <row r="2488" ht="11.25">
      <c r="T2488" s="96"/>
    </row>
    <row r="2489" ht="11.25">
      <c r="T2489" s="96"/>
    </row>
    <row r="2490" ht="11.25">
      <c r="T2490" s="96"/>
    </row>
    <row r="2491" ht="11.25">
      <c r="T2491" s="96"/>
    </row>
    <row r="2492" ht="11.25">
      <c r="T2492" s="96"/>
    </row>
    <row r="2493" ht="11.25">
      <c r="T2493" s="96"/>
    </row>
    <row r="2494" ht="11.25">
      <c r="T2494" s="96"/>
    </row>
    <row r="2495" ht="11.25">
      <c r="T2495" s="96"/>
    </row>
    <row r="2496" ht="11.25">
      <c r="T2496" s="96"/>
    </row>
    <row r="2497" ht="11.25">
      <c r="T2497" s="96"/>
    </row>
    <row r="2498" ht="11.25">
      <c r="T2498" s="96"/>
    </row>
    <row r="2499" ht="11.25">
      <c r="T2499" s="96"/>
    </row>
    <row r="2500" ht="11.25">
      <c r="T2500" s="96"/>
    </row>
    <row r="2501" ht="11.25">
      <c r="T2501" s="96"/>
    </row>
    <row r="2502" ht="11.25">
      <c r="T2502" s="96"/>
    </row>
    <row r="2503" ht="11.25">
      <c r="T2503" s="96"/>
    </row>
    <row r="2504" ht="11.25">
      <c r="T2504" s="96"/>
    </row>
    <row r="2505" ht="11.25">
      <c r="T2505" s="96"/>
    </row>
    <row r="2506" ht="11.25">
      <c r="T2506" s="96"/>
    </row>
    <row r="2507" ht="11.25">
      <c r="T2507" s="96"/>
    </row>
    <row r="2508" ht="11.25">
      <c r="T2508" s="96"/>
    </row>
    <row r="2509" ht="11.25">
      <c r="T2509" s="96"/>
    </row>
    <row r="2510" ht="11.25">
      <c r="T2510" s="96"/>
    </row>
    <row r="2511" ht="11.25">
      <c r="T2511" s="96"/>
    </row>
    <row r="2512" ht="11.25">
      <c r="T2512" s="96"/>
    </row>
    <row r="2513" ht="11.25">
      <c r="T2513" s="96"/>
    </row>
    <row r="2514" ht="11.25">
      <c r="T2514" s="96"/>
    </row>
    <row r="2515" ht="11.25">
      <c r="T2515" s="96"/>
    </row>
    <row r="2516" ht="11.25">
      <c r="T2516" s="96"/>
    </row>
    <row r="2517" ht="11.25">
      <c r="T2517" s="96"/>
    </row>
    <row r="2518" ht="11.25">
      <c r="T2518" s="96"/>
    </row>
    <row r="2519" ht="11.25">
      <c r="T2519" s="96"/>
    </row>
    <row r="2520" ht="11.25">
      <c r="T2520" s="96"/>
    </row>
    <row r="2521" ht="11.25">
      <c r="T2521" s="96"/>
    </row>
    <row r="2522" ht="11.25">
      <c r="T2522" s="96"/>
    </row>
    <row r="2523" ht="11.25">
      <c r="T2523" s="96"/>
    </row>
    <row r="2524" ht="11.25">
      <c r="T2524" s="96"/>
    </row>
    <row r="2525" ht="11.25">
      <c r="T2525" s="96"/>
    </row>
    <row r="2526" ht="11.25">
      <c r="T2526" s="96"/>
    </row>
    <row r="2527" ht="11.25">
      <c r="T2527" s="96"/>
    </row>
    <row r="2528" ht="11.25">
      <c r="T2528" s="96"/>
    </row>
    <row r="2529" ht="11.25">
      <c r="T2529" s="96"/>
    </row>
    <row r="2530" ht="11.25">
      <c r="T2530" s="96"/>
    </row>
    <row r="2531" ht="11.25">
      <c r="T2531" s="96"/>
    </row>
    <row r="2532" ht="11.25">
      <c r="T2532" s="96"/>
    </row>
    <row r="2533" ht="11.25">
      <c r="T2533" s="96"/>
    </row>
    <row r="2534" ht="11.25">
      <c r="T2534" s="96"/>
    </row>
    <row r="2535" ht="11.25">
      <c r="T2535" s="96"/>
    </row>
    <row r="2536" ht="11.25">
      <c r="T2536" s="96"/>
    </row>
    <row r="2537" ht="11.25">
      <c r="T2537" s="96"/>
    </row>
    <row r="2538" ht="11.25">
      <c r="T2538" s="96"/>
    </row>
    <row r="2539" ht="11.25">
      <c r="T2539" s="96"/>
    </row>
    <row r="2540" ht="11.25">
      <c r="T2540" s="96"/>
    </row>
    <row r="2541" ht="11.25">
      <c r="T2541" s="96"/>
    </row>
    <row r="2542" ht="11.25">
      <c r="T2542" s="96"/>
    </row>
    <row r="2543" ht="11.25">
      <c r="T2543" s="96"/>
    </row>
    <row r="2544" ht="11.25">
      <c r="T2544" s="96"/>
    </row>
    <row r="2545" ht="11.25">
      <c r="T2545" s="96"/>
    </row>
    <row r="2546" ht="11.25">
      <c r="T2546" s="96"/>
    </row>
    <row r="2547" ht="11.25">
      <c r="T2547" s="96"/>
    </row>
    <row r="2548" ht="11.25">
      <c r="T2548" s="96"/>
    </row>
    <row r="2549" ht="11.25">
      <c r="T2549" s="96"/>
    </row>
    <row r="2550" ht="11.25">
      <c r="T2550" s="96"/>
    </row>
    <row r="2551" ht="11.25">
      <c r="T2551" s="96"/>
    </row>
    <row r="2552" ht="11.25">
      <c r="T2552" s="96"/>
    </row>
    <row r="2553" ht="11.25">
      <c r="T2553" s="96"/>
    </row>
    <row r="2554" ht="11.25">
      <c r="T2554" s="96"/>
    </row>
    <row r="2555" ht="11.25">
      <c r="T2555" s="96"/>
    </row>
    <row r="2556" ht="11.25">
      <c r="T2556" s="96"/>
    </row>
    <row r="2557" ht="11.25">
      <c r="T2557" s="96"/>
    </row>
    <row r="2558" ht="11.25">
      <c r="T2558" s="96"/>
    </row>
    <row r="2559" ht="11.25">
      <c r="T2559" s="96"/>
    </row>
    <row r="2560" ht="11.25">
      <c r="T2560" s="96"/>
    </row>
    <row r="2561" ht="11.25">
      <c r="T2561" s="96"/>
    </row>
    <row r="2562" ht="11.25">
      <c r="T2562" s="96"/>
    </row>
    <row r="2563" ht="11.25">
      <c r="T2563" s="96"/>
    </row>
    <row r="2564" ht="11.25">
      <c r="T2564" s="96"/>
    </row>
    <row r="2565" ht="11.25">
      <c r="T2565" s="96"/>
    </row>
    <row r="2566" ht="11.25">
      <c r="T2566" s="96"/>
    </row>
    <row r="2567" ht="11.25">
      <c r="T2567" s="96"/>
    </row>
    <row r="2568" ht="11.25">
      <c r="T2568" s="96"/>
    </row>
    <row r="2569" ht="11.25">
      <c r="T2569" s="96"/>
    </row>
    <row r="2570" ht="11.25">
      <c r="T2570" s="96"/>
    </row>
    <row r="2571" ht="11.25">
      <c r="T2571" s="96"/>
    </row>
    <row r="2572" ht="11.25">
      <c r="T2572" s="96"/>
    </row>
    <row r="2573" ht="11.25">
      <c r="T2573" s="96"/>
    </row>
    <row r="2574" ht="11.25">
      <c r="T2574" s="96"/>
    </row>
    <row r="2575" ht="11.25">
      <c r="T2575" s="96"/>
    </row>
    <row r="2576" ht="11.25">
      <c r="T2576" s="96"/>
    </row>
    <row r="2577" ht="11.25">
      <c r="T2577" s="96"/>
    </row>
    <row r="2578" ht="11.25">
      <c r="T2578" s="96"/>
    </row>
    <row r="2579" ht="11.25">
      <c r="T2579" s="96"/>
    </row>
    <row r="2580" ht="11.25">
      <c r="T2580" s="96"/>
    </row>
    <row r="2581" ht="11.25">
      <c r="T2581" s="96"/>
    </row>
    <row r="2582" ht="11.25">
      <c r="T2582" s="96"/>
    </row>
    <row r="2583" ht="11.25">
      <c r="T2583" s="96"/>
    </row>
    <row r="2584" ht="11.25">
      <c r="T2584" s="96"/>
    </row>
    <row r="2585" ht="11.25">
      <c r="T2585" s="96"/>
    </row>
    <row r="2586" ht="11.25">
      <c r="T2586" s="96"/>
    </row>
    <row r="2587" ht="11.25">
      <c r="T2587" s="96"/>
    </row>
    <row r="2588" ht="11.25">
      <c r="T2588" s="96"/>
    </row>
    <row r="2589" ht="11.25">
      <c r="T2589" s="96"/>
    </row>
    <row r="2590" ht="11.25">
      <c r="T2590" s="96"/>
    </row>
    <row r="2591" ht="11.25">
      <c r="T2591" s="96"/>
    </row>
    <row r="2592" ht="11.25">
      <c r="T2592" s="96"/>
    </row>
    <row r="2593" ht="11.25">
      <c r="T2593" s="96"/>
    </row>
    <row r="2594" ht="11.25">
      <c r="T2594" s="96"/>
    </row>
    <row r="2595" ht="11.25">
      <c r="T2595" s="96"/>
    </row>
    <row r="2596" ht="11.25">
      <c r="T2596" s="96"/>
    </row>
    <row r="2597" ht="11.25">
      <c r="T2597" s="96"/>
    </row>
    <row r="2598" ht="11.25">
      <c r="T2598" s="96"/>
    </row>
    <row r="2599" ht="11.25">
      <c r="T2599" s="96"/>
    </row>
    <row r="2600" ht="11.25">
      <c r="T2600" s="96"/>
    </row>
    <row r="2601" ht="11.25">
      <c r="T2601" s="96"/>
    </row>
    <row r="2602" ht="11.25">
      <c r="T2602" s="96"/>
    </row>
    <row r="2603" ht="11.25">
      <c r="T2603" s="96"/>
    </row>
    <row r="2604" ht="11.25">
      <c r="T2604" s="96"/>
    </row>
    <row r="2605" ht="11.25">
      <c r="T2605" s="96"/>
    </row>
    <row r="2606" ht="11.25">
      <c r="T2606" s="96"/>
    </row>
    <row r="2607" ht="11.25">
      <c r="T2607" s="96"/>
    </row>
    <row r="2608" ht="11.25">
      <c r="T2608" s="96"/>
    </row>
    <row r="2609" ht="11.25">
      <c r="T2609" s="96"/>
    </row>
    <row r="2610" ht="11.25">
      <c r="T2610" s="96"/>
    </row>
    <row r="2611" ht="11.25">
      <c r="T2611" s="96"/>
    </row>
    <row r="2612" ht="11.25">
      <c r="T2612" s="96"/>
    </row>
    <row r="2613" ht="11.25">
      <c r="T2613" s="96"/>
    </row>
    <row r="2614" ht="11.25">
      <c r="T2614" s="96"/>
    </row>
    <row r="2615" ht="11.25">
      <c r="T2615" s="96"/>
    </row>
    <row r="2616" ht="11.25">
      <c r="T2616" s="96"/>
    </row>
    <row r="2617" ht="11.25">
      <c r="T2617" s="96"/>
    </row>
    <row r="2618" ht="11.25">
      <c r="T2618" s="96"/>
    </row>
    <row r="2619" ht="11.25">
      <c r="T2619" s="96"/>
    </row>
    <row r="2620" ht="11.25">
      <c r="T2620" s="96"/>
    </row>
    <row r="2621" ht="11.25">
      <c r="T2621" s="96"/>
    </row>
    <row r="2622" ht="11.25">
      <c r="T2622" s="96"/>
    </row>
    <row r="2623" ht="11.25">
      <c r="T2623" s="96"/>
    </row>
    <row r="2624" ht="11.25">
      <c r="T2624" s="96"/>
    </row>
    <row r="2625" ht="11.25">
      <c r="T2625" s="96"/>
    </row>
    <row r="2626" ht="11.25">
      <c r="T2626" s="96"/>
    </row>
    <row r="2627" ht="11.25">
      <c r="T2627" s="96"/>
    </row>
    <row r="2628" ht="11.25">
      <c r="T2628" s="96"/>
    </row>
    <row r="2629" ht="11.25">
      <c r="T2629" s="96"/>
    </row>
    <row r="2630" ht="11.25">
      <c r="T2630" s="96"/>
    </row>
    <row r="2631" ht="11.25">
      <c r="T2631" s="96"/>
    </row>
    <row r="2632" ht="11.25">
      <c r="T2632" s="96"/>
    </row>
    <row r="2633" ht="11.25">
      <c r="T2633" s="96"/>
    </row>
    <row r="2634" ht="11.25">
      <c r="T2634" s="96"/>
    </row>
    <row r="2635" ht="11.25">
      <c r="T2635" s="96"/>
    </row>
    <row r="2636" ht="11.25">
      <c r="T2636" s="96"/>
    </row>
    <row r="2637" ht="11.25">
      <c r="T2637" s="96"/>
    </row>
    <row r="2638" ht="11.25">
      <c r="T2638" s="96"/>
    </row>
    <row r="2639" ht="11.25">
      <c r="T2639" s="96"/>
    </row>
    <row r="2640" ht="11.25">
      <c r="T2640" s="96"/>
    </row>
    <row r="2641" ht="11.25">
      <c r="T2641" s="96"/>
    </row>
    <row r="2642" ht="11.25">
      <c r="T2642" s="96"/>
    </row>
    <row r="2643" ht="11.25">
      <c r="T2643" s="96"/>
    </row>
    <row r="2644" ht="11.25">
      <c r="T2644" s="96"/>
    </row>
    <row r="2645" ht="11.25">
      <c r="T2645" s="96"/>
    </row>
    <row r="2646" ht="11.25">
      <c r="T2646" s="96"/>
    </row>
    <row r="2647" ht="11.25">
      <c r="T2647" s="96"/>
    </row>
    <row r="2648" ht="11.25">
      <c r="T2648" s="96"/>
    </row>
    <row r="2649" ht="11.25">
      <c r="T2649" s="96"/>
    </row>
    <row r="2650" ht="11.25">
      <c r="T2650" s="96"/>
    </row>
    <row r="2651" ht="11.25">
      <c r="T2651" s="96"/>
    </row>
    <row r="2652" ht="11.25">
      <c r="T2652" s="96"/>
    </row>
    <row r="2653" ht="11.25">
      <c r="T2653" s="96"/>
    </row>
    <row r="2654" ht="11.25">
      <c r="T2654" s="96"/>
    </row>
    <row r="2655" ht="11.25">
      <c r="T2655" s="96"/>
    </row>
    <row r="2656" ht="11.25">
      <c r="T2656" s="96"/>
    </row>
    <row r="2657" ht="11.25">
      <c r="T2657" s="96"/>
    </row>
    <row r="2658" ht="11.25">
      <c r="T2658" s="96"/>
    </row>
    <row r="2659" ht="11.25">
      <c r="T2659" s="96"/>
    </row>
    <row r="2660" ht="11.25">
      <c r="T2660" s="96"/>
    </row>
    <row r="2661" ht="11.25">
      <c r="T2661" s="96"/>
    </row>
    <row r="2662" ht="11.25">
      <c r="T2662" s="96"/>
    </row>
    <row r="2663" ht="11.25">
      <c r="T2663" s="96"/>
    </row>
    <row r="2664" ht="11.25">
      <c r="T2664" s="96"/>
    </row>
    <row r="2665" ht="11.25">
      <c r="T2665" s="96"/>
    </row>
    <row r="2666" ht="11.25">
      <c r="T2666" s="96"/>
    </row>
    <row r="2667" ht="11.25">
      <c r="T2667" s="96"/>
    </row>
    <row r="2668" ht="11.25">
      <c r="T2668" s="96"/>
    </row>
    <row r="2669" ht="11.25">
      <c r="T2669" s="96"/>
    </row>
    <row r="2670" ht="11.25">
      <c r="T2670" s="96"/>
    </row>
    <row r="2671" ht="11.25">
      <c r="T2671" s="96"/>
    </row>
    <row r="2672" ht="11.25">
      <c r="T2672" s="96"/>
    </row>
    <row r="2673" ht="11.25">
      <c r="T2673" s="96"/>
    </row>
    <row r="2674" ht="11.25">
      <c r="T2674" s="96"/>
    </row>
    <row r="2675" ht="11.25">
      <c r="T2675" s="96"/>
    </row>
    <row r="2676" ht="11.25">
      <c r="T2676" s="96"/>
    </row>
    <row r="2677" ht="11.25">
      <c r="T2677" s="96"/>
    </row>
    <row r="2678" ht="11.25">
      <c r="T2678" s="96"/>
    </row>
    <row r="2679" ht="11.25">
      <c r="T2679" s="96"/>
    </row>
    <row r="2680" ht="11.25">
      <c r="T2680" s="96"/>
    </row>
    <row r="2681" ht="11.25">
      <c r="T2681" s="96"/>
    </row>
    <row r="2682" ht="11.25">
      <c r="T2682" s="96"/>
    </row>
    <row r="2683" ht="11.25">
      <c r="T2683" s="96"/>
    </row>
    <row r="2684" ht="11.25">
      <c r="T2684" s="96"/>
    </row>
    <row r="2685" ht="11.25">
      <c r="T2685" s="96"/>
    </row>
    <row r="2686" ht="11.25">
      <c r="T2686" s="96"/>
    </row>
    <row r="2687" ht="11.25">
      <c r="T2687" s="96"/>
    </row>
    <row r="2688" ht="11.25">
      <c r="T2688" s="96"/>
    </row>
    <row r="2689" ht="11.25">
      <c r="T2689" s="96"/>
    </row>
    <row r="2690" ht="11.25">
      <c r="T2690" s="96"/>
    </row>
    <row r="2691" ht="11.25">
      <c r="T2691" s="96"/>
    </row>
    <row r="2692" ht="11.25">
      <c r="T2692" s="96"/>
    </row>
    <row r="2693" ht="11.25">
      <c r="T2693" s="96"/>
    </row>
    <row r="2694" ht="11.25">
      <c r="T2694" s="96"/>
    </row>
    <row r="2695" ht="11.25">
      <c r="T2695" s="96"/>
    </row>
    <row r="2696" ht="11.25">
      <c r="T2696" s="96"/>
    </row>
    <row r="2697" ht="11.25">
      <c r="T2697" s="96"/>
    </row>
    <row r="2698" ht="11.25">
      <c r="T2698" s="96"/>
    </row>
    <row r="2699" ht="11.25">
      <c r="T2699" s="96"/>
    </row>
    <row r="2700" ht="11.25">
      <c r="T2700" s="96"/>
    </row>
    <row r="2701" ht="11.25">
      <c r="T2701" s="96"/>
    </row>
    <row r="2702" ht="11.25">
      <c r="T2702" s="96"/>
    </row>
    <row r="2703" ht="11.25">
      <c r="T2703" s="96"/>
    </row>
    <row r="2704" ht="11.25">
      <c r="T2704" s="96"/>
    </row>
    <row r="2705" ht="11.25">
      <c r="T2705" s="96"/>
    </row>
    <row r="2706" ht="11.25">
      <c r="T2706" s="96"/>
    </row>
    <row r="2707" ht="11.25">
      <c r="T2707" s="96"/>
    </row>
    <row r="2708" ht="11.25">
      <c r="T2708" s="96"/>
    </row>
    <row r="2709" ht="11.25">
      <c r="T2709" s="96"/>
    </row>
    <row r="2710" ht="11.25">
      <c r="T2710" s="96"/>
    </row>
    <row r="2711" ht="11.25">
      <c r="T2711" s="96"/>
    </row>
    <row r="2712" ht="11.25">
      <c r="T2712" s="96"/>
    </row>
    <row r="2713" ht="11.25">
      <c r="T2713" s="96"/>
    </row>
    <row r="2714" ht="11.25">
      <c r="T2714" s="96"/>
    </row>
    <row r="2715" ht="11.25">
      <c r="T2715" s="96"/>
    </row>
    <row r="2716" ht="11.25">
      <c r="T2716" s="96"/>
    </row>
    <row r="2717" ht="11.25">
      <c r="T2717" s="96"/>
    </row>
    <row r="2718" ht="11.25">
      <c r="T2718" s="96"/>
    </row>
    <row r="2719" ht="11.25">
      <c r="T2719" s="96"/>
    </row>
    <row r="2720" ht="11.25">
      <c r="T2720" s="96"/>
    </row>
    <row r="2721" ht="11.25">
      <c r="T2721" s="96"/>
    </row>
    <row r="2722" ht="11.25">
      <c r="T2722" s="96"/>
    </row>
    <row r="2723" ht="11.25">
      <c r="T2723" s="96"/>
    </row>
    <row r="2724" ht="11.25">
      <c r="T2724" s="96"/>
    </row>
    <row r="2725" ht="11.25">
      <c r="T2725" s="96"/>
    </row>
    <row r="2726" ht="11.25">
      <c r="T2726" s="96"/>
    </row>
    <row r="2727" ht="11.25">
      <c r="T2727" s="96"/>
    </row>
    <row r="2728" ht="11.25">
      <c r="T2728" s="96"/>
    </row>
    <row r="2729" ht="11.25">
      <c r="T2729" s="96"/>
    </row>
    <row r="2730" ht="11.25">
      <c r="T2730" s="96"/>
    </row>
    <row r="2731" ht="11.25">
      <c r="T2731" s="96"/>
    </row>
    <row r="2732" ht="11.25">
      <c r="T2732" s="96"/>
    </row>
    <row r="2733" ht="11.25">
      <c r="T2733" s="96"/>
    </row>
    <row r="2734" ht="11.25">
      <c r="T2734" s="96"/>
    </row>
    <row r="2735" ht="11.25">
      <c r="T2735" s="96"/>
    </row>
    <row r="2736" ht="11.25">
      <c r="T2736" s="96"/>
    </row>
    <row r="2737" ht="11.25">
      <c r="T2737" s="96"/>
    </row>
    <row r="2738" ht="11.25">
      <c r="T2738" s="96"/>
    </row>
    <row r="2739" ht="11.25">
      <c r="T2739" s="96"/>
    </row>
    <row r="2740" ht="11.25">
      <c r="T2740" s="96"/>
    </row>
    <row r="2741" ht="11.25">
      <c r="T2741" s="96"/>
    </row>
    <row r="2742" ht="11.25">
      <c r="T2742" s="96"/>
    </row>
    <row r="2743" ht="11.25">
      <c r="T2743" s="96"/>
    </row>
    <row r="2744" ht="11.25">
      <c r="T2744" s="96"/>
    </row>
    <row r="2745" ht="11.25">
      <c r="T2745" s="96"/>
    </row>
    <row r="2746" ht="11.25">
      <c r="T2746" s="96"/>
    </row>
    <row r="2747" ht="11.25">
      <c r="T2747" s="96"/>
    </row>
    <row r="2748" ht="11.25">
      <c r="T2748" s="96"/>
    </row>
    <row r="2749" ht="11.25">
      <c r="T2749" s="96"/>
    </row>
    <row r="2750" ht="11.25">
      <c r="T2750" s="96"/>
    </row>
    <row r="2751" ht="11.25">
      <c r="T2751" s="96"/>
    </row>
    <row r="2752" ht="11.25">
      <c r="T2752" s="96"/>
    </row>
    <row r="2753" ht="11.25">
      <c r="T2753" s="96"/>
    </row>
    <row r="2754" ht="11.25">
      <c r="T2754" s="96"/>
    </row>
    <row r="2755" ht="11.25">
      <c r="T2755" s="96"/>
    </row>
    <row r="2756" ht="11.25">
      <c r="T2756" s="96"/>
    </row>
    <row r="2757" ht="11.25">
      <c r="T2757" s="96"/>
    </row>
    <row r="2758" ht="11.25">
      <c r="T2758" s="96"/>
    </row>
    <row r="2759" ht="11.25">
      <c r="T2759" s="96"/>
    </row>
    <row r="2760" ht="11.25">
      <c r="T2760" s="96"/>
    </row>
    <row r="2761" ht="11.25">
      <c r="T2761" s="96"/>
    </row>
    <row r="2762" ht="11.25">
      <c r="T2762" s="96"/>
    </row>
    <row r="2763" ht="11.25">
      <c r="T2763" s="96"/>
    </row>
    <row r="2764" ht="11.25">
      <c r="T2764" s="96"/>
    </row>
    <row r="2765" ht="11.25">
      <c r="T2765" s="96"/>
    </row>
    <row r="2766" ht="11.25">
      <c r="T2766" s="96"/>
    </row>
    <row r="2767" ht="11.25">
      <c r="T2767" s="96"/>
    </row>
    <row r="2768" ht="11.25">
      <c r="T2768" s="96"/>
    </row>
    <row r="2769" ht="11.25">
      <c r="T2769" s="96"/>
    </row>
    <row r="2770" ht="11.25">
      <c r="T2770" s="96"/>
    </row>
    <row r="2771" ht="11.25">
      <c r="T2771" s="96"/>
    </row>
    <row r="2772" ht="11.25">
      <c r="T2772" s="96"/>
    </row>
    <row r="2773" ht="11.25">
      <c r="T2773" s="96"/>
    </row>
    <row r="2774" ht="11.25">
      <c r="T2774" s="96"/>
    </row>
    <row r="2775" ht="11.25">
      <c r="T2775" s="96"/>
    </row>
    <row r="2776" ht="11.25">
      <c r="T2776" s="96"/>
    </row>
    <row r="2777" ht="11.25">
      <c r="T2777" s="96"/>
    </row>
    <row r="2778" ht="11.25">
      <c r="T2778" s="96"/>
    </row>
    <row r="2779" ht="11.25">
      <c r="T2779" s="96"/>
    </row>
    <row r="2780" ht="11.25">
      <c r="T2780" s="96"/>
    </row>
    <row r="2781" ht="11.25">
      <c r="T2781" s="96"/>
    </row>
    <row r="2782" ht="11.25">
      <c r="T2782" s="96"/>
    </row>
    <row r="2783" ht="11.25">
      <c r="T2783" s="96"/>
    </row>
    <row r="2784" ht="11.25">
      <c r="T2784" s="96"/>
    </row>
    <row r="2785" ht="11.25">
      <c r="T2785" s="96"/>
    </row>
    <row r="2786" ht="11.25">
      <c r="T2786" s="96"/>
    </row>
    <row r="2787" ht="11.25">
      <c r="T2787" s="96"/>
    </row>
    <row r="2788" ht="11.25">
      <c r="T2788" s="96"/>
    </row>
    <row r="2789" ht="11.25">
      <c r="T2789" s="96"/>
    </row>
    <row r="2790" ht="11.25">
      <c r="T2790" s="96"/>
    </row>
    <row r="2791" ht="11.25">
      <c r="T2791" s="96"/>
    </row>
    <row r="2792" ht="11.25">
      <c r="T2792" s="96"/>
    </row>
    <row r="2793" ht="11.25">
      <c r="T2793" s="96"/>
    </row>
    <row r="2794" ht="11.25">
      <c r="T2794" s="96"/>
    </row>
    <row r="2795" ht="11.25">
      <c r="T2795" s="96"/>
    </row>
    <row r="2796" ht="11.25">
      <c r="T2796" s="96"/>
    </row>
    <row r="2797" ht="11.25">
      <c r="T2797" s="96"/>
    </row>
    <row r="2798" ht="11.25">
      <c r="T2798" s="96"/>
    </row>
    <row r="2799" ht="11.25">
      <c r="T2799" s="96"/>
    </row>
    <row r="2800" ht="11.25">
      <c r="T2800" s="96"/>
    </row>
    <row r="2801" ht="11.25">
      <c r="T2801" s="96"/>
    </row>
    <row r="2802" ht="11.25">
      <c r="T2802" s="96"/>
    </row>
    <row r="2803" ht="11.25">
      <c r="T2803" s="96"/>
    </row>
    <row r="2804" ht="11.25">
      <c r="T2804" s="96"/>
    </row>
    <row r="2805" ht="11.25">
      <c r="T2805" s="96"/>
    </row>
    <row r="2806" ht="11.25">
      <c r="T2806" s="96"/>
    </row>
    <row r="2807" ht="11.25">
      <c r="T2807" s="96"/>
    </row>
    <row r="2808" ht="11.25">
      <c r="T2808" s="96"/>
    </row>
    <row r="2809" ht="11.25">
      <c r="T2809" s="96"/>
    </row>
    <row r="2810" ht="11.25">
      <c r="T2810" s="96"/>
    </row>
    <row r="2811" ht="11.25">
      <c r="T2811" s="96"/>
    </row>
    <row r="2812" ht="11.25">
      <c r="T2812" s="96"/>
    </row>
    <row r="2813" ht="11.25">
      <c r="T2813" s="96"/>
    </row>
    <row r="2814" ht="11.25">
      <c r="T2814" s="96"/>
    </row>
    <row r="2815" ht="11.25">
      <c r="T2815" s="96"/>
    </row>
    <row r="2816" ht="11.25">
      <c r="T2816" s="96"/>
    </row>
    <row r="2817" ht="11.25">
      <c r="T2817" s="96"/>
    </row>
    <row r="2818" ht="11.25">
      <c r="T2818" s="96"/>
    </row>
    <row r="2819" ht="11.25">
      <c r="T2819" s="96"/>
    </row>
    <row r="2820" ht="11.25">
      <c r="T2820" s="96"/>
    </row>
    <row r="2821" ht="11.25">
      <c r="T2821" s="96"/>
    </row>
    <row r="2822" ht="11.25">
      <c r="T2822" s="96"/>
    </row>
    <row r="2823" ht="11.25">
      <c r="T2823" s="96"/>
    </row>
    <row r="2824" ht="11.25">
      <c r="T2824" s="96"/>
    </row>
    <row r="2825" ht="11.25">
      <c r="T2825" s="96"/>
    </row>
    <row r="2826" ht="11.25">
      <c r="T2826" s="96"/>
    </row>
    <row r="2827" ht="11.25">
      <c r="T2827" s="96"/>
    </row>
    <row r="2828" ht="11.25">
      <c r="T2828" s="96"/>
    </row>
    <row r="2829" ht="11.25">
      <c r="T2829" s="96"/>
    </row>
    <row r="2830" ht="11.25">
      <c r="T2830" s="96"/>
    </row>
    <row r="2831" ht="11.25">
      <c r="T2831" s="96"/>
    </row>
    <row r="2832" ht="11.25">
      <c r="T2832" s="96"/>
    </row>
    <row r="2833" ht="11.25">
      <c r="T2833" s="96"/>
    </row>
    <row r="2834" ht="11.25">
      <c r="T2834" s="96"/>
    </row>
    <row r="2835" ht="11.25">
      <c r="T2835" s="96"/>
    </row>
    <row r="2836" ht="11.25">
      <c r="T2836" s="96"/>
    </row>
    <row r="2837" ht="11.25">
      <c r="T2837" s="96"/>
    </row>
    <row r="2838" ht="11.25">
      <c r="T2838" s="96"/>
    </row>
    <row r="2839" ht="11.25">
      <c r="T2839" s="96"/>
    </row>
    <row r="2840" ht="11.25">
      <c r="T2840" s="96"/>
    </row>
    <row r="2841" ht="11.25">
      <c r="T2841" s="96"/>
    </row>
    <row r="2842" ht="11.25">
      <c r="T2842" s="96"/>
    </row>
    <row r="2843" ht="11.25">
      <c r="T2843" s="96"/>
    </row>
    <row r="2844" ht="11.25">
      <c r="T2844" s="96"/>
    </row>
    <row r="2845" ht="11.25">
      <c r="T2845" s="96"/>
    </row>
    <row r="2846" ht="11.25">
      <c r="T2846" s="96"/>
    </row>
    <row r="2847" ht="11.25">
      <c r="T2847" s="96"/>
    </row>
    <row r="2848" ht="11.25">
      <c r="T2848" s="96"/>
    </row>
    <row r="2849" ht="11.25">
      <c r="T2849" s="96"/>
    </row>
    <row r="2850" ht="11.25">
      <c r="T2850" s="96"/>
    </row>
    <row r="2851" ht="11.25">
      <c r="T2851" s="96"/>
    </row>
    <row r="2852" ht="11.25">
      <c r="T2852" s="96"/>
    </row>
    <row r="2853" ht="11.25">
      <c r="T2853" s="96"/>
    </row>
    <row r="2854" ht="11.25">
      <c r="T2854" s="96"/>
    </row>
    <row r="2855" ht="11.25">
      <c r="T2855" s="96"/>
    </row>
    <row r="2856" ht="11.25">
      <c r="T2856" s="96"/>
    </row>
    <row r="2857" ht="11.25">
      <c r="T2857" s="96"/>
    </row>
    <row r="2858" ht="11.25">
      <c r="T2858" s="96"/>
    </row>
    <row r="2859" ht="11.25">
      <c r="T2859" s="96"/>
    </row>
    <row r="2860" ht="11.25">
      <c r="T2860" s="96"/>
    </row>
    <row r="2861" ht="11.25">
      <c r="T2861" s="96"/>
    </row>
    <row r="2862" ht="11.25">
      <c r="T2862" s="96"/>
    </row>
    <row r="2863" ht="11.25">
      <c r="T2863" s="96"/>
    </row>
    <row r="2864" ht="11.25">
      <c r="T2864" s="96"/>
    </row>
    <row r="2865" ht="11.25">
      <c r="T2865" s="96"/>
    </row>
    <row r="2866" ht="11.25">
      <c r="T2866" s="96"/>
    </row>
    <row r="2867" ht="11.25">
      <c r="T2867" s="96"/>
    </row>
    <row r="2868" ht="11.25">
      <c r="T2868" s="96"/>
    </row>
    <row r="2869" ht="11.25">
      <c r="T2869" s="96"/>
    </row>
    <row r="2870" ht="11.25">
      <c r="T2870" s="96"/>
    </row>
    <row r="2871" ht="11.25">
      <c r="T2871" s="96"/>
    </row>
    <row r="2872" ht="11.25">
      <c r="T2872" s="96"/>
    </row>
    <row r="2873" ht="11.25">
      <c r="T2873" s="96"/>
    </row>
    <row r="2874" ht="11.25">
      <c r="T2874" s="96"/>
    </row>
    <row r="2875" ht="11.25">
      <c r="T2875" s="96"/>
    </row>
    <row r="2876" ht="11.25">
      <c r="T2876" s="96"/>
    </row>
    <row r="2877" ht="11.25">
      <c r="T2877" s="96"/>
    </row>
    <row r="2878" ht="11.25">
      <c r="T2878" s="96"/>
    </row>
    <row r="2879" ht="11.25">
      <c r="T2879" s="96"/>
    </row>
    <row r="2880" ht="11.25">
      <c r="T2880" s="96"/>
    </row>
    <row r="2881" ht="11.25">
      <c r="T2881" s="96"/>
    </row>
    <row r="2882" ht="11.25">
      <c r="T2882" s="96"/>
    </row>
    <row r="2883" ht="11.25">
      <c r="T2883" s="96"/>
    </row>
    <row r="2884" ht="11.25">
      <c r="T2884" s="96"/>
    </row>
    <row r="2885" ht="11.25">
      <c r="T2885" s="96"/>
    </row>
    <row r="2886" ht="11.25">
      <c r="T2886" s="96"/>
    </row>
    <row r="2887" ht="11.25">
      <c r="T2887" s="96"/>
    </row>
    <row r="2888" ht="11.25">
      <c r="T2888" s="96"/>
    </row>
    <row r="2889" ht="11.25">
      <c r="T2889" s="96"/>
    </row>
    <row r="2890" ht="11.25">
      <c r="T2890" s="96"/>
    </row>
    <row r="2891" ht="11.25">
      <c r="T2891" s="96"/>
    </row>
    <row r="2892" ht="11.25">
      <c r="T2892" s="96"/>
    </row>
    <row r="2893" ht="11.25">
      <c r="T2893" s="96"/>
    </row>
    <row r="2894" ht="11.25">
      <c r="T2894" s="96"/>
    </row>
    <row r="2895" ht="11.25">
      <c r="T2895" s="96"/>
    </row>
    <row r="2896" ht="11.25">
      <c r="T2896" s="96"/>
    </row>
    <row r="2897" ht="11.25">
      <c r="T2897" s="96"/>
    </row>
    <row r="2898" ht="11.25">
      <c r="T2898" s="96"/>
    </row>
    <row r="2899" ht="11.25">
      <c r="T2899" s="96"/>
    </row>
    <row r="2900" ht="11.25">
      <c r="T2900" s="96"/>
    </row>
    <row r="2901" ht="11.25">
      <c r="T2901" s="96"/>
    </row>
    <row r="2902" ht="11.25">
      <c r="T2902" s="96"/>
    </row>
    <row r="2903" ht="11.25">
      <c r="T2903" s="96"/>
    </row>
    <row r="2904" ht="11.25">
      <c r="T2904" s="96"/>
    </row>
    <row r="2905" ht="11.25">
      <c r="T2905" s="96"/>
    </row>
    <row r="2906" ht="11.25">
      <c r="T2906" s="96"/>
    </row>
    <row r="2907" ht="11.25">
      <c r="T2907" s="96"/>
    </row>
    <row r="2908" ht="11.25">
      <c r="T2908" s="96"/>
    </row>
    <row r="2909" ht="11.25">
      <c r="T2909" s="96"/>
    </row>
    <row r="2910" ht="11.25">
      <c r="T2910" s="96"/>
    </row>
    <row r="2911" ht="11.25">
      <c r="T2911" s="96"/>
    </row>
    <row r="2912" ht="11.25">
      <c r="T2912" s="96"/>
    </row>
    <row r="2913" ht="11.25">
      <c r="T2913" s="96"/>
    </row>
    <row r="2914" ht="11.25">
      <c r="T2914" s="96"/>
    </row>
    <row r="2915" ht="11.25">
      <c r="T2915" s="96"/>
    </row>
    <row r="2916" ht="11.25">
      <c r="T2916" s="96"/>
    </row>
    <row r="2917" ht="11.25">
      <c r="T2917" s="96"/>
    </row>
    <row r="2918" ht="11.25">
      <c r="T2918" s="96"/>
    </row>
    <row r="2919" ht="11.25">
      <c r="T2919" s="96"/>
    </row>
    <row r="2920" ht="11.25">
      <c r="T2920" s="96"/>
    </row>
    <row r="2921" ht="11.25">
      <c r="T2921" s="96"/>
    </row>
    <row r="2922" ht="11.25">
      <c r="T2922" s="96"/>
    </row>
    <row r="2923" ht="11.25">
      <c r="T2923" s="96"/>
    </row>
    <row r="2924" ht="11.25">
      <c r="T2924" s="96"/>
    </row>
    <row r="2925" ht="11.25">
      <c r="T2925" s="96"/>
    </row>
    <row r="2926" ht="11.25">
      <c r="T2926" s="96"/>
    </row>
    <row r="2927" ht="11.25">
      <c r="T2927" s="96"/>
    </row>
    <row r="2928" ht="11.25">
      <c r="T2928" s="96"/>
    </row>
    <row r="2929" ht="11.25">
      <c r="T2929" s="96"/>
    </row>
    <row r="2930" ht="11.25">
      <c r="T2930" s="96"/>
    </row>
    <row r="2931" ht="11.25">
      <c r="T2931" s="96"/>
    </row>
    <row r="2932" ht="11.25">
      <c r="T2932" s="96"/>
    </row>
    <row r="2933" ht="11.25">
      <c r="T2933" s="96"/>
    </row>
    <row r="2934" ht="11.25">
      <c r="T2934" s="96"/>
    </row>
    <row r="2935" ht="11.25">
      <c r="T2935" s="96"/>
    </row>
    <row r="2936" ht="11.25">
      <c r="T2936" s="96"/>
    </row>
    <row r="2937" ht="11.25">
      <c r="T2937" s="96"/>
    </row>
    <row r="2938" ht="11.25">
      <c r="T2938" s="96"/>
    </row>
    <row r="2939" ht="11.25">
      <c r="T2939" s="96"/>
    </row>
    <row r="2940" ht="11.25">
      <c r="T2940" s="96"/>
    </row>
    <row r="2941" ht="11.25">
      <c r="T2941" s="96"/>
    </row>
    <row r="2942" ht="11.25">
      <c r="T2942" s="96"/>
    </row>
    <row r="2943" ht="11.25">
      <c r="T2943" s="96"/>
    </row>
    <row r="2944" ht="11.25">
      <c r="T2944" s="96"/>
    </row>
    <row r="2945" ht="11.25">
      <c r="T2945" s="96"/>
    </row>
    <row r="2946" ht="11.25">
      <c r="T2946" s="96"/>
    </row>
    <row r="2947" ht="11.25">
      <c r="T2947" s="96"/>
    </row>
    <row r="2948" ht="11.25">
      <c r="T2948" s="96"/>
    </row>
    <row r="2949" ht="11.25">
      <c r="T2949" s="96"/>
    </row>
    <row r="2950" ht="11.25">
      <c r="T2950" s="96"/>
    </row>
    <row r="2951" ht="11.25">
      <c r="T2951" s="96"/>
    </row>
    <row r="2952" ht="11.25">
      <c r="T2952" s="96"/>
    </row>
    <row r="2953" ht="11.25">
      <c r="T2953" s="96"/>
    </row>
    <row r="2954" ht="11.25">
      <c r="T2954" s="96"/>
    </row>
    <row r="2955" ht="11.25">
      <c r="T2955" s="96"/>
    </row>
    <row r="2956" ht="11.25">
      <c r="T2956" s="96"/>
    </row>
    <row r="2957" ht="11.25">
      <c r="T2957" s="96"/>
    </row>
    <row r="2958" ht="11.25">
      <c r="T2958" s="96"/>
    </row>
    <row r="2959" ht="11.25">
      <c r="T2959" s="96"/>
    </row>
    <row r="2960" ht="11.25">
      <c r="T2960" s="96"/>
    </row>
    <row r="2961" ht="11.25">
      <c r="T2961" s="96"/>
    </row>
    <row r="2962" ht="11.25">
      <c r="T2962" s="96"/>
    </row>
    <row r="2963" ht="11.25">
      <c r="T2963" s="96"/>
    </row>
    <row r="2964" ht="11.25">
      <c r="T2964" s="96"/>
    </row>
    <row r="2965" ht="11.25">
      <c r="T2965" s="96"/>
    </row>
    <row r="2966" ht="11.25">
      <c r="T2966" s="96"/>
    </row>
    <row r="2967" ht="11.25">
      <c r="T2967" s="96"/>
    </row>
    <row r="2968" ht="11.25">
      <c r="T2968" s="96"/>
    </row>
    <row r="2969" ht="11.25">
      <c r="T2969" s="96"/>
    </row>
    <row r="2970" ht="11.25">
      <c r="T2970" s="96"/>
    </row>
    <row r="2971" ht="11.25">
      <c r="T2971" s="96"/>
    </row>
    <row r="2972" ht="11.25">
      <c r="T2972" s="96"/>
    </row>
    <row r="2973" ht="11.25">
      <c r="T2973" s="96"/>
    </row>
    <row r="2974" ht="11.25">
      <c r="T2974" s="96"/>
    </row>
    <row r="2975" ht="11.25">
      <c r="T2975" s="96"/>
    </row>
    <row r="2976" ht="11.25">
      <c r="T2976" s="96"/>
    </row>
    <row r="2977" ht="11.25">
      <c r="T2977" s="96"/>
    </row>
    <row r="2978" ht="11.25">
      <c r="T2978" s="96"/>
    </row>
    <row r="2979" ht="11.25">
      <c r="T2979" s="96"/>
    </row>
    <row r="2980" ht="11.25">
      <c r="T2980" s="96"/>
    </row>
    <row r="2981" ht="11.25">
      <c r="T2981" s="96"/>
    </row>
    <row r="2982" ht="11.25">
      <c r="T2982" s="96"/>
    </row>
    <row r="2983" ht="11.25">
      <c r="T2983" s="96"/>
    </row>
    <row r="2984" ht="11.25">
      <c r="T2984" s="96"/>
    </row>
    <row r="2985" ht="11.25">
      <c r="T2985" s="96"/>
    </row>
    <row r="2986" ht="11.25">
      <c r="T2986" s="96"/>
    </row>
    <row r="2987" ht="11.25">
      <c r="T2987" s="96"/>
    </row>
    <row r="2988" ht="11.25">
      <c r="T2988" s="96"/>
    </row>
    <row r="2989" ht="11.25">
      <c r="T2989" s="96"/>
    </row>
    <row r="2990" ht="11.25">
      <c r="T2990" s="96"/>
    </row>
    <row r="2991" ht="11.25">
      <c r="T2991" s="96"/>
    </row>
    <row r="2992" ht="11.25">
      <c r="T2992" s="96"/>
    </row>
    <row r="2993" ht="11.25">
      <c r="T2993" s="96"/>
    </row>
    <row r="2994" ht="11.25">
      <c r="T2994" s="96"/>
    </row>
    <row r="2995" ht="11.25">
      <c r="T2995" s="96"/>
    </row>
    <row r="2996" ht="11.25">
      <c r="T2996" s="96"/>
    </row>
    <row r="2997" ht="11.25">
      <c r="T2997" s="96"/>
    </row>
    <row r="2998" ht="11.25">
      <c r="T2998" s="96"/>
    </row>
    <row r="2999" ht="11.25">
      <c r="T2999" s="96"/>
    </row>
    <row r="3000" ht="11.25">
      <c r="T3000" s="96"/>
    </row>
    <row r="3001" ht="11.25">
      <c r="T3001" s="96"/>
    </row>
    <row r="3002" ht="11.25">
      <c r="T3002" s="96"/>
    </row>
    <row r="3003" ht="11.25">
      <c r="T3003" s="96"/>
    </row>
    <row r="3004" ht="11.25">
      <c r="T3004" s="96"/>
    </row>
    <row r="3005" ht="11.25">
      <c r="T3005" s="96"/>
    </row>
    <row r="3006" ht="11.25">
      <c r="T3006" s="96"/>
    </row>
    <row r="3007" ht="11.25">
      <c r="T3007" s="96"/>
    </row>
    <row r="3008" ht="11.25">
      <c r="T3008" s="96"/>
    </row>
    <row r="3009" ht="11.25">
      <c r="T3009" s="96"/>
    </row>
    <row r="3010" ht="11.25">
      <c r="T3010" s="96"/>
    </row>
    <row r="3011" ht="11.25">
      <c r="T3011" s="96"/>
    </row>
    <row r="3012" ht="11.25">
      <c r="T3012" s="96"/>
    </row>
    <row r="3013" ht="11.25">
      <c r="T3013" s="96"/>
    </row>
    <row r="3014" ht="11.25">
      <c r="T3014" s="96"/>
    </row>
    <row r="3015" ht="11.25">
      <c r="T3015" s="96"/>
    </row>
    <row r="3016" ht="11.25">
      <c r="T3016" s="96"/>
    </row>
    <row r="3017" ht="11.25">
      <c r="T3017" s="96"/>
    </row>
    <row r="3018" ht="11.25">
      <c r="T3018" s="96"/>
    </row>
    <row r="3019" ht="11.25">
      <c r="T3019" s="96"/>
    </row>
    <row r="3020" ht="11.25">
      <c r="T3020" s="96"/>
    </row>
    <row r="3021" ht="11.25">
      <c r="T3021" s="96"/>
    </row>
    <row r="3022" ht="11.25">
      <c r="T3022" s="96"/>
    </row>
    <row r="3023" ht="11.25">
      <c r="T3023" s="96"/>
    </row>
    <row r="3024" ht="11.25">
      <c r="T3024" s="96"/>
    </row>
    <row r="3025" ht="11.25">
      <c r="T3025" s="96"/>
    </row>
    <row r="3026" ht="11.25">
      <c r="T3026" s="96"/>
    </row>
    <row r="3027" ht="11.25">
      <c r="T3027" s="96"/>
    </row>
    <row r="3028" ht="11.25">
      <c r="T3028" s="96"/>
    </row>
    <row r="3029" ht="11.25">
      <c r="T3029" s="96"/>
    </row>
    <row r="3030" ht="11.25">
      <c r="T3030" s="96"/>
    </row>
    <row r="3031" ht="11.25">
      <c r="T3031" s="96"/>
    </row>
    <row r="3032" ht="11.25">
      <c r="T3032" s="96"/>
    </row>
    <row r="3033" ht="11.25">
      <c r="T3033" s="96"/>
    </row>
    <row r="3034" ht="11.25">
      <c r="T3034" s="96"/>
    </row>
    <row r="3035" ht="11.25">
      <c r="T3035" s="96"/>
    </row>
    <row r="3036" ht="11.25">
      <c r="T3036" s="96"/>
    </row>
    <row r="3037" ht="11.25">
      <c r="T3037" s="96"/>
    </row>
    <row r="3038" ht="11.25">
      <c r="T3038" s="96"/>
    </row>
    <row r="3039" ht="11.25">
      <c r="T3039" s="96"/>
    </row>
    <row r="3040" ht="11.25">
      <c r="T3040" s="96"/>
    </row>
    <row r="3041" ht="11.25">
      <c r="T3041" s="96"/>
    </row>
    <row r="3042" ht="11.25">
      <c r="T3042" s="96"/>
    </row>
    <row r="3043" ht="11.25">
      <c r="T3043" s="96"/>
    </row>
    <row r="3044" ht="11.25">
      <c r="T3044" s="96"/>
    </row>
    <row r="3045" ht="11.25">
      <c r="T3045" s="96"/>
    </row>
    <row r="3046" ht="11.25">
      <c r="T3046" s="96"/>
    </row>
    <row r="3047" ht="11.25">
      <c r="T3047" s="96"/>
    </row>
    <row r="3048" ht="11.25">
      <c r="T3048" s="96"/>
    </row>
    <row r="3049" ht="11.25">
      <c r="T3049" s="96"/>
    </row>
    <row r="3050" ht="11.25">
      <c r="T3050" s="96"/>
    </row>
    <row r="3051" ht="11.25">
      <c r="T3051" s="96"/>
    </row>
    <row r="3052" ht="11.25">
      <c r="T3052" s="96"/>
    </row>
    <row r="3053" ht="11.25">
      <c r="T3053" s="96"/>
    </row>
    <row r="3054" ht="11.25">
      <c r="T3054" s="96"/>
    </row>
    <row r="3055" ht="11.25">
      <c r="T3055" s="96"/>
    </row>
    <row r="3056" ht="11.25">
      <c r="T3056" s="96"/>
    </row>
    <row r="3057" ht="11.25">
      <c r="T3057" s="96"/>
    </row>
    <row r="3058" ht="11.25">
      <c r="T3058" s="96"/>
    </row>
    <row r="3059" ht="11.25">
      <c r="T3059" s="96"/>
    </row>
    <row r="3060" ht="11.25">
      <c r="T3060" s="96"/>
    </row>
    <row r="3061" ht="11.25">
      <c r="T3061" s="96"/>
    </row>
    <row r="3062" ht="11.25">
      <c r="T3062" s="96"/>
    </row>
    <row r="3063" ht="11.25">
      <c r="T3063" s="96"/>
    </row>
    <row r="3064" ht="11.25">
      <c r="T3064" s="96"/>
    </row>
    <row r="3065" ht="11.25">
      <c r="T3065" s="96"/>
    </row>
    <row r="3066" ht="11.25">
      <c r="T3066" s="96"/>
    </row>
    <row r="3067" ht="11.25">
      <c r="T3067" s="96"/>
    </row>
    <row r="3068" ht="11.25">
      <c r="T3068" s="96"/>
    </row>
    <row r="3069" ht="11.25">
      <c r="T3069" s="96"/>
    </row>
    <row r="3070" ht="11.25">
      <c r="T3070" s="96"/>
    </row>
    <row r="3071" ht="11.25">
      <c r="T3071" s="96"/>
    </row>
    <row r="3072" ht="11.25">
      <c r="T3072" s="96"/>
    </row>
    <row r="3073" ht="11.25">
      <c r="T3073" s="96"/>
    </row>
    <row r="3074" ht="11.25">
      <c r="T3074" s="96"/>
    </row>
    <row r="3075" ht="11.25">
      <c r="T3075" s="96"/>
    </row>
    <row r="3076" ht="11.25">
      <c r="T3076" s="96"/>
    </row>
    <row r="3077" ht="11.25">
      <c r="T3077" s="96"/>
    </row>
    <row r="3078" ht="11.25">
      <c r="T3078" s="96"/>
    </row>
    <row r="3079" ht="11.25">
      <c r="T3079" s="96"/>
    </row>
    <row r="3080" ht="11.25">
      <c r="T3080" s="96"/>
    </row>
    <row r="3081" ht="11.25">
      <c r="T3081" s="96"/>
    </row>
    <row r="3082" ht="11.25">
      <c r="T3082" s="96"/>
    </row>
    <row r="3083" ht="11.25">
      <c r="T3083" s="96"/>
    </row>
    <row r="3084" ht="11.25">
      <c r="T3084" s="96"/>
    </row>
    <row r="3085" ht="11.25">
      <c r="T3085" s="96"/>
    </row>
    <row r="3086" ht="11.25">
      <c r="T3086" s="96"/>
    </row>
    <row r="3087" ht="11.25">
      <c r="T3087" s="96"/>
    </row>
    <row r="3088" ht="11.25">
      <c r="T3088" s="96"/>
    </row>
    <row r="3089" ht="11.25">
      <c r="T3089" s="96"/>
    </row>
    <row r="3090" ht="11.25">
      <c r="T3090" s="96"/>
    </row>
    <row r="3091" ht="11.25">
      <c r="T3091" s="96"/>
    </row>
    <row r="3092" ht="11.25">
      <c r="T3092" s="96"/>
    </row>
    <row r="3093" ht="11.25">
      <c r="T3093" s="96"/>
    </row>
    <row r="3094" ht="11.25">
      <c r="T3094" s="96"/>
    </row>
    <row r="3095" ht="11.25">
      <c r="T3095" s="96"/>
    </row>
    <row r="3096" ht="11.25">
      <c r="T3096" s="96"/>
    </row>
    <row r="3097" ht="11.25">
      <c r="T3097" s="96"/>
    </row>
    <row r="3098" ht="11.25">
      <c r="T3098" s="96"/>
    </row>
    <row r="3099" ht="11.25">
      <c r="T3099" s="96"/>
    </row>
    <row r="3100" ht="11.25">
      <c r="T3100" s="96"/>
    </row>
    <row r="3101" ht="11.25">
      <c r="T3101" s="96"/>
    </row>
    <row r="3102" ht="11.25">
      <c r="T3102" s="96"/>
    </row>
    <row r="3103" ht="11.25">
      <c r="T3103" s="96"/>
    </row>
    <row r="3104" ht="11.25">
      <c r="T3104" s="96"/>
    </row>
    <row r="3105" ht="11.25">
      <c r="T3105" s="96"/>
    </row>
    <row r="3106" ht="11.25">
      <c r="T3106" s="96"/>
    </row>
    <row r="3107" ht="11.25">
      <c r="T3107" s="96"/>
    </row>
    <row r="3108" ht="11.25">
      <c r="T3108" s="96"/>
    </row>
    <row r="3109" ht="11.25">
      <c r="T3109" s="96"/>
    </row>
    <row r="3110" ht="11.25">
      <c r="T3110" s="96"/>
    </row>
    <row r="3111" ht="11.25">
      <c r="T3111" s="96"/>
    </row>
    <row r="3112" ht="11.25">
      <c r="T3112" s="96"/>
    </row>
    <row r="3113" ht="11.25">
      <c r="T3113" s="96"/>
    </row>
    <row r="3114" ht="11.25">
      <c r="T3114" s="96"/>
    </row>
    <row r="3115" ht="11.25">
      <c r="T3115" s="96"/>
    </row>
    <row r="3116" ht="11.25">
      <c r="T3116" s="96"/>
    </row>
    <row r="3117" ht="11.25">
      <c r="T3117" s="96"/>
    </row>
    <row r="3118" ht="11.25">
      <c r="T3118" s="96"/>
    </row>
    <row r="3119" ht="11.25">
      <c r="T3119" s="96"/>
    </row>
    <row r="3120" ht="11.25">
      <c r="T3120" s="96"/>
    </row>
    <row r="3121" ht="11.25">
      <c r="T3121" s="96"/>
    </row>
    <row r="3122" ht="11.25">
      <c r="T3122" s="96"/>
    </row>
    <row r="3123" ht="11.25">
      <c r="T3123" s="96"/>
    </row>
    <row r="3124" ht="11.25">
      <c r="T3124" s="96"/>
    </row>
    <row r="3125" ht="11.25">
      <c r="T3125" s="96"/>
    </row>
    <row r="3126" ht="11.25">
      <c r="T3126" s="96"/>
    </row>
    <row r="3127" ht="11.25">
      <c r="T3127" s="96"/>
    </row>
    <row r="3128" ht="11.25">
      <c r="T3128" s="96"/>
    </row>
    <row r="3129" ht="11.25">
      <c r="T3129" s="96"/>
    </row>
    <row r="3130" ht="11.25">
      <c r="T3130" s="96"/>
    </row>
    <row r="3131" ht="11.25">
      <c r="T3131" s="96"/>
    </row>
    <row r="3132" ht="11.25">
      <c r="T3132" s="96"/>
    </row>
    <row r="3133" ht="11.25">
      <c r="T3133" s="96"/>
    </row>
    <row r="3134" ht="11.25">
      <c r="T3134" s="96"/>
    </row>
    <row r="3135" ht="11.25">
      <c r="T3135" s="96"/>
    </row>
    <row r="3136" ht="11.25">
      <c r="T3136" s="96"/>
    </row>
    <row r="3137" ht="11.25">
      <c r="T3137" s="96"/>
    </row>
    <row r="3138" ht="11.25">
      <c r="T3138" s="96"/>
    </row>
    <row r="3139" ht="11.25">
      <c r="T3139" s="96"/>
    </row>
    <row r="3140" ht="11.25">
      <c r="T3140" s="96"/>
    </row>
    <row r="3141" ht="11.25">
      <c r="T3141" s="96"/>
    </row>
    <row r="3142" ht="11.25">
      <c r="T3142" s="96"/>
    </row>
    <row r="3143" ht="11.25">
      <c r="T3143" s="96"/>
    </row>
    <row r="3144" ht="11.25">
      <c r="T3144" s="96"/>
    </row>
    <row r="3145" ht="11.25">
      <c r="T3145" s="96"/>
    </row>
    <row r="3146" ht="11.25">
      <c r="T3146" s="96"/>
    </row>
    <row r="3147" ht="11.25">
      <c r="T3147" s="96"/>
    </row>
    <row r="3148" ht="11.25">
      <c r="T3148" s="96"/>
    </row>
    <row r="3149" ht="11.25">
      <c r="T3149" s="96"/>
    </row>
    <row r="3150" ht="11.25">
      <c r="T3150" s="96"/>
    </row>
    <row r="3151" ht="11.25">
      <c r="T3151" s="96"/>
    </row>
    <row r="3152" ht="11.25">
      <c r="T3152" s="96"/>
    </row>
    <row r="3153" ht="11.25">
      <c r="T3153" s="96"/>
    </row>
    <row r="3154" ht="11.25">
      <c r="T3154" s="96"/>
    </row>
    <row r="3155" ht="11.25">
      <c r="T3155" s="96"/>
    </row>
    <row r="3156" ht="11.25">
      <c r="T3156" s="96"/>
    </row>
    <row r="3157" ht="11.25">
      <c r="T3157" s="96"/>
    </row>
    <row r="3158" ht="11.25">
      <c r="T3158" s="96"/>
    </row>
    <row r="3159" ht="11.25">
      <c r="T3159" s="96"/>
    </row>
    <row r="3160" ht="11.25">
      <c r="T3160" s="96"/>
    </row>
    <row r="3161" ht="11.25">
      <c r="T3161" s="96"/>
    </row>
    <row r="3162" ht="11.25">
      <c r="T3162" s="96"/>
    </row>
    <row r="3163" ht="11.25">
      <c r="T3163" s="96"/>
    </row>
    <row r="3164" ht="11.25">
      <c r="T3164" s="96"/>
    </row>
    <row r="3165" ht="11.25">
      <c r="T3165" s="96"/>
    </row>
    <row r="3166" ht="11.25">
      <c r="T3166" s="96"/>
    </row>
    <row r="3167" ht="11.25">
      <c r="T3167" s="96"/>
    </row>
    <row r="3168" ht="11.25">
      <c r="T3168" s="96"/>
    </row>
    <row r="3169" ht="11.25">
      <c r="T3169" s="96"/>
    </row>
    <row r="3170" ht="11.25">
      <c r="T3170" s="96"/>
    </row>
    <row r="3171" ht="11.25">
      <c r="T3171" s="96"/>
    </row>
    <row r="3172" ht="11.25">
      <c r="T3172" s="96"/>
    </row>
    <row r="3173" ht="11.25">
      <c r="T3173" s="96"/>
    </row>
    <row r="3174" ht="11.25">
      <c r="T3174" s="96"/>
    </row>
    <row r="3175" ht="11.25">
      <c r="T3175" s="96"/>
    </row>
    <row r="3176" ht="11.25">
      <c r="T3176" s="96"/>
    </row>
    <row r="3177" ht="11.25">
      <c r="T3177" s="96"/>
    </row>
    <row r="3178" ht="11.25">
      <c r="T3178" s="96"/>
    </row>
    <row r="3179" ht="11.25">
      <c r="T3179" s="96"/>
    </row>
    <row r="3180" ht="11.25">
      <c r="T3180" s="96"/>
    </row>
    <row r="3181" ht="11.25">
      <c r="T3181" s="96"/>
    </row>
    <row r="3182" ht="11.25">
      <c r="T3182" s="96"/>
    </row>
    <row r="3183" ht="11.25">
      <c r="T3183" s="96"/>
    </row>
    <row r="3184" ht="11.25">
      <c r="T3184" s="96"/>
    </row>
    <row r="3185" ht="11.25">
      <c r="T3185" s="96"/>
    </row>
    <row r="3186" ht="11.25">
      <c r="T3186" s="96"/>
    </row>
    <row r="3187" ht="11.25">
      <c r="T3187" s="96"/>
    </row>
    <row r="3188" ht="11.25">
      <c r="T3188" s="96"/>
    </row>
    <row r="3189" ht="11.25">
      <c r="T3189" s="96"/>
    </row>
    <row r="3190" ht="11.25">
      <c r="T3190" s="96"/>
    </row>
    <row r="3191" ht="11.25">
      <c r="T3191" s="96"/>
    </row>
    <row r="3192" ht="11.25">
      <c r="T3192" s="96"/>
    </row>
    <row r="3193" ht="11.25">
      <c r="T3193" s="96"/>
    </row>
    <row r="3194" ht="11.25">
      <c r="T3194" s="96"/>
    </row>
    <row r="3195" ht="11.25">
      <c r="T3195" s="96"/>
    </row>
    <row r="3196" ht="11.25">
      <c r="T3196" s="96"/>
    </row>
    <row r="3197" ht="11.25">
      <c r="T3197" s="96"/>
    </row>
    <row r="3198" ht="11.25">
      <c r="T3198" s="96"/>
    </row>
    <row r="3199" ht="11.25">
      <c r="T3199" s="96"/>
    </row>
    <row r="3200" ht="11.25">
      <c r="T3200" s="96"/>
    </row>
    <row r="3201" ht="11.25">
      <c r="T3201" s="96"/>
    </row>
    <row r="3202" ht="11.25">
      <c r="T3202" s="96"/>
    </row>
    <row r="3203" ht="11.25">
      <c r="T3203" s="96"/>
    </row>
    <row r="3204" ht="11.25">
      <c r="T3204" s="96"/>
    </row>
    <row r="3205" ht="11.25">
      <c r="T3205" s="96"/>
    </row>
    <row r="3206" ht="11.25">
      <c r="T3206" s="96"/>
    </row>
    <row r="3207" ht="11.25">
      <c r="T3207" s="96"/>
    </row>
    <row r="3208" ht="11.25">
      <c r="T3208" s="96"/>
    </row>
    <row r="3209" ht="11.25">
      <c r="T3209" s="96"/>
    </row>
    <row r="3210" ht="11.25">
      <c r="T3210" s="96"/>
    </row>
    <row r="3211" ht="11.25">
      <c r="T3211" s="96"/>
    </row>
    <row r="3212" ht="11.25">
      <c r="T3212" s="96"/>
    </row>
    <row r="3213" ht="11.25">
      <c r="T3213" s="96"/>
    </row>
    <row r="3214" ht="11.25">
      <c r="T3214" s="96"/>
    </row>
    <row r="3215" ht="11.25">
      <c r="T3215" s="96"/>
    </row>
    <row r="3216" ht="11.25">
      <c r="T3216" s="96"/>
    </row>
    <row r="3217" ht="11.25">
      <c r="T3217" s="96"/>
    </row>
    <row r="3218" ht="11.25">
      <c r="T3218" s="96"/>
    </row>
    <row r="3219" ht="11.25">
      <c r="T3219" s="96"/>
    </row>
    <row r="3220" ht="11.25">
      <c r="T3220" s="96"/>
    </row>
    <row r="3221" ht="11.25">
      <c r="T3221" s="96"/>
    </row>
    <row r="3222" ht="11.25">
      <c r="T3222" s="96"/>
    </row>
    <row r="3223" ht="11.25">
      <c r="T3223" s="96"/>
    </row>
    <row r="3224" ht="11.25">
      <c r="T3224" s="96"/>
    </row>
    <row r="3225" ht="11.25">
      <c r="T3225" s="96"/>
    </row>
    <row r="3226" ht="11.25">
      <c r="T3226" s="96"/>
    </row>
    <row r="3227" ht="11.25">
      <c r="T3227" s="96"/>
    </row>
    <row r="3228" ht="11.25">
      <c r="T3228" s="96"/>
    </row>
    <row r="3229" ht="11.25">
      <c r="T3229" s="96"/>
    </row>
    <row r="3230" ht="11.25">
      <c r="T3230" s="96"/>
    </row>
    <row r="3231" ht="11.25">
      <c r="T3231" s="96"/>
    </row>
    <row r="3232" ht="11.25">
      <c r="T3232" s="96"/>
    </row>
    <row r="3233" ht="11.25">
      <c r="T3233" s="96"/>
    </row>
    <row r="3234" ht="11.25">
      <c r="T3234" s="96"/>
    </row>
    <row r="3235" ht="11.25">
      <c r="T3235" s="96"/>
    </row>
    <row r="3236" ht="11.25">
      <c r="T3236" s="96"/>
    </row>
    <row r="3237" ht="11.25">
      <c r="T3237" s="96"/>
    </row>
    <row r="3238" ht="11.25">
      <c r="T3238" s="96"/>
    </row>
    <row r="3239" ht="11.25">
      <c r="T3239" s="96"/>
    </row>
    <row r="3240" ht="11.25">
      <c r="T3240" s="96"/>
    </row>
    <row r="3241" ht="11.25">
      <c r="T3241" s="96"/>
    </row>
    <row r="3242" ht="11.25">
      <c r="T3242" s="96"/>
    </row>
    <row r="3243" ht="11.25">
      <c r="T3243" s="96"/>
    </row>
    <row r="3244" ht="11.25">
      <c r="T3244" s="96"/>
    </row>
    <row r="3245" ht="11.25">
      <c r="T3245" s="96"/>
    </row>
    <row r="3246" ht="11.25">
      <c r="T3246" s="96"/>
    </row>
    <row r="3247" ht="11.25">
      <c r="T3247" s="96"/>
    </row>
    <row r="3248" ht="11.25">
      <c r="T3248" s="96"/>
    </row>
    <row r="3249" ht="11.25">
      <c r="T3249" s="96"/>
    </row>
    <row r="3250" ht="11.25">
      <c r="T3250" s="96"/>
    </row>
    <row r="3251" ht="11.25">
      <c r="T3251" s="96"/>
    </row>
    <row r="3252" ht="11.25">
      <c r="T3252" s="96"/>
    </row>
    <row r="3253" ht="11.25">
      <c r="T3253" s="96"/>
    </row>
    <row r="3254" ht="11.25">
      <c r="T3254" s="96"/>
    </row>
    <row r="3255" ht="11.25">
      <c r="T3255" s="96"/>
    </row>
    <row r="3256" ht="11.25">
      <c r="T3256" s="96"/>
    </row>
    <row r="3257" ht="11.25">
      <c r="T3257" s="96"/>
    </row>
    <row r="3258" ht="11.25">
      <c r="T3258" s="96"/>
    </row>
    <row r="3259" ht="11.25">
      <c r="T3259" s="96"/>
    </row>
    <row r="3260" ht="11.25">
      <c r="T3260" s="96"/>
    </row>
    <row r="3261" ht="11.25">
      <c r="T3261" s="96"/>
    </row>
    <row r="3262" ht="11.25">
      <c r="T3262" s="96"/>
    </row>
    <row r="3263" ht="11.25">
      <c r="T3263" s="96"/>
    </row>
    <row r="3264" ht="11.25">
      <c r="T3264" s="96"/>
    </row>
    <row r="3265" ht="11.25">
      <c r="T3265" s="96"/>
    </row>
    <row r="3266" ht="11.25">
      <c r="T3266" s="96"/>
    </row>
    <row r="3267" ht="11.25">
      <c r="T3267" s="96"/>
    </row>
    <row r="3268" ht="11.25">
      <c r="T3268" s="96"/>
    </row>
    <row r="3269" ht="11.25">
      <c r="T3269" s="96"/>
    </row>
    <row r="3270" ht="11.25">
      <c r="T3270" s="96"/>
    </row>
    <row r="3271" ht="11.25">
      <c r="T3271" s="96"/>
    </row>
    <row r="3272" ht="11.25">
      <c r="T3272" s="96"/>
    </row>
    <row r="3273" ht="11.25">
      <c r="T3273" s="96"/>
    </row>
    <row r="3274" ht="11.25">
      <c r="T3274" s="96"/>
    </row>
    <row r="3275" ht="11.25">
      <c r="T3275" s="96"/>
    </row>
    <row r="3276" ht="11.25">
      <c r="T3276" s="96"/>
    </row>
    <row r="3277" ht="11.25">
      <c r="T3277" s="96"/>
    </row>
    <row r="3278" ht="11.25">
      <c r="T3278" s="96"/>
    </row>
    <row r="3279" ht="11.25">
      <c r="T3279" s="96"/>
    </row>
    <row r="3280" ht="11.25">
      <c r="T3280" s="96"/>
    </row>
    <row r="3281" ht="11.25">
      <c r="T3281" s="96"/>
    </row>
    <row r="3282" ht="11.25">
      <c r="T3282" s="96"/>
    </row>
    <row r="3283" ht="11.25">
      <c r="T3283" s="96"/>
    </row>
    <row r="3284" ht="11.25">
      <c r="T3284" s="96"/>
    </row>
    <row r="3285" ht="11.25">
      <c r="T3285" s="96"/>
    </row>
    <row r="3286" ht="11.25">
      <c r="T3286" s="96"/>
    </row>
    <row r="3287" ht="11.25">
      <c r="T3287" s="96"/>
    </row>
    <row r="3288" ht="11.25">
      <c r="T3288" s="96"/>
    </row>
  </sheetData>
  <sheetProtection password="CC06" sheet="1"/>
  <mergeCells count="680">
    <mergeCell ref="AB250:AB251"/>
    <mergeCell ref="AB105:AB106"/>
    <mergeCell ref="AB113:AB114"/>
    <mergeCell ref="AB165:AB166"/>
    <mergeCell ref="AB167:AB168"/>
    <mergeCell ref="AB72:AB73"/>
    <mergeCell ref="AB76:AB77"/>
    <mergeCell ref="AB79:AB80"/>
    <mergeCell ref="AB100:AB101"/>
    <mergeCell ref="N165:N166"/>
    <mergeCell ref="N167:N168"/>
    <mergeCell ref="N250:N251"/>
    <mergeCell ref="AB31:AB32"/>
    <mergeCell ref="AB33:AB34"/>
    <mergeCell ref="AB35:AB36"/>
    <mergeCell ref="AB37:AB38"/>
    <mergeCell ref="AB39:AB40"/>
    <mergeCell ref="AB41:AB42"/>
    <mergeCell ref="AB43:AB44"/>
    <mergeCell ref="N79:N80"/>
    <mergeCell ref="N100:N101"/>
    <mergeCell ref="N105:N106"/>
    <mergeCell ref="AB45:AB46"/>
    <mergeCell ref="AB47:AB48"/>
    <mergeCell ref="AB49:AB50"/>
    <mergeCell ref="AB62:AB63"/>
    <mergeCell ref="AB65:AB66"/>
    <mergeCell ref="AB68:AB69"/>
    <mergeCell ref="AB70:AB71"/>
    <mergeCell ref="N65:N66"/>
    <mergeCell ref="N68:N69"/>
    <mergeCell ref="N70:N71"/>
    <mergeCell ref="N72:N73"/>
    <mergeCell ref="N35:N36"/>
    <mergeCell ref="N37:N38"/>
    <mergeCell ref="N43:N44"/>
    <mergeCell ref="N45:N46"/>
    <mergeCell ref="C162:C164"/>
    <mergeCell ref="C165:C168"/>
    <mergeCell ref="D223:D225"/>
    <mergeCell ref="C273:C278"/>
    <mergeCell ref="C261:C264"/>
    <mergeCell ref="C169:C172"/>
    <mergeCell ref="C228:C229"/>
    <mergeCell ref="C259:C260"/>
    <mergeCell ref="D198:D199"/>
    <mergeCell ref="C239:C249"/>
    <mergeCell ref="E165:E166"/>
    <mergeCell ref="E167:E168"/>
    <mergeCell ref="D167:D168"/>
    <mergeCell ref="D100:D102"/>
    <mergeCell ref="E100:E102"/>
    <mergeCell ref="D103:D104"/>
    <mergeCell ref="E103:E104"/>
    <mergeCell ref="Q79:Q80"/>
    <mergeCell ref="F49:F50"/>
    <mergeCell ref="B52:B59"/>
    <mergeCell ref="C52:C59"/>
    <mergeCell ref="L62:L63"/>
    <mergeCell ref="L68:L69"/>
    <mergeCell ref="Q72:Q73"/>
    <mergeCell ref="F68:F69"/>
    <mergeCell ref="J49:J50"/>
    <mergeCell ref="G68:G69"/>
    <mergeCell ref="L72:L73"/>
    <mergeCell ref="B62:B98"/>
    <mergeCell ref="F105:F106"/>
    <mergeCell ref="D148:D150"/>
    <mergeCell ref="E148:E150"/>
    <mergeCell ref="G65:G66"/>
    <mergeCell ref="H65:H66"/>
    <mergeCell ref="H68:H69"/>
    <mergeCell ref="D109:D111"/>
    <mergeCell ref="J62:J63"/>
    <mergeCell ref="F165:F166"/>
    <mergeCell ref="F167:F168"/>
    <mergeCell ref="E221:E222"/>
    <mergeCell ref="E198:E199"/>
    <mergeCell ref="A217:M217"/>
    <mergeCell ref="D221:D222"/>
    <mergeCell ref="C182:C183"/>
    <mergeCell ref="C212:C216"/>
    <mergeCell ref="D165:D166"/>
    <mergeCell ref="A182:A183"/>
    <mergeCell ref="O167:O168"/>
    <mergeCell ref="O165:O166"/>
    <mergeCell ref="M72:M73"/>
    <mergeCell ref="O72:O73"/>
    <mergeCell ref="M100:M101"/>
    <mergeCell ref="M113:M114"/>
    <mergeCell ref="M105:M106"/>
    <mergeCell ref="M167:M168"/>
    <mergeCell ref="A118:M118"/>
    <mergeCell ref="A147:M147"/>
    <mergeCell ref="P100:P101"/>
    <mergeCell ref="O100:O101"/>
    <mergeCell ref="L113:L114"/>
    <mergeCell ref="O105:O106"/>
    <mergeCell ref="O113:O114"/>
    <mergeCell ref="P113:P114"/>
    <mergeCell ref="L100:L101"/>
    <mergeCell ref="N113:N114"/>
    <mergeCell ref="R167:R168"/>
    <mergeCell ref="S167:S168"/>
    <mergeCell ref="S165:S166"/>
    <mergeCell ref="Q100:Q101"/>
    <mergeCell ref="Q105:Q106"/>
    <mergeCell ref="Q167:Q168"/>
    <mergeCell ref="U100:U101"/>
    <mergeCell ref="T100:T101"/>
    <mergeCell ref="S100:S101"/>
    <mergeCell ref="R100:R101"/>
    <mergeCell ref="Q43:Q44"/>
    <mergeCell ref="R31:R32"/>
    <mergeCell ref="R33:R34"/>
    <mergeCell ref="R35:R36"/>
    <mergeCell ref="R37:R38"/>
    <mergeCell ref="Q31:Q32"/>
    <mergeCell ref="Q33:Q34"/>
    <mergeCell ref="Q35:Q36"/>
    <mergeCell ref="Q37:Q38"/>
    <mergeCell ref="S33:S34"/>
    <mergeCell ref="S35:S36"/>
    <mergeCell ref="S37:S38"/>
    <mergeCell ref="R43:R44"/>
    <mergeCell ref="R39:R40"/>
    <mergeCell ref="S39:S40"/>
    <mergeCell ref="S43:S44"/>
    <mergeCell ref="Q47:Q48"/>
    <mergeCell ref="Q49:Q50"/>
    <mergeCell ref="Q62:Q63"/>
    <mergeCell ref="R62:R63"/>
    <mergeCell ref="P45:P46"/>
    <mergeCell ref="O45:O46"/>
    <mergeCell ref="Q45:Q46"/>
    <mergeCell ref="I49:I50"/>
    <mergeCell ref="O47:O48"/>
    <mergeCell ref="N47:N48"/>
    <mergeCell ref="N49:N50"/>
    <mergeCell ref="K47:K48"/>
    <mergeCell ref="M47:M48"/>
    <mergeCell ref="J45:J46"/>
    <mergeCell ref="M62:M63"/>
    <mergeCell ref="O62:O63"/>
    <mergeCell ref="L49:L50"/>
    <mergeCell ref="M49:M50"/>
    <mergeCell ref="N62:N63"/>
    <mergeCell ref="C279:C287"/>
    <mergeCell ref="K70:K71"/>
    <mergeCell ref="G72:G73"/>
    <mergeCell ref="H72:H73"/>
    <mergeCell ref="I72:I73"/>
    <mergeCell ref="J72:J73"/>
    <mergeCell ref="K72:K73"/>
    <mergeCell ref="D113:D114"/>
    <mergeCell ref="K100:K101"/>
    <mergeCell ref="F70:F71"/>
    <mergeCell ref="U62:U63"/>
    <mergeCell ref="V31:V32"/>
    <mergeCell ref="T45:T46"/>
    <mergeCell ref="T47:T48"/>
    <mergeCell ref="T49:T50"/>
    <mergeCell ref="T43:T44"/>
    <mergeCell ref="V41:V42"/>
    <mergeCell ref="U43:U44"/>
    <mergeCell ref="V43:V44"/>
    <mergeCell ref="T62:T63"/>
    <mergeCell ref="I68:I69"/>
    <mergeCell ref="J68:J69"/>
    <mergeCell ref="R65:R66"/>
    <mergeCell ref="M65:M66"/>
    <mergeCell ref="O65:O66"/>
    <mergeCell ref="P65:P66"/>
    <mergeCell ref="K65:K66"/>
    <mergeCell ref="I65:I66"/>
    <mergeCell ref="Q68:Q69"/>
    <mergeCell ref="L65:L66"/>
    <mergeCell ref="K68:K69"/>
    <mergeCell ref="L70:L71"/>
    <mergeCell ref="M68:M69"/>
    <mergeCell ref="O68:O69"/>
    <mergeCell ref="U68:U69"/>
    <mergeCell ref="P68:P69"/>
    <mergeCell ref="R68:R69"/>
    <mergeCell ref="U65:U66"/>
    <mergeCell ref="Q65:Q66"/>
    <mergeCell ref="S68:S69"/>
    <mergeCell ref="T68:T69"/>
    <mergeCell ref="S65:S66"/>
    <mergeCell ref="T65:T66"/>
    <mergeCell ref="T70:T71"/>
    <mergeCell ref="U70:U71"/>
    <mergeCell ref="P76:P77"/>
    <mergeCell ref="R76:R77"/>
    <mergeCell ref="S76:S77"/>
    <mergeCell ref="U76:U77"/>
    <mergeCell ref="R72:R73"/>
    <mergeCell ref="R70:R71"/>
    <mergeCell ref="Q70:Q71"/>
    <mergeCell ref="P70:P71"/>
    <mergeCell ref="E79:E80"/>
    <mergeCell ref="F79:F80"/>
    <mergeCell ref="G76:G77"/>
    <mergeCell ref="S70:S71"/>
    <mergeCell ref="M70:M71"/>
    <mergeCell ref="O70:O71"/>
    <mergeCell ref="G70:G71"/>
    <mergeCell ref="H70:H71"/>
    <mergeCell ref="I70:I71"/>
    <mergeCell ref="J70:J71"/>
    <mergeCell ref="I76:I77"/>
    <mergeCell ref="T76:T77"/>
    <mergeCell ref="J76:J77"/>
    <mergeCell ref="K76:K77"/>
    <mergeCell ref="L76:L77"/>
    <mergeCell ref="M76:M77"/>
    <mergeCell ref="O76:O77"/>
    <mergeCell ref="Q76:Q77"/>
    <mergeCell ref="N76:N77"/>
    <mergeCell ref="C160:C161"/>
    <mergeCell ref="E113:E114"/>
    <mergeCell ref="C113:C117"/>
    <mergeCell ref="I105:I106"/>
    <mergeCell ref="C144:C146"/>
    <mergeCell ref="E105:E107"/>
    <mergeCell ref="H113:H114"/>
    <mergeCell ref="I113:I114"/>
    <mergeCell ref="C148:C159"/>
    <mergeCell ref="D105:D107"/>
    <mergeCell ref="G105:G106"/>
    <mergeCell ref="H105:H106"/>
    <mergeCell ref="L295:L297"/>
    <mergeCell ref="L288:L294"/>
    <mergeCell ref="G250:G251"/>
    <mergeCell ref="K250:K251"/>
    <mergeCell ref="L250:L251"/>
    <mergeCell ref="H250:H251"/>
    <mergeCell ref="J250:J251"/>
    <mergeCell ref="J105:J106"/>
    <mergeCell ref="H100:H101"/>
    <mergeCell ref="J100:J101"/>
    <mergeCell ref="I100:I101"/>
    <mergeCell ref="J113:J114"/>
    <mergeCell ref="G31:G32"/>
    <mergeCell ref="G35:G36"/>
    <mergeCell ref="G33:G34"/>
    <mergeCell ref="H49:H50"/>
    <mergeCell ref="H47:H48"/>
    <mergeCell ref="H33:H34"/>
    <mergeCell ref="H37:H38"/>
    <mergeCell ref="H41:H42"/>
    <mergeCell ref="G41:G42"/>
    <mergeCell ref="G39:G40"/>
    <mergeCell ref="K43:K44"/>
    <mergeCell ref="K41:K42"/>
    <mergeCell ref="K39:K40"/>
    <mergeCell ref="J41:J42"/>
    <mergeCell ref="L31:L32"/>
    <mergeCell ref="M31:M32"/>
    <mergeCell ref="K37:K38"/>
    <mergeCell ref="I31:I32"/>
    <mergeCell ref="J33:J34"/>
    <mergeCell ref="J37:J38"/>
    <mergeCell ref="J31:J32"/>
    <mergeCell ref="I37:I38"/>
    <mergeCell ref="M33:M34"/>
    <mergeCell ref="M35:M36"/>
    <mergeCell ref="H31:H32"/>
    <mergeCell ref="K33:K34"/>
    <mergeCell ref="I33:I34"/>
    <mergeCell ref="I35:I36"/>
    <mergeCell ref="K31:K32"/>
    <mergeCell ref="K35:K36"/>
    <mergeCell ref="J35:J36"/>
    <mergeCell ref="L35:L36"/>
    <mergeCell ref="O33:O34"/>
    <mergeCell ref="O41:O42"/>
    <mergeCell ref="L41:L42"/>
    <mergeCell ref="M39:M40"/>
    <mergeCell ref="M41:M42"/>
    <mergeCell ref="N39:N40"/>
    <mergeCell ref="N41:N42"/>
    <mergeCell ref="L39:L40"/>
    <mergeCell ref="L37:L38"/>
    <mergeCell ref="M37:M38"/>
    <mergeCell ref="W29:W30"/>
    <mergeCell ref="V29:V30"/>
    <mergeCell ref="S31:S32"/>
    <mergeCell ref="T31:T32"/>
    <mergeCell ref="W31:W32"/>
    <mergeCell ref="V35:V36"/>
    <mergeCell ref="O35:O36"/>
    <mergeCell ref="N31:N32"/>
    <mergeCell ref="N33:N34"/>
    <mergeCell ref="L33:L34"/>
    <mergeCell ref="S62:S63"/>
    <mergeCell ref="S45:S46"/>
    <mergeCell ref="P43:P44"/>
    <mergeCell ref="O39:O40"/>
    <mergeCell ref="O43:O44"/>
    <mergeCell ref="P41:P42"/>
    <mergeCell ref="P39:P40"/>
    <mergeCell ref="P62:P63"/>
    <mergeCell ref="O49:O50"/>
    <mergeCell ref="C119:C143"/>
    <mergeCell ref="F65:F66"/>
    <mergeCell ref="A100:A111"/>
    <mergeCell ref="F113:F114"/>
    <mergeCell ref="F72:F73"/>
    <mergeCell ref="E76:E77"/>
    <mergeCell ref="F76:F77"/>
    <mergeCell ref="E109:E111"/>
    <mergeCell ref="F100:F101"/>
    <mergeCell ref="D76:D77"/>
    <mergeCell ref="A5:A8"/>
    <mergeCell ref="D52:D53"/>
    <mergeCell ref="E52:E53"/>
    <mergeCell ref="H45:H46"/>
    <mergeCell ref="H35:H36"/>
    <mergeCell ref="A39:A51"/>
    <mergeCell ref="F43:F44"/>
    <mergeCell ref="B39:B51"/>
    <mergeCell ref="F45:F46"/>
    <mergeCell ref="F39:F40"/>
    <mergeCell ref="X41:X42"/>
    <mergeCell ref="T39:T40"/>
    <mergeCell ref="O37:O38"/>
    <mergeCell ref="Q39:Q40"/>
    <mergeCell ref="T41:T42"/>
    <mergeCell ref="S41:S42"/>
    <mergeCell ref="R41:R42"/>
    <mergeCell ref="Q41:Q42"/>
    <mergeCell ref="W39:W40"/>
    <mergeCell ref="Y37:Y38"/>
    <mergeCell ref="Y31:Y32"/>
    <mergeCell ref="L43:L44"/>
    <mergeCell ref="M43:M44"/>
    <mergeCell ref="Y39:Y40"/>
    <mergeCell ref="X39:X40"/>
    <mergeCell ref="U39:U40"/>
    <mergeCell ref="V39:V40"/>
    <mergeCell ref="Y41:Y42"/>
    <mergeCell ref="U31:U32"/>
    <mergeCell ref="U35:U36"/>
    <mergeCell ref="U37:U38"/>
    <mergeCell ref="Y35:Y36"/>
    <mergeCell ref="Y33:Y34"/>
    <mergeCell ref="U33:U34"/>
    <mergeCell ref="W37:W38"/>
    <mergeCell ref="X31:X32"/>
    <mergeCell ref="W33:W34"/>
    <mergeCell ref="X37:X38"/>
    <mergeCell ref="T35:T36"/>
    <mergeCell ref="V37:V38"/>
    <mergeCell ref="V33:V34"/>
    <mergeCell ref="X33:X34"/>
    <mergeCell ref="X35:X36"/>
    <mergeCell ref="T37:T38"/>
    <mergeCell ref="T33:T34"/>
    <mergeCell ref="W35:W36"/>
    <mergeCell ref="K45:K46"/>
    <mergeCell ref="Y45:Y46"/>
    <mergeCell ref="S47:S48"/>
    <mergeCell ref="X47:X48"/>
    <mergeCell ref="P47:P48"/>
    <mergeCell ref="W47:W48"/>
    <mergeCell ref="L45:L46"/>
    <mergeCell ref="R45:R46"/>
    <mergeCell ref="L47:L48"/>
    <mergeCell ref="Y47:Y48"/>
    <mergeCell ref="X43:X44"/>
    <mergeCell ref="Y43:Y44"/>
    <mergeCell ref="W41:W42"/>
    <mergeCell ref="I45:I46"/>
    <mergeCell ref="X45:X46"/>
    <mergeCell ref="U45:U46"/>
    <mergeCell ref="V45:V46"/>
    <mergeCell ref="M45:M46"/>
    <mergeCell ref="W43:W44"/>
    <mergeCell ref="W45:W46"/>
    <mergeCell ref="I41:I42"/>
    <mergeCell ref="U41:U42"/>
    <mergeCell ref="V49:V50"/>
    <mergeCell ref="V47:V48"/>
    <mergeCell ref="P49:P50"/>
    <mergeCell ref="U47:U48"/>
    <mergeCell ref="U49:U50"/>
    <mergeCell ref="S49:S50"/>
    <mergeCell ref="R49:R50"/>
    <mergeCell ref="R47:R48"/>
    <mergeCell ref="Y49:Y50"/>
    <mergeCell ref="Y62:Y63"/>
    <mergeCell ref="W62:W63"/>
    <mergeCell ref="Y65:Y66"/>
    <mergeCell ref="W49:W50"/>
    <mergeCell ref="X62:X63"/>
    <mergeCell ref="W65:W66"/>
    <mergeCell ref="X65:X66"/>
    <mergeCell ref="X49:X50"/>
    <mergeCell ref="V62:V63"/>
    <mergeCell ref="K62:K63"/>
    <mergeCell ref="W72:W73"/>
    <mergeCell ref="V70:V71"/>
    <mergeCell ref="V65:V66"/>
    <mergeCell ref="U72:U73"/>
    <mergeCell ref="P72:P73"/>
    <mergeCell ref="S72:S73"/>
    <mergeCell ref="T72:T73"/>
    <mergeCell ref="W70:W71"/>
    <mergeCell ref="V72:V73"/>
    <mergeCell ref="V68:V69"/>
    <mergeCell ref="W68:W69"/>
    <mergeCell ref="Y68:Y69"/>
    <mergeCell ref="Y72:Y73"/>
    <mergeCell ref="X70:X71"/>
    <mergeCell ref="X72:X73"/>
    <mergeCell ref="Y70:Y71"/>
    <mergeCell ref="X68:X69"/>
    <mergeCell ref="Y76:Y77"/>
    <mergeCell ref="Y79:Y80"/>
    <mergeCell ref="X76:X77"/>
    <mergeCell ref="W76:W77"/>
    <mergeCell ref="X79:X80"/>
    <mergeCell ref="W79:W80"/>
    <mergeCell ref="L79:L80"/>
    <mergeCell ref="M79:M80"/>
    <mergeCell ref="V76:V77"/>
    <mergeCell ref="T79:T80"/>
    <mergeCell ref="U79:U80"/>
    <mergeCell ref="V79:V80"/>
    <mergeCell ref="S79:S80"/>
    <mergeCell ref="O79:O80"/>
    <mergeCell ref="P79:P80"/>
    <mergeCell ref="R79:R80"/>
    <mergeCell ref="Y105:Y106"/>
    <mergeCell ref="X105:X106"/>
    <mergeCell ref="W100:W101"/>
    <mergeCell ref="V100:V101"/>
    <mergeCell ref="Y100:Y101"/>
    <mergeCell ref="X100:X101"/>
    <mergeCell ref="W105:W106"/>
    <mergeCell ref="V105:V106"/>
    <mergeCell ref="K113:K114"/>
    <mergeCell ref="S113:S114"/>
    <mergeCell ref="T105:T106"/>
    <mergeCell ref="U105:U106"/>
    <mergeCell ref="P105:P106"/>
    <mergeCell ref="Q113:Q114"/>
    <mergeCell ref="R105:R106"/>
    <mergeCell ref="S105:S106"/>
    <mergeCell ref="K105:K106"/>
    <mergeCell ref="L105:L106"/>
    <mergeCell ref="W113:W114"/>
    <mergeCell ref="V113:V114"/>
    <mergeCell ref="U113:U114"/>
    <mergeCell ref="R113:R114"/>
    <mergeCell ref="T113:T114"/>
    <mergeCell ref="Y113:Y114"/>
    <mergeCell ref="X113:X114"/>
    <mergeCell ref="Y167:Y168"/>
    <mergeCell ref="P167:P168"/>
    <mergeCell ref="W167:W168"/>
    <mergeCell ref="X165:X166"/>
    <mergeCell ref="Y165:Y166"/>
    <mergeCell ref="V167:V168"/>
    <mergeCell ref="R165:R166"/>
    <mergeCell ref="V165:V166"/>
    <mergeCell ref="Y250:Y251"/>
    <mergeCell ref="W250:W251"/>
    <mergeCell ref="X250:X251"/>
    <mergeCell ref="T165:T166"/>
    <mergeCell ref="U165:U166"/>
    <mergeCell ref="T167:T168"/>
    <mergeCell ref="U167:U168"/>
    <mergeCell ref="V250:V251"/>
    <mergeCell ref="T250:T251"/>
    <mergeCell ref="U250:U251"/>
    <mergeCell ref="W165:W166"/>
    <mergeCell ref="X167:X168"/>
    <mergeCell ref="H167:H168"/>
    <mergeCell ref="I165:I166"/>
    <mergeCell ref="H165:H166"/>
    <mergeCell ref="M165:M166"/>
    <mergeCell ref="J165:J166"/>
    <mergeCell ref="Q165:Q166"/>
    <mergeCell ref="J167:J168"/>
    <mergeCell ref="P165:P166"/>
    <mergeCell ref="S250:S251"/>
    <mergeCell ref="C230:C237"/>
    <mergeCell ref="C252:C253"/>
    <mergeCell ref="C254:C258"/>
    <mergeCell ref="D250:D251"/>
    <mergeCell ref="I250:I251"/>
    <mergeCell ref="R250:R251"/>
    <mergeCell ref="P250:P251"/>
    <mergeCell ref="Q250:Q251"/>
    <mergeCell ref="M250:M251"/>
    <mergeCell ref="C250:C251"/>
    <mergeCell ref="B254:B258"/>
    <mergeCell ref="B250:B251"/>
    <mergeCell ref="L165:L166"/>
    <mergeCell ref="K165:K166"/>
    <mergeCell ref="G165:G166"/>
    <mergeCell ref="L167:L168"/>
    <mergeCell ref="K167:K168"/>
    <mergeCell ref="I167:I168"/>
    <mergeCell ref="G167:G168"/>
    <mergeCell ref="B212:B216"/>
    <mergeCell ref="B218:B227"/>
    <mergeCell ref="A193:A210"/>
    <mergeCell ref="A212:A213"/>
    <mergeCell ref="B193:B210"/>
    <mergeCell ref="A215:A216"/>
    <mergeCell ref="A218:A227"/>
    <mergeCell ref="A211:M211"/>
    <mergeCell ref="E223:E225"/>
    <mergeCell ref="A169:A172"/>
    <mergeCell ref="B169:B172"/>
    <mergeCell ref="A119:A143"/>
    <mergeCell ref="A113:A117"/>
    <mergeCell ref="B119:B143"/>
    <mergeCell ref="B162:B164"/>
    <mergeCell ref="B165:B168"/>
    <mergeCell ref="A165:A168"/>
    <mergeCell ref="B100:B111"/>
    <mergeCell ref="C100:C111"/>
    <mergeCell ref="A162:A164"/>
    <mergeCell ref="C193:C210"/>
    <mergeCell ref="B113:B117"/>
    <mergeCell ref="A148:A161"/>
    <mergeCell ref="B148:B159"/>
    <mergeCell ref="B160:B161"/>
    <mergeCell ref="A144:A146"/>
    <mergeCell ref="B144:B146"/>
    <mergeCell ref="A230:A237"/>
    <mergeCell ref="B230:B237"/>
    <mergeCell ref="C218:C227"/>
    <mergeCell ref="B228:B229"/>
    <mergeCell ref="A228:A229"/>
    <mergeCell ref="I79:I80"/>
    <mergeCell ref="K49:K50"/>
    <mergeCell ref="G49:G50"/>
    <mergeCell ref="A52:A60"/>
    <mergeCell ref="A62:A98"/>
    <mergeCell ref="J79:J80"/>
    <mergeCell ref="K79:K80"/>
    <mergeCell ref="D62:D63"/>
    <mergeCell ref="E62:E63"/>
    <mergeCell ref="F62:F63"/>
    <mergeCell ref="H79:H80"/>
    <mergeCell ref="G62:G63"/>
    <mergeCell ref="E65:E66"/>
    <mergeCell ref="D55:D56"/>
    <mergeCell ref="D65:D66"/>
    <mergeCell ref="H62:H63"/>
    <mergeCell ref="E55:E56"/>
    <mergeCell ref="H76:H77"/>
    <mergeCell ref="G79:G80"/>
    <mergeCell ref="D79:D80"/>
    <mergeCell ref="G113:G114"/>
    <mergeCell ref="A112:M112"/>
    <mergeCell ref="G100:G101"/>
    <mergeCell ref="G43:G44"/>
    <mergeCell ref="J65:J66"/>
    <mergeCell ref="C39:C51"/>
    <mergeCell ref="I62:I63"/>
    <mergeCell ref="C62:C98"/>
    <mergeCell ref="D58:D59"/>
    <mergeCell ref="E58:E59"/>
    <mergeCell ref="F41:F42"/>
    <mergeCell ref="G47:G48"/>
    <mergeCell ref="J39:J40"/>
    <mergeCell ref="G45:G46"/>
    <mergeCell ref="H39:H40"/>
    <mergeCell ref="H43:H44"/>
    <mergeCell ref="J43:J44"/>
    <mergeCell ref="J47:J48"/>
    <mergeCell ref="I47:I48"/>
    <mergeCell ref="I43:I44"/>
    <mergeCell ref="A188:A192"/>
    <mergeCell ref="C173:C181"/>
    <mergeCell ref="C184:C187"/>
    <mergeCell ref="C188:C192"/>
    <mergeCell ref="B184:B187"/>
    <mergeCell ref="B188:B192"/>
    <mergeCell ref="A173:A181"/>
    <mergeCell ref="A184:A187"/>
    <mergeCell ref="B182:B183"/>
    <mergeCell ref="B173:B181"/>
    <mergeCell ref="A267:A271"/>
    <mergeCell ref="A272:A287"/>
    <mergeCell ref="A239:A265"/>
    <mergeCell ref="O250:O251"/>
    <mergeCell ref="B252:B253"/>
    <mergeCell ref="B279:B287"/>
    <mergeCell ref="B267:B271"/>
    <mergeCell ref="C267:C271"/>
    <mergeCell ref="B273:B278"/>
    <mergeCell ref="F250:F251"/>
    <mergeCell ref="A2:C2"/>
    <mergeCell ref="A3:R3"/>
    <mergeCell ref="F31:F32"/>
    <mergeCell ref="P10:P30"/>
    <mergeCell ref="P31:P38"/>
    <mergeCell ref="A4:R4"/>
    <mergeCell ref="G37:G38"/>
    <mergeCell ref="F37:F38"/>
    <mergeCell ref="A10:A38"/>
    <mergeCell ref="O31:O32"/>
    <mergeCell ref="B239:B249"/>
    <mergeCell ref="A9:M9"/>
    <mergeCell ref="A61:M61"/>
    <mergeCell ref="A99:M99"/>
    <mergeCell ref="C10:C38"/>
    <mergeCell ref="F47:F48"/>
    <mergeCell ref="F33:F34"/>
    <mergeCell ref="F35:F36"/>
    <mergeCell ref="B10:B38"/>
    <mergeCell ref="I39:I40"/>
    <mergeCell ref="A1:AA1"/>
    <mergeCell ref="A238:M238"/>
    <mergeCell ref="A266:M266"/>
    <mergeCell ref="D219:D220"/>
    <mergeCell ref="E219:E220"/>
    <mergeCell ref="D234:D235"/>
    <mergeCell ref="E234:E235"/>
    <mergeCell ref="B259:B260"/>
    <mergeCell ref="B261:B264"/>
    <mergeCell ref="E250:E251"/>
    <mergeCell ref="AA31:AA32"/>
    <mergeCell ref="AA33:AA34"/>
    <mergeCell ref="AA35:AA36"/>
    <mergeCell ref="Z31:Z32"/>
    <mergeCell ref="Z33:Z34"/>
    <mergeCell ref="Z35:Z36"/>
    <mergeCell ref="AA37:AA38"/>
    <mergeCell ref="AA39:AA40"/>
    <mergeCell ref="AA41:AA42"/>
    <mergeCell ref="AA43:AA44"/>
    <mergeCell ref="AA45:AA46"/>
    <mergeCell ref="AA47:AA48"/>
    <mergeCell ref="AA49:AA50"/>
    <mergeCell ref="AA62:AA63"/>
    <mergeCell ref="AA65:AA66"/>
    <mergeCell ref="AA68:AA69"/>
    <mergeCell ref="AA70:AA71"/>
    <mergeCell ref="AA72:AA73"/>
    <mergeCell ref="AA76:AA77"/>
    <mergeCell ref="AA79:AA80"/>
    <mergeCell ref="AA100:AA101"/>
    <mergeCell ref="AA105:AA106"/>
    <mergeCell ref="AA113:AA114"/>
    <mergeCell ref="AA165:AA166"/>
    <mergeCell ref="AA167:AA168"/>
    <mergeCell ref="AA250:AA251"/>
    <mergeCell ref="Z37:Z38"/>
    <mergeCell ref="Z39:Z40"/>
    <mergeCell ref="Z41:Z42"/>
    <mergeCell ref="Z43:Z44"/>
    <mergeCell ref="Z45:Z46"/>
    <mergeCell ref="Z47:Z48"/>
    <mergeCell ref="Z49:Z50"/>
    <mergeCell ref="Z62:Z63"/>
    <mergeCell ref="Z65:Z66"/>
    <mergeCell ref="Z68:Z69"/>
    <mergeCell ref="Z70:Z71"/>
    <mergeCell ref="Z72:Z73"/>
    <mergeCell ref="Z76:Z77"/>
    <mergeCell ref="Z79:Z80"/>
    <mergeCell ref="Z100:Z101"/>
    <mergeCell ref="Z105:Z106"/>
    <mergeCell ref="Z113:Z114"/>
    <mergeCell ref="Z165:Z166"/>
    <mergeCell ref="Z167:Z168"/>
    <mergeCell ref="Z250:Z251"/>
    <mergeCell ref="M289:T290"/>
    <mergeCell ref="C292:D292"/>
    <mergeCell ref="C293:D293"/>
    <mergeCell ref="C294:D294"/>
    <mergeCell ref="M292:T293"/>
  </mergeCells>
  <conditionalFormatting sqref="Z5:Z8 Z10:Z60 Z62:Z65 Z67:Z68 Z70 Z72 Z74:Z76 Z78:Z79 Z81:Z98 Z100 Z102:Z105 Z107:Z111 Z113 Z115:Z117 Z119:Z146 Z212:Z216 Z218:Z237 Z239:Z265 Z148:Z210 Z267:Z287">
    <cfRule type="cellIs" priority="1" dxfId="0" operator="greaterThanOrEqual" stopIfTrue="1">
      <formula>R5</formula>
    </cfRule>
  </conditionalFormatting>
  <printOptions horizontalCentered="1"/>
  <pageMargins left="0.31496062992125984" right="0.31496062992125984" top="0.3937007874015748" bottom="0.3937007874015748" header="0.31496062992125984" footer="0.31496062992125984"/>
  <pageSetup fitToHeight="0" fitToWidth="1" horizontalDpi="600" verticalDpi="600" orientation="landscape" paperSize="8" scale="70" r:id="rId2"/>
  <ignoredErrors>
    <ignoredError sqref="AA289 AA9 AA61 AA99 AA112 AA118 AA147 AA211 AA217 AA238 AA266" unlockedFormula="1"/>
    <ignoredError sqref="AB9 AB99 AB61"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2013-12-12T09:23:43Z</cp:lastPrinted>
  <dcterms:created xsi:type="dcterms:W3CDTF">2013-05-07T14:09:25Z</dcterms:created>
  <dcterms:modified xsi:type="dcterms:W3CDTF">2013-12-23T11:11:12Z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1944746688</vt:i4>
  </property>
  <property fmtid="{D5CDD505-2E9C-101B-9397-08002B2CF9AE}" pid="3" name="_EmailSubject">
    <vt:lpwstr>Los de.it16_17_18.xls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1877369640</vt:i4>
  </property>
  <property fmtid="{D5CDD505-2E9C-101B-9397-08002B2CF9AE}" pid="7" name="_ReviewingToolsShownOnce">
    <vt:lpwstr/>
  </property>
</Properties>
</file>