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2120" windowHeight="7830" activeTab="0"/>
  </bookViews>
  <sheets>
    <sheet name="LOTTO 24" sheetId="1" r:id="rId1"/>
  </sheets>
  <definedNames/>
  <calcPr fullCalcOnLoad="1"/>
</workbook>
</file>

<file path=xl/sharedStrings.xml><?xml version="1.0" encoding="utf-8"?>
<sst xmlns="http://schemas.openxmlformats.org/spreadsheetml/2006/main" count="1811" uniqueCount="533">
  <si>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</si>
  <si>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</si>
  <si>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</si>
  <si>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</si>
  <si>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</si>
  <si>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</si>
  <si>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</si>
  <si>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</si>
  <si>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</si>
  <si>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</si>
  <si>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</si>
  <si>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</si>
  <si>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</si>
  <si>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</si>
  <si>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</si>
  <si>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</si>
  <si>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</si>
  <si>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</si>
  <si>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</si>
  <si>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</si>
  <si>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</si>
  <si>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</si>
  <si>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</si>
  <si>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</si>
  <si>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</si>
  <si>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</si>
  <si>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</si>
  <si>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</si>
  <si>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</si>
  <si>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</si>
  <si>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</si>
  <si>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</si>
  <si>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</si>
  <si>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</si>
  <si>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</si>
  <si>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</si>
  <si>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</si>
  <si>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</si>
  <si>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</si>
  <si>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</si>
  <si>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</si>
  <si>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</si>
  <si>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</si>
  <si>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</si>
  <si>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</si>
  <si>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</si>
  <si>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</si>
  <si>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</si>
  <si>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</si>
  <si>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</si>
  <si>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</si>
  <si>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</si>
  <si>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</si>
  <si>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</si>
  <si>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</si>
  <si>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</si>
  <si>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</si>
  <si>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</si>
  <si>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</si>
  <si>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</si>
  <si>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</si>
  <si>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</si>
  <si>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</si>
  <si>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</si>
  <si>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</si>
  <si>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</si>
  <si>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</si>
  <si>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</si>
  <si>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</si>
  <si>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</si>
  <si>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</si>
  <si>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</si>
  <si>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</si>
  <si>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</si>
  <si>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</si>
  <si>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</si>
  <si>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</si>
  <si>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</si>
  <si>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</si>
  <si>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</si>
  <si>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</si>
  <si>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</si>
  <si>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</si>
  <si>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</si>
  <si>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</si>
  <si>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</si>
  <si>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</si>
  <si>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</si>
  <si>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</si>
  <si>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</si>
  <si>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</si>
  <si>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</si>
  <si>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</si>
  <si>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</si>
  <si>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</si>
  <si>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</si>
  <si>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</si>
  <si>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</si>
  <si>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</si>
  <si>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</si>
  <si>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</si>
  <si>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</si>
  <si>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</si>
  <si>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</si>
  <si>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</si>
  <si>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</si>
  <si>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</si>
  <si>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</si>
  <si>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</si>
  <si>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</si>
  <si>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</si>
  <si>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</si>
  <si>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</si>
  <si>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</si>
  <si>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</si>
  <si>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</si>
  <si>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</si>
  <si>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</si>
  <si>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</si>
  <si>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</si>
  <si>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</si>
  <si>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</si>
  <si>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</si>
  <si>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</si>
  <si>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</si>
  <si>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</si>
  <si>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</si>
  <si>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</si>
  <si>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</si>
  <si>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</si>
  <si>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</si>
  <si>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</si>
  <si>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</si>
  <si>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</si>
  <si>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</si>
  <si>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</si>
  <si>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</si>
  <si>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</si>
  <si>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</si>
  <si>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</si>
  <si>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</si>
  <si>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</si>
  <si>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verdi denocciolate</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</si>
  <si>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</si>
  <si>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</si>
  <si>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</si>
  <si>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</si>
  <si>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</si>
  <si>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</si>
  <si>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</si>
  <si>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</si>
  <si>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</si>
  <si>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</si>
  <si>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</si>
  <si>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</si>
  <si>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</si>
  <si>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</si>
  <si>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</si>
  <si>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</si>
  <si>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</si>
  <si>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</si>
  <si>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</si>
  <si>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</si>
  <si>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</si>
  <si>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</si>
  <si>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</si>
  <si>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</si>
  <si>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</si>
  <si>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</si>
  <si>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</si>
  <si>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</si>
  <si>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</si>
  <si>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</si>
  <si>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</si>
  <si>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</si>
  <si>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</si>
  <si>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</si>
  <si>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</si>
  <si>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</si>
  <si>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</si>
  <si>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</si>
  <si>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</si>
  <si>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</si>
  <si>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</si>
  <si>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</si>
  <si>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</si>
  <si>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</si>
  <si>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</si>
  <si>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</si>
  <si>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</si>
  <si>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</si>
  <si>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</si>
  <si>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</si>
  <si>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</si>
  <si>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</si>
  <si>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</si>
  <si>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</si>
  <si>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</si>
  <si>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</si>
  <si>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</si>
  <si>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</si>
  <si>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</si>
  <si>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</si>
  <si>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</si>
  <si>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</si>
  <si>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</si>
  <si>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</si>
  <si>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</si>
  <si>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</si>
  <si>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</si>
  <si>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</si>
  <si>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</si>
  <si>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</si>
  <si>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</si>
  <si>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</si>
  <si>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</si>
  <si>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</si>
  <si>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</si>
  <si>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</si>
  <si>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</si>
  <si>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</si>
  <si>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</si>
  <si>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</si>
  <si>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</si>
  <si>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</si>
  <si>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</si>
  <si>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</si>
  <si>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</si>
  <si>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</si>
  <si>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</si>
  <si>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</si>
  <si>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</si>
  <si>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</si>
  <si>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</si>
  <si>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</si>
  <si>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</si>
  <si>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</si>
  <si>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</si>
  <si>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</si>
  <si>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</si>
  <si>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</si>
  <si>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</si>
  <si>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</si>
  <si>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</si>
  <si>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</si>
  <si>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</si>
  <si>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</si>
  <si>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</si>
  <si>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B</t>
  </si>
  <si>
    <t xml:space="preserve">Preparato per brodo vegetale  </t>
  </si>
  <si>
    <t xml:space="preserve">Präparate für Gemüsebrühe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</si>
  <si>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</si>
  <si>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</si>
  <si>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</si>
  <si>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</si>
  <si>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</si>
  <si>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</si>
  <si>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</si>
  <si>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</si>
  <si>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</si>
  <si>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</si>
  <si>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</si>
  <si>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</si>
  <si>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</si>
  <si>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</si>
  <si>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</si>
  <si>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</si>
  <si>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</si>
  <si>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</si>
  <si>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</si>
  <si>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</si>
  <si>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</si>
  <si>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süßer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</si>
  <si>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</si>
  <si>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</si>
  <si>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</si>
  <si>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</si>
  <si>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</si>
  <si>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</si>
  <si>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</si>
  <si>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</si>
  <si>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</si>
  <si>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</si>
  <si>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</si>
  <si>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</si>
  <si>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</si>
  <si>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</si>
  <si>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Paprika dolce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</si>
  <si>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</si>
  <si>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</si>
  <si>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</si>
  <si>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</si>
  <si>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</si>
  <si>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</si>
  <si>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</si>
  <si>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</si>
  <si>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</si>
  <si>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</si>
  <si>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</si>
  <si>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</si>
  <si>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</si>
  <si>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</si>
  <si>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</si>
  <si>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</si>
  <si>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</si>
  <si>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</si>
  <si>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</si>
  <si>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</si>
  <si>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</si>
  <si>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</si>
  <si>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</si>
  <si>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</si>
  <si>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grüne Oliven, entkernt</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</si>
  <si>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</si>
  <si>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</si>
  <si>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</si>
  <si>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</si>
  <si>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</si>
  <si>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</si>
  <si>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</si>
  <si>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</si>
  <si>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</si>
  <si>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</si>
  <si>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</si>
  <si>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</si>
  <si>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</si>
  <si>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</si>
  <si>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</si>
  <si>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</si>
  <si>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</si>
  <si>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</si>
  <si>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</si>
  <si>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</si>
  <si>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</si>
  <si>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</si>
  <si>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</si>
  <si>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</si>
  <si>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</si>
  <si>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</si>
  <si>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</si>
  <si>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</si>
  <si>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</si>
  <si>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</si>
  <si>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</si>
  <si>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</si>
  <si>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</si>
  <si>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</si>
  <si>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</si>
  <si>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</si>
  <si>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</si>
  <si>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</si>
  <si>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</si>
  <si>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</si>
  <si>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</si>
  <si>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</si>
  <si>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</si>
  <si>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</si>
  <si>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</si>
  <si>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</si>
  <si>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</si>
  <si>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Nesquik-Pulver</t>
  </si>
  <si>
    <t>Kakaopulver</t>
  </si>
  <si>
    <t>Bitterkakaopulver</t>
  </si>
  <si>
    <t>reiner Kakao</t>
  </si>
  <si>
    <t>Kaffee</t>
  </si>
  <si>
    <t>Kaffeemischung, Bohnen</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</si>
  <si>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</si>
  <si>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</si>
  <si>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</si>
  <si>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</si>
  <si>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</si>
  <si>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</si>
  <si>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</si>
  <si>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</si>
  <si>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</si>
  <si>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</si>
  <si>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</si>
  <si>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</si>
  <si>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</si>
  <si>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</si>
  <si>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</si>
  <si>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</si>
  <si>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</si>
  <si>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</si>
  <si>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</si>
  <si>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</si>
  <si>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</si>
  <si>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</si>
  <si>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</si>
  <si>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</si>
  <si>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</si>
  <si>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</si>
  <si>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</si>
  <si>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</si>
  <si>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</si>
  <si>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</si>
  <si>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</si>
  <si>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</si>
  <si>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</si>
  <si>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</si>
  <si>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</si>
  <si>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</si>
  <si>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</si>
  <si>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</si>
  <si>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</si>
  <si>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</si>
  <si>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</si>
  <si>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</si>
  <si>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</si>
  <si>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</si>
  <si>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</si>
  <si>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</si>
  <si>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</si>
  <si>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</si>
  <si>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</si>
  <si>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</si>
  <si>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</si>
  <si>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</si>
  <si>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</si>
  <si>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</si>
  <si>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</si>
  <si>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</si>
  <si>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</si>
  <si>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</si>
  <si>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</si>
  <si>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</si>
  <si>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</si>
  <si>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</si>
  <si>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</si>
  <si>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</si>
  <si>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</si>
  <si>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</si>
  <si>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</si>
  <si>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</si>
  <si>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</si>
  <si>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</si>
  <si>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</si>
  <si>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</si>
  <si>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</si>
  <si>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</si>
  <si>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</si>
  <si>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</si>
  <si>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</si>
  <si>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</si>
  <si>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 xml:space="preserve">Aceto rosso </t>
  </si>
  <si>
    <t>Aceto bianco</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</si>
  <si>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</si>
  <si>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</si>
  <si>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</si>
  <si>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</si>
  <si>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</si>
  <si>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</si>
  <si>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</si>
  <si>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</si>
  <si>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</si>
  <si>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</si>
  <si>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</si>
  <si>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</si>
  <si>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</si>
  <si>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</si>
  <si>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</si>
  <si>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</si>
  <si>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</si>
  <si>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</si>
  <si>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</si>
  <si>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</si>
  <si>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</si>
  <si>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</si>
  <si>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</si>
  <si>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</si>
  <si>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</si>
  <si>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</si>
  <si>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</si>
  <si>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</si>
  <si>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</si>
  <si>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</si>
  <si>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</si>
  <si>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</si>
  <si>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</si>
  <si>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</si>
  <si>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</si>
  <si>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</si>
  <si>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</si>
  <si>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</si>
  <si>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</si>
  <si>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</si>
  <si>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</si>
  <si>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</si>
  <si>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</si>
  <si>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</si>
  <si>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</si>
  <si>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</si>
  <si>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</si>
  <si>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</si>
  <si>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</si>
  <si>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</si>
  <si>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</si>
  <si>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</si>
  <si>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</si>
  <si>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</si>
  <si>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</si>
  <si>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</si>
  <si>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</si>
  <si>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</si>
  <si>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</si>
  <si>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</si>
  <si>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</si>
  <si>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</si>
  <si>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</si>
  <si>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</si>
  <si>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</si>
  <si>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</si>
  <si>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</si>
  <si>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</si>
  <si>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</si>
  <si>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</si>
  <si>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</si>
  <si>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</si>
  <si>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</si>
  <si>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</si>
  <si>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</si>
  <si>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</si>
  <si>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zucchero in pacchi</t>
  </si>
  <si>
    <t xml:space="preserve">1-kg-Packung Zucker  </t>
  </si>
  <si>
    <t>Zucker in Säcken zu 10 Kg</t>
  </si>
  <si>
    <t>zucchero sacchi da 10 kg</t>
  </si>
  <si>
    <t>Zucchero</t>
  </si>
  <si>
    <t>Verwendung eines italienischen Produkts oder eines Produkts ausgewählter Lieferanten, welche die strengen IFOAM-Vorschriften zur Nahrungsmittelsicherheit umsetzen</t>
  </si>
  <si>
    <t>Zucchero in granelli per dolci</t>
  </si>
  <si>
    <t>Hagelzucker für Süßspeisen</t>
  </si>
  <si>
    <t>Senape secchiello</t>
  </si>
  <si>
    <t>Senf, Eimer</t>
  </si>
  <si>
    <t>LOTTO 24 - GENERI VARI (AREA NORD)
LOS 24 - VERSCHIEDENE NAHRUNGSMITTEL (BEREICH NORD)
CIG 5420253645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</si>
</sst>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3">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0"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1"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2" xfId="0" applyNumberFormat="1" applyFont="1" applyFill="1" applyBorder="1" applyAlignment="1" applyProtection="1">
      <alignment horizontal="center" vertical="center"/>
      <protection locked="0"/>
    </xf>
    <xf numFmtId="4" fontId="38" fillId="25" borderId="33" xfId="0" applyNumberFormat="1" applyFont="1" applyFill="1" applyBorder="1" applyAlignment="1">
      <alignment horizontal="left" vertical="center" wrapText="1"/>
    </xf>
    <xf numFmtId="0" fontId="38" fillId="25" borderId="34"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1"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1" xfId="0" applyFill="1" applyBorder="1" applyAlignment="1" applyProtection="1">
      <alignment vertical="center"/>
      <protection/>
    </xf>
    <xf numFmtId="183" fontId="30" fillId="25" borderId="32" xfId="0" applyNumberFormat="1" applyFont="1" applyFill="1" applyBorder="1" applyAlignment="1" applyProtection="1">
      <alignment horizontal="center" vertical="center"/>
      <protection/>
    </xf>
    <xf numFmtId="0" fontId="38" fillId="25" borderId="34"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4" fontId="20" fillId="0" borderId="0" xfId="0" applyNumberFormat="1" applyFont="1" applyBorder="1" applyAlignment="1">
      <alignment/>
    </xf>
    <xf numFmtId="4" fontId="2" fillId="26" borderId="0" xfId="0" applyNumberFormat="1" applyFont="1" applyFill="1" applyBorder="1" applyAlignment="1">
      <alignment/>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23" xfId="0" applyFont="1" applyBorder="1" applyAlignment="1">
      <alignment vertical="center" wrapText="1"/>
    </xf>
    <xf numFmtId="0" fontId="0" fillId="0" borderId="35" xfId="0" applyBorder="1" applyAlignment="1">
      <alignment vertical="center" wrapText="1"/>
    </xf>
    <xf numFmtId="0" fontId="0" fillId="0" borderId="35" xfId="0" applyBorder="1" applyAlignment="1">
      <alignment/>
    </xf>
    <xf numFmtId="0" fontId="0" fillId="0" borderId="22" xfId="0" applyBorder="1" applyAlignment="1">
      <alignment/>
    </xf>
    <xf numFmtId="0" fontId="20" fillId="0" borderId="15" xfId="0" applyFont="1" applyFill="1" applyBorder="1" applyAlignment="1">
      <alignment vertical="center" wrapText="1"/>
    </xf>
    <xf numFmtId="0" fontId="20" fillId="0" borderId="12" xfId="0" applyFont="1" applyBorder="1" applyAlignment="1">
      <alignment horizontal="center" vertical="center" wrapText="1"/>
    </xf>
    <xf numFmtId="0" fontId="25" fillId="0" borderId="36" xfId="0" applyFont="1" applyFill="1" applyBorder="1" applyAlignment="1">
      <alignment vertical="center" wrapText="1"/>
    </xf>
    <xf numFmtId="0" fontId="2" fillId="0" borderId="15"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20" fillId="0" borderId="36" xfId="0" applyFont="1" applyBorder="1" applyAlignment="1">
      <alignment vertical="center" wrapText="1"/>
    </xf>
    <xf numFmtId="0" fontId="0" fillId="0" borderId="17" xfId="0"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20" fillId="0" borderId="15" xfId="0" applyFont="1" applyBorder="1" applyAlignment="1">
      <alignment horizontal="center"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20" fillId="0" borderId="17" xfId="0" applyFont="1" applyBorder="1" applyAlignment="1">
      <alignment horizontal="center"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0" fontId="2" fillId="0" borderId="36"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Border="1" applyAlignment="1">
      <alignment vertical="center" wrapText="1"/>
    </xf>
    <xf numFmtId="0" fontId="0" fillId="0" borderId="37" xfId="0" applyBorder="1" applyAlignment="1">
      <alignment vertical="center" wrapText="1"/>
    </xf>
    <xf numFmtId="0" fontId="1"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30" fillId="0" borderId="38" xfId="0" applyFont="1" applyBorder="1" applyAlignment="1">
      <alignment horizontal="justify" vertical="center" wrapText="1"/>
    </xf>
    <xf numFmtId="0" fontId="0" fillId="0" borderId="28" xfId="0" applyBorder="1" applyAlignment="1">
      <alignment vertical="center"/>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5" fillId="0" borderId="12" xfId="0" applyFont="1" applyBorder="1" applyAlignment="1" applyProtection="1">
      <alignment horizontal="center" vertical="center" wrapText="1"/>
      <protection/>
    </xf>
    <xf numFmtId="0" fontId="20" fillId="0" borderId="20" xfId="0" applyFont="1" applyBorder="1" applyAlignment="1">
      <alignment horizontal="center"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2" fillId="0" borderId="2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wrapText="1"/>
      <protection/>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7" xfId="0" applyNumberFormat="1" applyFont="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0" fontId="20" fillId="0" borderId="20" xfId="0" applyFont="1" applyBorder="1" applyAlignment="1">
      <alignment vertical="center" wrapText="1"/>
    </xf>
    <xf numFmtId="0" fontId="1" fillId="0" borderId="20" xfId="0" applyFont="1" applyBorder="1" applyAlignment="1">
      <alignment horizontal="justify"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15" xfId="0" applyBorder="1" applyAlignment="1">
      <alignment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0" fontId="20" fillId="0" borderId="36" xfId="0" applyFon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0" fontId="20" fillId="0" borderId="12" xfId="0" applyFont="1" applyBorder="1" applyAlignment="1">
      <alignment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15" xfId="0" applyNumberFormat="1" applyFont="1" applyFill="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0" fontId="20" fillId="0" borderId="36" xfId="0" applyFont="1" applyBorder="1" applyAlignment="1">
      <alignment horizontal="justify" vertical="center" wrapText="1"/>
    </xf>
    <xf numFmtId="0" fontId="0" fillId="0" borderId="20" xfId="0" applyBorder="1" applyAlignment="1">
      <alignment/>
    </xf>
    <xf numFmtId="0" fontId="0" fillId="0" borderId="37" xfId="0" applyBorder="1" applyAlignment="1">
      <alignment/>
    </xf>
    <xf numFmtId="0" fontId="20" fillId="0" borderId="20" xfId="0" applyFont="1" applyFill="1" applyBorder="1" applyAlignment="1">
      <alignment vertical="center" wrapText="1"/>
    </xf>
    <xf numFmtId="0" fontId="0" fillId="0" borderId="17" xfId="0" applyFill="1" applyBorder="1" applyAlignment="1">
      <alignment vertical="center" wrapText="1"/>
    </xf>
    <xf numFmtId="0" fontId="25" fillId="0" borderId="0" xfId="0" applyFont="1" applyFill="1" applyBorder="1" applyAlignment="1" applyProtection="1">
      <alignment horizontal="center" vertical="center"/>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0" borderId="15" xfId="0" applyNumberFormat="1" applyFont="1" applyFill="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3"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0" fillId="0" borderId="40" xfId="0" applyBorder="1" applyAlignment="1">
      <alignment vertical="center" wrapText="1"/>
    </xf>
    <xf numFmtId="0" fontId="0" fillId="0" borderId="43" xfId="0" applyBorder="1" applyAlignment="1">
      <alignment vertical="center" wrapText="1"/>
    </xf>
    <xf numFmtId="0" fontId="2" fillId="0" borderId="4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3"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77"/>
  <sheetViews>
    <sheetView tabSelected="1" zoomScalePageLayoutView="0" workbookViewId="0" topLeftCell="A1">
      <selection activeCell="C5" sqref="C5"/>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11.57421875" style="2" hidden="1" customWidth="1"/>
    <col min="30" max="16384" width="11.57421875" style="2" customWidth="1"/>
  </cols>
  <sheetData>
    <row r="1" spans="1:28" ht="123" customHeight="1" thickBot="1">
      <c r="A1" s="405" t="s">
        <v>514</v>
      </c>
      <c r="B1" s="406"/>
      <c r="C1" s="406"/>
      <c r="D1" s="406"/>
      <c r="E1" s="406"/>
      <c r="F1" s="406"/>
      <c r="G1" s="406"/>
      <c r="H1" s="406"/>
      <c r="I1" s="406"/>
      <c r="J1" s="406"/>
      <c r="K1" s="406"/>
      <c r="L1" s="406"/>
      <c r="M1" s="406"/>
      <c r="N1" s="406"/>
      <c r="O1" s="406"/>
      <c r="P1" s="406"/>
      <c r="Q1" s="406"/>
      <c r="R1" s="406"/>
      <c r="S1" s="406"/>
      <c r="T1" s="406"/>
      <c r="U1" s="407"/>
      <c r="V1" s="407"/>
      <c r="W1" s="407"/>
      <c r="X1" s="407"/>
      <c r="Y1" s="407"/>
      <c r="Z1" s="407"/>
      <c r="AA1" s="407"/>
      <c r="AB1" s="55"/>
    </row>
    <row r="2" spans="1:27" ht="150" customHeight="1" thickBot="1">
      <c r="A2" s="396" t="s">
        <v>532</v>
      </c>
      <c r="B2" s="397"/>
      <c r="C2" s="398"/>
      <c r="D2" s="105" t="s">
        <v>219</v>
      </c>
      <c r="E2" s="106" t="s">
        <v>220</v>
      </c>
      <c r="F2" s="65" t="s">
        <v>221</v>
      </c>
      <c r="G2" s="65" t="s">
        <v>215</v>
      </c>
      <c r="H2" s="65" t="s">
        <v>505</v>
      </c>
      <c r="I2" s="65" t="s">
        <v>222</v>
      </c>
      <c r="J2" s="65" t="s">
        <v>506</v>
      </c>
      <c r="K2" s="65" t="s">
        <v>507</v>
      </c>
      <c r="L2" s="107" t="s">
        <v>508</v>
      </c>
      <c r="M2" s="65" t="s">
        <v>223</v>
      </c>
      <c r="N2" s="108" t="s">
        <v>521</v>
      </c>
      <c r="O2" s="108" t="s">
        <v>521</v>
      </c>
      <c r="Q2" s="130"/>
      <c r="R2" s="109" t="s">
        <v>224</v>
      </c>
      <c r="S2" s="115"/>
      <c r="T2" s="116"/>
      <c r="U2" s="117"/>
      <c r="V2" s="2"/>
      <c r="W2" s="2"/>
      <c r="X2" s="2"/>
      <c r="Y2" s="2"/>
      <c r="Z2" s="176" t="s">
        <v>515</v>
      </c>
      <c r="AA2" s="176" t="s">
        <v>516</v>
      </c>
    </row>
    <row r="3" spans="1:27" ht="104.25" customHeight="1" thickBot="1">
      <c r="A3" s="399" t="s">
        <v>225</v>
      </c>
      <c r="B3" s="400"/>
      <c r="C3" s="400"/>
      <c r="D3" s="400"/>
      <c r="E3" s="400"/>
      <c r="F3" s="400"/>
      <c r="G3" s="400"/>
      <c r="H3" s="400"/>
      <c r="I3" s="400"/>
      <c r="J3" s="400"/>
      <c r="K3" s="400"/>
      <c r="L3" s="400"/>
      <c r="M3" s="400"/>
      <c r="N3" s="400"/>
      <c r="O3" s="400"/>
      <c r="P3" s="400"/>
      <c r="Q3" s="400"/>
      <c r="R3" s="401"/>
      <c r="S3" s="118"/>
      <c r="T3" s="119"/>
      <c r="U3" s="120"/>
      <c r="V3" s="2"/>
      <c r="W3" s="2"/>
      <c r="X3" s="2"/>
      <c r="Y3" s="2"/>
      <c r="Z3" s="2"/>
      <c r="AA3" s="2"/>
    </row>
    <row r="4" spans="1:27" ht="19.5" customHeight="1" thickBot="1">
      <c r="A4" s="254" t="s">
        <v>226</v>
      </c>
      <c r="B4" s="402"/>
      <c r="C4" s="402"/>
      <c r="D4" s="402"/>
      <c r="E4" s="402"/>
      <c r="F4" s="402"/>
      <c r="G4" s="402"/>
      <c r="H4" s="402"/>
      <c r="I4" s="402"/>
      <c r="J4" s="402"/>
      <c r="K4" s="402"/>
      <c r="L4" s="403"/>
      <c r="M4" s="403"/>
      <c r="N4" s="403"/>
      <c r="O4" s="403"/>
      <c r="P4" s="403"/>
      <c r="Q4" s="403"/>
      <c r="R4" s="403"/>
      <c r="S4" s="179"/>
      <c r="T4" s="180"/>
      <c r="U4" s="181"/>
      <c r="V4" s="182"/>
      <c r="W4" s="183"/>
      <c r="X4" s="184"/>
      <c r="Y4" s="185"/>
      <c r="Z4" s="185"/>
      <c r="AA4" s="186"/>
    </row>
    <row r="5" spans="1:28" ht="22.5">
      <c r="A5" s="300"/>
      <c r="B5" s="49" t="s">
        <v>96</v>
      </c>
      <c r="C5" s="177" t="s">
        <v>216</v>
      </c>
      <c r="D5" s="150" t="s">
        <v>489</v>
      </c>
      <c r="E5" s="151" t="s">
        <v>490</v>
      </c>
      <c r="F5" s="21"/>
      <c r="G5" s="21">
        <v>1</v>
      </c>
      <c r="H5" s="21" t="s">
        <v>97</v>
      </c>
      <c r="I5" s="21">
        <v>1</v>
      </c>
      <c r="J5" s="21" t="s">
        <v>98</v>
      </c>
      <c r="K5" s="64" t="s">
        <v>459</v>
      </c>
      <c r="L5" s="100" t="s">
        <v>75</v>
      </c>
      <c r="M5" s="103" t="s">
        <v>97</v>
      </c>
      <c r="N5" s="161">
        <v>2457</v>
      </c>
      <c r="O5" s="121">
        <f>P5*5</f>
        <v>3520</v>
      </c>
      <c r="P5" s="61">
        <v>704</v>
      </c>
      <c r="Q5" s="135">
        <f>R5*O5</f>
        <v>13200</v>
      </c>
      <c r="R5" s="133">
        <v>3.75</v>
      </c>
      <c r="S5" s="103"/>
      <c r="T5" s="103"/>
      <c r="U5" s="175"/>
      <c r="V5" s="104"/>
      <c r="W5" s="178"/>
      <c r="X5" s="86"/>
      <c r="Y5" s="87">
        <v>8.71</v>
      </c>
      <c r="Z5" s="194"/>
      <c r="AA5" s="204">
        <f>Z5*N5</f>
        <v>0</v>
      </c>
      <c r="AB5" s="214">
        <f>R5*N5</f>
        <v>9213.75</v>
      </c>
    </row>
    <row r="6" spans="1:28" ht="29.25" customHeight="1" thickBot="1">
      <c r="A6" s="305"/>
      <c r="B6" s="17" t="s">
        <v>249</v>
      </c>
      <c r="C6" s="17" t="s">
        <v>250</v>
      </c>
      <c r="D6" s="125" t="s">
        <v>461</v>
      </c>
      <c r="E6" s="101" t="s">
        <v>462</v>
      </c>
      <c r="F6" s="18"/>
      <c r="G6" s="18">
        <v>1</v>
      </c>
      <c r="H6" s="18" t="s">
        <v>97</v>
      </c>
      <c r="I6" s="18">
        <v>1</v>
      </c>
      <c r="J6" s="18" t="s">
        <v>98</v>
      </c>
      <c r="K6" s="98" t="s">
        <v>459</v>
      </c>
      <c r="L6" s="122" t="s">
        <v>75</v>
      </c>
      <c r="M6" s="67" t="s">
        <v>97</v>
      </c>
      <c r="N6" s="161">
        <f aca="true" t="shared" si="0" ref="N6:N67">O6/5*3</f>
        <v>10005</v>
      </c>
      <c r="O6" s="110">
        <f>P6*5</f>
        <v>16675</v>
      </c>
      <c r="P6" s="60">
        <v>3335</v>
      </c>
      <c r="Q6" s="135">
        <f>R6*O6</f>
        <v>79206.25</v>
      </c>
      <c r="R6" s="134">
        <v>4.75</v>
      </c>
      <c r="S6" s="67"/>
      <c r="T6" s="67"/>
      <c r="U6" s="68"/>
      <c r="V6" s="70">
        <v>10.42</v>
      </c>
      <c r="W6" s="84">
        <v>10.42</v>
      </c>
      <c r="X6" s="85">
        <v>7.32</v>
      </c>
      <c r="Y6" s="84">
        <v>11.48</v>
      </c>
      <c r="Z6" s="194"/>
      <c r="AA6" s="204">
        <f>Z6*N6</f>
        <v>0</v>
      </c>
      <c r="AB6" s="214">
        <f aca="true" t="shared" si="1" ref="AB6:AB67">R6*N6</f>
        <v>47523.75</v>
      </c>
    </row>
    <row r="7" spans="1:28" ht="22.5" customHeight="1" thickBot="1">
      <c r="A7" s="254" t="s">
        <v>227</v>
      </c>
      <c r="B7" s="255"/>
      <c r="C7" s="255"/>
      <c r="D7" s="255"/>
      <c r="E7" s="255"/>
      <c r="F7" s="255"/>
      <c r="G7" s="255"/>
      <c r="H7" s="255"/>
      <c r="I7" s="255"/>
      <c r="J7" s="255"/>
      <c r="K7" s="255"/>
      <c r="L7" s="255"/>
      <c r="M7" s="255"/>
      <c r="N7" s="217"/>
      <c r="O7" s="166"/>
      <c r="P7" s="165"/>
      <c r="Q7" s="165"/>
      <c r="R7" s="174"/>
      <c r="S7" s="174"/>
      <c r="T7" s="174"/>
      <c r="U7" s="174"/>
      <c r="V7" s="174"/>
      <c r="W7" s="174"/>
      <c r="X7" s="174"/>
      <c r="Y7" s="174"/>
      <c r="Z7" s="195"/>
      <c r="AA7" s="205"/>
      <c r="AB7" s="215">
        <f>SUM(AB5:AB6)</f>
        <v>56737.5</v>
      </c>
    </row>
    <row r="8" spans="1:28" ht="14.25" customHeight="1">
      <c r="A8" s="299"/>
      <c r="B8" s="388" t="s">
        <v>237</v>
      </c>
      <c r="C8" s="388" t="s">
        <v>238</v>
      </c>
      <c r="D8" s="20" t="s">
        <v>99</v>
      </c>
      <c r="E8" s="20" t="s">
        <v>99</v>
      </c>
      <c r="F8" s="21"/>
      <c r="G8" s="103">
        <v>5</v>
      </c>
      <c r="H8" s="103" t="s">
        <v>97</v>
      </c>
      <c r="I8" s="71">
        <v>2</v>
      </c>
      <c r="J8" s="103" t="s">
        <v>98</v>
      </c>
      <c r="K8" s="103" t="s">
        <v>248</v>
      </c>
      <c r="L8" s="103" t="s">
        <v>75</v>
      </c>
      <c r="M8" s="103" t="s">
        <v>97</v>
      </c>
      <c r="N8" s="167">
        <f t="shared" si="0"/>
        <v>3600</v>
      </c>
      <c r="O8" s="156">
        <v>6000</v>
      </c>
      <c r="P8" s="351">
        <v>30020</v>
      </c>
      <c r="Q8" s="158">
        <f>R8*O8</f>
        <v>6402</v>
      </c>
      <c r="R8" s="136">
        <v>1.067</v>
      </c>
      <c r="S8" s="66"/>
      <c r="T8" s="66"/>
      <c r="U8" s="81"/>
      <c r="V8" s="104">
        <v>0.919</v>
      </c>
      <c r="W8" s="5">
        <v>0.8</v>
      </c>
      <c r="X8" s="86">
        <v>0.97</v>
      </c>
      <c r="Y8" s="87"/>
      <c r="Z8" s="194"/>
      <c r="AA8" s="204">
        <f>Z8*N8</f>
        <v>0</v>
      </c>
      <c r="AB8" s="214">
        <f t="shared" si="1"/>
        <v>3841.2</v>
      </c>
    </row>
    <row r="9" spans="1:28" ht="14.25" customHeight="1">
      <c r="A9" s="300"/>
      <c r="B9" s="404"/>
      <c r="C9" s="404"/>
      <c r="D9" s="12" t="s">
        <v>100</v>
      </c>
      <c r="E9" s="12" t="s">
        <v>100</v>
      </c>
      <c r="F9" s="13"/>
      <c r="G9" s="66">
        <v>5</v>
      </c>
      <c r="H9" s="66" t="s">
        <v>97</v>
      </c>
      <c r="I9" s="67">
        <v>2</v>
      </c>
      <c r="J9" s="66" t="s">
        <v>98</v>
      </c>
      <c r="K9" s="66" t="s">
        <v>248</v>
      </c>
      <c r="L9" s="66" t="s">
        <v>75</v>
      </c>
      <c r="M9" s="66" t="s">
        <v>97</v>
      </c>
      <c r="N9" s="161">
        <v>3945</v>
      </c>
      <c r="O9" s="157">
        <v>6000</v>
      </c>
      <c r="P9" s="234"/>
      <c r="Q9" s="159">
        <f aca="true" t="shared" si="2" ref="Q9:Q28">R9*O9</f>
        <v>8700</v>
      </c>
      <c r="R9" s="137">
        <v>1.45</v>
      </c>
      <c r="S9" s="66"/>
      <c r="T9" s="66"/>
      <c r="U9" s="81"/>
      <c r="V9" s="104">
        <v>0.919</v>
      </c>
      <c r="W9" s="5">
        <v>0.8</v>
      </c>
      <c r="X9" s="6"/>
      <c r="Y9" s="7"/>
      <c r="Z9" s="194"/>
      <c r="AA9" s="204">
        <f aca="true" t="shared" si="3" ref="AA9:AA28">Z9*N9</f>
        <v>0</v>
      </c>
      <c r="AB9" s="214">
        <f t="shared" si="1"/>
        <v>5720.25</v>
      </c>
    </row>
    <row r="10" spans="1:28" ht="11.25" customHeight="1">
      <c r="A10" s="300"/>
      <c r="B10" s="404"/>
      <c r="C10" s="404"/>
      <c r="D10" s="12" t="s">
        <v>101</v>
      </c>
      <c r="E10" s="12" t="s">
        <v>101</v>
      </c>
      <c r="F10" s="13"/>
      <c r="G10" s="66">
        <v>5</v>
      </c>
      <c r="H10" s="66" t="s">
        <v>97</v>
      </c>
      <c r="I10" s="67">
        <v>2</v>
      </c>
      <c r="J10" s="66" t="s">
        <v>98</v>
      </c>
      <c r="K10" s="66" t="s">
        <v>248</v>
      </c>
      <c r="L10" s="66" t="s">
        <v>75</v>
      </c>
      <c r="M10" s="66" t="s">
        <v>97</v>
      </c>
      <c r="N10" s="161">
        <f t="shared" si="0"/>
        <v>3600</v>
      </c>
      <c r="O10" s="157">
        <v>6000</v>
      </c>
      <c r="P10" s="234"/>
      <c r="Q10" s="159">
        <f t="shared" si="2"/>
        <v>6534</v>
      </c>
      <c r="R10" s="137">
        <v>1.089</v>
      </c>
      <c r="S10" s="66"/>
      <c r="T10" s="66"/>
      <c r="U10" s="81"/>
      <c r="V10" s="104">
        <v>0.919</v>
      </c>
      <c r="W10" s="5">
        <v>0.8</v>
      </c>
      <c r="X10" s="6">
        <v>0.97</v>
      </c>
      <c r="Y10" s="7">
        <v>0.99</v>
      </c>
      <c r="Z10" s="194"/>
      <c r="AA10" s="204">
        <f t="shared" si="3"/>
        <v>0</v>
      </c>
      <c r="AB10" s="214">
        <f t="shared" si="1"/>
        <v>3920.4</v>
      </c>
    </row>
    <row r="11" spans="1:28" ht="11.25" customHeight="1">
      <c r="A11" s="300"/>
      <c r="B11" s="404"/>
      <c r="C11" s="404"/>
      <c r="D11" s="12" t="s">
        <v>102</v>
      </c>
      <c r="E11" s="12" t="s">
        <v>102</v>
      </c>
      <c r="F11" s="13"/>
      <c r="G11" s="66">
        <v>5</v>
      </c>
      <c r="H11" s="66" t="s">
        <v>97</v>
      </c>
      <c r="I11" s="67">
        <v>2</v>
      </c>
      <c r="J11" s="66" t="s">
        <v>98</v>
      </c>
      <c r="K11" s="66" t="s">
        <v>248</v>
      </c>
      <c r="L11" s="66" t="s">
        <v>75</v>
      </c>
      <c r="M11" s="66" t="s">
        <v>97</v>
      </c>
      <c r="N11" s="161">
        <f t="shared" si="0"/>
        <v>3600</v>
      </c>
      <c r="O11" s="157">
        <v>6000</v>
      </c>
      <c r="P11" s="234"/>
      <c r="Q11" s="159">
        <f t="shared" si="2"/>
        <v>5346</v>
      </c>
      <c r="R11" s="137">
        <v>0.891</v>
      </c>
      <c r="S11" s="66"/>
      <c r="T11" s="66"/>
      <c r="U11" s="81"/>
      <c r="V11" s="104">
        <v>0.919</v>
      </c>
      <c r="W11" s="5">
        <v>0.8</v>
      </c>
      <c r="X11" s="6"/>
      <c r="Y11" s="7">
        <v>0.81</v>
      </c>
      <c r="Z11" s="194"/>
      <c r="AA11" s="204">
        <f t="shared" si="3"/>
        <v>0</v>
      </c>
      <c r="AB11" s="214">
        <f t="shared" si="1"/>
        <v>3207.6</v>
      </c>
    </row>
    <row r="12" spans="1:28" ht="11.25" customHeight="1">
      <c r="A12" s="300"/>
      <c r="B12" s="404"/>
      <c r="C12" s="404"/>
      <c r="D12" s="12" t="s">
        <v>103</v>
      </c>
      <c r="E12" s="12" t="s">
        <v>103</v>
      </c>
      <c r="F12" s="13"/>
      <c r="G12" s="66">
        <v>5</v>
      </c>
      <c r="H12" s="66" t="s">
        <v>97</v>
      </c>
      <c r="I12" s="67">
        <v>2</v>
      </c>
      <c r="J12" s="66" t="s">
        <v>98</v>
      </c>
      <c r="K12" s="66" t="s">
        <v>248</v>
      </c>
      <c r="L12" s="66" t="s">
        <v>75</v>
      </c>
      <c r="M12" s="66" t="s">
        <v>97</v>
      </c>
      <c r="N12" s="161">
        <f t="shared" si="0"/>
        <v>3600</v>
      </c>
      <c r="O12" s="157">
        <v>6000</v>
      </c>
      <c r="P12" s="234"/>
      <c r="Q12" s="159">
        <f t="shared" si="2"/>
        <v>6534</v>
      </c>
      <c r="R12" s="137">
        <v>1.089</v>
      </c>
      <c r="S12" s="66"/>
      <c r="T12" s="66"/>
      <c r="U12" s="81"/>
      <c r="V12" s="104">
        <v>0.919</v>
      </c>
      <c r="W12" s="5">
        <v>0.8</v>
      </c>
      <c r="X12" s="6">
        <v>0.97</v>
      </c>
      <c r="Y12" s="7">
        <v>0.99</v>
      </c>
      <c r="Z12" s="194"/>
      <c r="AA12" s="204">
        <f t="shared" si="3"/>
        <v>0</v>
      </c>
      <c r="AB12" s="214">
        <f t="shared" si="1"/>
        <v>3920.4</v>
      </c>
    </row>
    <row r="13" spans="1:28" ht="11.25" customHeight="1">
      <c r="A13" s="300"/>
      <c r="B13" s="404"/>
      <c r="C13" s="404"/>
      <c r="D13" s="12" t="s">
        <v>104</v>
      </c>
      <c r="E13" s="12" t="s">
        <v>104</v>
      </c>
      <c r="F13" s="13"/>
      <c r="G13" s="66">
        <v>5</v>
      </c>
      <c r="H13" s="66" t="s">
        <v>97</v>
      </c>
      <c r="I13" s="67">
        <v>2</v>
      </c>
      <c r="J13" s="66" t="s">
        <v>98</v>
      </c>
      <c r="K13" s="103" t="s">
        <v>248</v>
      </c>
      <c r="L13" s="66" t="s">
        <v>75</v>
      </c>
      <c r="M13" s="66" t="s">
        <v>97</v>
      </c>
      <c r="N13" s="161">
        <f t="shared" si="0"/>
        <v>3600</v>
      </c>
      <c r="O13" s="157">
        <v>6000</v>
      </c>
      <c r="P13" s="234"/>
      <c r="Q13" s="159">
        <f t="shared" si="2"/>
        <v>6534</v>
      </c>
      <c r="R13" s="137">
        <v>1.089</v>
      </c>
      <c r="S13" s="66"/>
      <c r="T13" s="66"/>
      <c r="U13" s="81"/>
      <c r="V13" s="104">
        <v>0.919</v>
      </c>
      <c r="W13" s="5">
        <v>0.8</v>
      </c>
      <c r="X13" s="6">
        <v>0.97</v>
      </c>
      <c r="Y13" s="7">
        <v>0.99</v>
      </c>
      <c r="Z13" s="194"/>
      <c r="AA13" s="204">
        <f t="shared" si="3"/>
        <v>0</v>
      </c>
      <c r="AB13" s="214">
        <f t="shared" si="1"/>
        <v>3920.4</v>
      </c>
    </row>
    <row r="14" spans="1:28" ht="11.25" customHeight="1">
      <c r="A14" s="300"/>
      <c r="B14" s="404"/>
      <c r="C14" s="404"/>
      <c r="D14" s="12" t="s">
        <v>105</v>
      </c>
      <c r="E14" s="12" t="s">
        <v>105</v>
      </c>
      <c r="F14" s="13"/>
      <c r="G14" s="66">
        <v>5</v>
      </c>
      <c r="H14" s="66" t="s">
        <v>97</v>
      </c>
      <c r="I14" s="67">
        <v>2</v>
      </c>
      <c r="J14" s="66" t="s">
        <v>98</v>
      </c>
      <c r="K14" s="66" t="s">
        <v>248</v>
      </c>
      <c r="L14" s="66" t="s">
        <v>75</v>
      </c>
      <c r="M14" s="66" t="s">
        <v>97</v>
      </c>
      <c r="N14" s="161">
        <f t="shared" si="0"/>
        <v>3600</v>
      </c>
      <c r="O14" s="157">
        <v>6000</v>
      </c>
      <c r="P14" s="234"/>
      <c r="Q14" s="159">
        <f t="shared" si="2"/>
        <v>6534</v>
      </c>
      <c r="R14" s="137">
        <v>1.089</v>
      </c>
      <c r="S14" s="66"/>
      <c r="T14" s="66"/>
      <c r="U14" s="81"/>
      <c r="V14" s="104">
        <v>0.919</v>
      </c>
      <c r="W14" s="5">
        <v>0.8</v>
      </c>
      <c r="X14" s="6">
        <v>0.97</v>
      </c>
      <c r="Y14" s="7">
        <v>0.99</v>
      </c>
      <c r="Z14" s="194"/>
      <c r="AA14" s="204">
        <f t="shared" si="3"/>
        <v>0</v>
      </c>
      <c r="AB14" s="214">
        <f t="shared" si="1"/>
        <v>3920.4</v>
      </c>
    </row>
    <row r="15" spans="1:28" ht="11.25" customHeight="1">
      <c r="A15" s="300"/>
      <c r="B15" s="404"/>
      <c r="C15" s="404"/>
      <c r="D15" s="12" t="s">
        <v>106</v>
      </c>
      <c r="E15" s="12" t="s">
        <v>106</v>
      </c>
      <c r="F15" s="13"/>
      <c r="G15" s="66">
        <v>5</v>
      </c>
      <c r="H15" s="66" t="s">
        <v>97</v>
      </c>
      <c r="I15" s="67">
        <v>2</v>
      </c>
      <c r="J15" s="66" t="s">
        <v>98</v>
      </c>
      <c r="K15" s="66" t="s">
        <v>248</v>
      </c>
      <c r="L15" s="66" t="s">
        <v>75</v>
      </c>
      <c r="M15" s="66" t="s">
        <v>97</v>
      </c>
      <c r="N15" s="161">
        <f t="shared" si="0"/>
        <v>3600</v>
      </c>
      <c r="O15" s="157">
        <v>6000</v>
      </c>
      <c r="P15" s="234"/>
      <c r="Q15" s="159">
        <f t="shared" si="2"/>
        <v>6534</v>
      </c>
      <c r="R15" s="137">
        <v>1.089</v>
      </c>
      <c r="S15" s="66"/>
      <c r="T15" s="66"/>
      <c r="U15" s="81"/>
      <c r="V15" s="104">
        <v>0.919</v>
      </c>
      <c r="W15" s="5">
        <v>0.8</v>
      </c>
      <c r="X15" s="6">
        <v>0.97</v>
      </c>
      <c r="Y15" s="7">
        <v>0.99</v>
      </c>
      <c r="Z15" s="194"/>
      <c r="AA15" s="204">
        <f t="shared" si="3"/>
        <v>0</v>
      </c>
      <c r="AB15" s="214">
        <f t="shared" si="1"/>
        <v>3920.4</v>
      </c>
    </row>
    <row r="16" spans="1:28" ht="11.25" customHeight="1">
      <c r="A16" s="300"/>
      <c r="B16" s="404"/>
      <c r="C16" s="404"/>
      <c r="D16" s="12" t="s">
        <v>107</v>
      </c>
      <c r="E16" s="12" t="s">
        <v>107</v>
      </c>
      <c r="F16" s="13"/>
      <c r="G16" s="66">
        <v>5</v>
      </c>
      <c r="H16" s="66" t="s">
        <v>97</v>
      </c>
      <c r="I16" s="67">
        <v>2</v>
      </c>
      <c r="J16" s="66" t="s">
        <v>98</v>
      </c>
      <c r="K16" s="66" t="s">
        <v>248</v>
      </c>
      <c r="L16" s="66" t="s">
        <v>75</v>
      </c>
      <c r="M16" s="66" t="s">
        <v>97</v>
      </c>
      <c r="N16" s="161">
        <f t="shared" si="0"/>
        <v>3600</v>
      </c>
      <c r="O16" s="157">
        <v>6000</v>
      </c>
      <c r="P16" s="234"/>
      <c r="Q16" s="159">
        <f t="shared" si="2"/>
        <v>6402</v>
      </c>
      <c r="R16" s="137">
        <v>1.067</v>
      </c>
      <c r="S16" s="66"/>
      <c r="T16" s="66"/>
      <c r="U16" s="81"/>
      <c r="V16" s="104">
        <v>0.919</v>
      </c>
      <c r="W16" s="5">
        <v>0.8</v>
      </c>
      <c r="X16" s="6">
        <v>0.97</v>
      </c>
      <c r="Y16" s="7"/>
      <c r="Z16" s="194"/>
      <c r="AA16" s="204">
        <f t="shared" si="3"/>
        <v>0</v>
      </c>
      <c r="AB16" s="214">
        <f t="shared" si="1"/>
        <v>3841.2</v>
      </c>
    </row>
    <row r="17" spans="1:28" ht="11.25" customHeight="1">
      <c r="A17" s="300"/>
      <c r="B17" s="404"/>
      <c r="C17" s="404"/>
      <c r="D17" s="12" t="s">
        <v>108</v>
      </c>
      <c r="E17" s="12" t="s">
        <v>108</v>
      </c>
      <c r="F17" s="13"/>
      <c r="G17" s="66">
        <v>5</v>
      </c>
      <c r="H17" s="66" t="s">
        <v>97</v>
      </c>
      <c r="I17" s="67">
        <v>2</v>
      </c>
      <c r="J17" s="66" t="s">
        <v>98</v>
      </c>
      <c r="K17" s="66" t="s">
        <v>248</v>
      </c>
      <c r="L17" s="66" t="s">
        <v>75</v>
      </c>
      <c r="M17" s="66" t="s">
        <v>97</v>
      </c>
      <c r="N17" s="161">
        <f t="shared" si="0"/>
        <v>3600</v>
      </c>
      <c r="O17" s="157">
        <v>6000</v>
      </c>
      <c r="P17" s="234"/>
      <c r="Q17" s="159">
        <f t="shared" si="2"/>
        <v>9300</v>
      </c>
      <c r="R17" s="137">
        <v>1.55</v>
      </c>
      <c r="S17" s="66"/>
      <c r="T17" s="66"/>
      <c r="U17" s="69"/>
      <c r="V17" s="104">
        <v>0.919</v>
      </c>
      <c r="W17" s="5">
        <v>0.8</v>
      </c>
      <c r="X17" s="6"/>
      <c r="Y17" s="7"/>
      <c r="Z17" s="194"/>
      <c r="AA17" s="204">
        <f t="shared" si="3"/>
        <v>0</v>
      </c>
      <c r="AB17" s="214">
        <f t="shared" si="1"/>
        <v>5580</v>
      </c>
    </row>
    <row r="18" spans="1:28" ht="11.25" customHeight="1">
      <c r="A18" s="300"/>
      <c r="B18" s="404"/>
      <c r="C18" s="404"/>
      <c r="D18" s="12" t="s">
        <v>109</v>
      </c>
      <c r="E18" s="12" t="s">
        <v>217</v>
      </c>
      <c r="F18" s="13"/>
      <c r="G18" s="66">
        <v>5</v>
      </c>
      <c r="H18" s="66" t="s">
        <v>97</v>
      </c>
      <c r="I18" s="67">
        <v>2</v>
      </c>
      <c r="J18" s="66" t="s">
        <v>98</v>
      </c>
      <c r="K18" s="103" t="s">
        <v>248</v>
      </c>
      <c r="L18" s="66" t="s">
        <v>75</v>
      </c>
      <c r="M18" s="66" t="s">
        <v>97</v>
      </c>
      <c r="N18" s="161">
        <f t="shared" si="0"/>
        <v>3600</v>
      </c>
      <c r="O18" s="157">
        <v>6000</v>
      </c>
      <c r="P18" s="234"/>
      <c r="Q18" s="159">
        <f t="shared" si="2"/>
        <v>6534</v>
      </c>
      <c r="R18" s="137">
        <v>1.089</v>
      </c>
      <c r="S18" s="66"/>
      <c r="T18" s="66"/>
      <c r="U18" s="81"/>
      <c r="V18" s="104">
        <v>0.919</v>
      </c>
      <c r="W18" s="5">
        <v>0.8</v>
      </c>
      <c r="X18" s="6">
        <v>0.97</v>
      </c>
      <c r="Y18" s="7">
        <v>0.99</v>
      </c>
      <c r="Z18" s="194"/>
      <c r="AA18" s="204">
        <f t="shared" si="3"/>
        <v>0</v>
      </c>
      <c r="AB18" s="214">
        <f t="shared" si="1"/>
        <v>3920.4</v>
      </c>
    </row>
    <row r="19" spans="1:28" ht="11.25" customHeight="1">
      <c r="A19" s="300"/>
      <c r="B19" s="404"/>
      <c r="C19" s="404"/>
      <c r="D19" s="12" t="s">
        <v>110</v>
      </c>
      <c r="E19" s="12" t="s">
        <v>110</v>
      </c>
      <c r="F19" s="13"/>
      <c r="G19" s="66">
        <v>5</v>
      </c>
      <c r="H19" s="66" t="s">
        <v>97</v>
      </c>
      <c r="I19" s="67">
        <v>2</v>
      </c>
      <c r="J19" s="66" t="s">
        <v>98</v>
      </c>
      <c r="K19" s="66" t="s">
        <v>248</v>
      </c>
      <c r="L19" s="66" t="s">
        <v>75</v>
      </c>
      <c r="M19" s="66" t="s">
        <v>97</v>
      </c>
      <c r="N19" s="161">
        <f t="shared" si="0"/>
        <v>3600</v>
      </c>
      <c r="O19" s="157">
        <v>6000</v>
      </c>
      <c r="P19" s="234"/>
      <c r="Q19" s="159">
        <f t="shared" si="2"/>
        <v>6534</v>
      </c>
      <c r="R19" s="137">
        <v>1.089</v>
      </c>
      <c r="S19" s="66"/>
      <c r="T19" s="66"/>
      <c r="U19" s="81"/>
      <c r="V19" s="104">
        <v>0.919</v>
      </c>
      <c r="W19" s="5">
        <v>0.8</v>
      </c>
      <c r="X19" s="6">
        <v>0.97</v>
      </c>
      <c r="Y19" s="7">
        <v>0.99</v>
      </c>
      <c r="Z19" s="194"/>
      <c r="AA19" s="204">
        <f t="shared" si="3"/>
        <v>0</v>
      </c>
      <c r="AB19" s="214">
        <f t="shared" si="1"/>
        <v>3920.4</v>
      </c>
    </row>
    <row r="20" spans="1:28" ht="11.25" customHeight="1">
      <c r="A20" s="300"/>
      <c r="B20" s="404"/>
      <c r="C20" s="404"/>
      <c r="D20" s="12" t="s">
        <v>111</v>
      </c>
      <c r="E20" s="12" t="s">
        <v>111</v>
      </c>
      <c r="F20" s="13"/>
      <c r="G20" s="66">
        <v>5</v>
      </c>
      <c r="H20" s="66" t="s">
        <v>97</v>
      </c>
      <c r="I20" s="67">
        <v>2</v>
      </c>
      <c r="J20" s="66" t="s">
        <v>98</v>
      </c>
      <c r="K20" s="66" t="s">
        <v>248</v>
      </c>
      <c r="L20" s="66" t="s">
        <v>75</v>
      </c>
      <c r="M20" s="66" t="s">
        <v>97</v>
      </c>
      <c r="N20" s="161">
        <f t="shared" si="0"/>
        <v>3600</v>
      </c>
      <c r="O20" s="157">
        <v>6000</v>
      </c>
      <c r="P20" s="234"/>
      <c r="Q20" s="159">
        <f t="shared" si="2"/>
        <v>6534</v>
      </c>
      <c r="R20" s="137">
        <v>1.089</v>
      </c>
      <c r="S20" s="66"/>
      <c r="T20" s="66"/>
      <c r="U20" s="81"/>
      <c r="V20" s="104">
        <v>0.919</v>
      </c>
      <c r="W20" s="5">
        <v>0.8</v>
      </c>
      <c r="X20" s="6"/>
      <c r="Y20" s="7">
        <v>0.99</v>
      </c>
      <c r="Z20" s="194"/>
      <c r="AA20" s="204">
        <f t="shared" si="3"/>
        <v>0</v>
      </c>
      <c r="AB20" s="214">
        <f t="shared" si="1"/>
        <v>3920.4</v>
      </c>
    </row>
    <row r="21" spans="1:28" ht="11.25" customHeight="1">
      <c r="A21" s="300"/>
      <c r="B21" s="404"/>
      <c r="C21" s="404"/>
      <c r="D21" s="12" t="s">
        <v>112</v>
      </c>
      <c r="E21" s="12" t="s">
        <v>112</v>
      </c>
      <c r="F21" s="13"/>
      <c r="G21" s="66">
        <v>5</v>
      </c>
      <c r="H21" s="66" t="s">
        <v>97</v>
      </c>
      <c r="I21" s="67">
        <v>2</v>
      </c>
      <c r="J21" s="66" t="s">
        <v>98</v>
      </c>
      <c r="K21" s="66" t="s">
        <v>248</v>
      </c>
      <c r="L21" s="66" t="s">
        <v>75</v>
      </c>
      <c r="M21" s="66" t="s">
        <v>97</v>
      </c>
      <c r="N21" s="161">
        <f t="shared" si="0"/>
        <v>3600</v>
      </c>
      <c r="O21" s="157">
        <v>6000</v>
      </c>
      <c r="P21" s="234"/>
      <c r="Q21" s="159">
        <f t="shared" si="2"/>
        <v>6534</v>
      </c>
      <c r="R21" s="137">
        <v>1.089</v>
      </c>
      <c r="S21" s="66"/>
      <c r="T21" s="66"/>
      <c r="U21" s="81"/>
      <c r="V21" s="104">
        <v>0.919</v>
      </c>
      <c r="W21" s="5">
        <v>0.8</v>
      </c>
      <c r="X21" s="6"/>
      <c r="Y21" s="7">
        <v>0.99</v>
      </c>
      <c r="Z21" s="194"/>
      <c r="AA21" s="204">
        <f t="shared" si="3"/>
        <v>0</v>
      </c>
      <c r="AB21" s="214">
        <f t="shared" si="1"/>
        <v>3920.4</v>
      </c>
    </row>
    <row r="22" spans="1:28" ht="11.25" customHeight="1">
      <c r="A22" s="300"/>
      <c r="B22" s="404"/>
      <c r="C22" s="404"/>
      <c r="D22" s="12" t="s">
        <v>113</v>
      </c>
      <c r="E22" s="12" t="s">
        <v>113</v>
      </c>
      <c r="F22" s="13"/>
      <c r="G22" s="66">
        <v>5</v>
      </c>
      <c r="H22" s="66" t="s">
        <v>97</v>
      </c>
      <c r="I22" s="67">
        <v>2</v>
      </c>
      <c r="J22" s="66" t="s">
        <v>98</v>
      </c>
      <c r="K22" s="66" t="s">
        <v>248</v>
      </c>
      <c r="L22" s="66" t="s">
        <v>75</v>
      </c>
      <c r="M22" s="66" t="s">
        <v>97</v>
      </c>
      <c r="N22" s="161">
        <f t="shared" si="0"/>
        <v>3600</v>
      </c>
      <c r="O22" s="157">
        <v>6000</v>
      </c>
      <c r="P22" s="234"/>
      <c r="Q22" s="159">
        <f t="shared" si="2"/>
        <v>6534</v>
      </c>
      <c r="R22" s="137">
        <v>1.089</v>
      </c>
      <c r="S22" s="66"/>
      <c r="T22" s="66"/>
      <c r="U22" s="81"/>
      <c r="V22" s="104">
        <v>0.919</v>
      </c>
      <c r="W22" s="5">
        <v>0.8</v>
      </c>
      <c r="X22" s="6">
        <v>0.97</v>
      </c>
      <c r="Y22" s="7">
        <v>0.99</v>
      </c>
      <c r="Z22" s="194"/>
      <c r="AA22" s="204">
        <f t="shared" si="3"/>
        <v>0</v>
      </c>
      <c r="AB22" s="214">
        <f t="shared" si="1"/>
        <v>3920.4</v>
      </c>
    </row>
    <row r="23" spans="1:28" ht="11.25" customHeight="1">
      <c r="A23" s="300"/>
      <c r="B23" s="404"/>
      <c r="C23" s="404"/>
      <c r="D23" s="12" t="s">
        <v>114</v>
      </c>
      <c r="E23" s="12" t="s">
        <v>114</v>
      </c>
      <c r="F23" s="13"/>
      <c r="G23" s="66">
        <v>5</v>
      </c>
      <c r="H23" s="66" t="s">
        <v>97</v>
      </c>
      <c r="I23" s="67">
        <v>2</v>
      </c>
      <c r="J23" s="66" t="s">
        <v>98</v>
      </c>
      <c r="K23" s="66" t="s">
        <v>248</v>
      </c>
      <c r="L23" s="66" t="s">
        <v>75</v>
      </c>
      <c r="M23" s="66" t="s">
        <v>97</v>
      </c>
      <c r="N23" s="161">
        <f t="shared" si="0"/>
        <v>3600</v>
      </c>
      <c r="O23" s="157">
        <v>6000</v>
      </c>
      <c r="P23" s="234"/>
      <c r="Q23" s="159">
        <f t="shared" si="2"/>
        <v>6534</v>
      </c>
      <c r="R23" s="137">
        <v>1.089</v>
      </c>
      <c r="S23" s="66"/>
      <c r="T23" s="66"/>
      <c r="U23" s="81"/>
      <c r="V23" s="104">
        <v>0.919</v>
      </c>
      <c r="W23" s="5">
        <v>0.8</v>
      </c>
      <c r="X23" s="6"/>
      <c r="Y23" s="7">
        <v>0.99</v>
      </c>
      <c r="Z23" s="194"/>
      <c r="AA23" s="204">
        <f t="shared" si="3"/>
        <v>0</v>
      </c>
      <c r="AB23" s="214">
        <f t="shared" si="1"/>
        <v>3920.4</v>
      </c>
    </row>
    <row r="24" spans="1:28" ht="11.25" customHeight="1">
      <c r="A24" s="300"/>
      <c r="B24" s="404"/>
      <c r="C24" s="404"/>
      <c r="D24" s="12" t="s">
        <v>115</v>
      </c>
      <c r="E24" s="12" t="s">
        <v>115</v>
      </c>
      <c r="F24" s="13"/>
      <c r="G24" s="66">
        <v>5</v>
      </c>
      <c r="H24" s="66" t="s">
        <v>97</v>
      </c>
      <c r="I24" s="67">
        <v>2</v>
      </c>
      <c r="J24" s="66" t="s">
        <v>98</v>
      </c>
      <c r="K24" s="66" t="s">
        <v>248</v>
      </c>
      <c r="L24" s="66" t="s">
        <v>75</v>
      </c>
      <c r="M24" s="66" t="s">
        <v>97</v>
      </c>
      <c r="N24" s="161">
        <f t="shared" si="0"/>
        <v>3600</v>
      </c>
      <c r="O24" s="157">
        <v>6000</v>
      </c>
      <c r="P24" s="234"/>
      <c r="Q24" s="159">
        <f t="shared" si="2"/>
        <v>6534</v>
      </c>
      <c r="R24" s="137">
        <v>1.089</v>
      </c>
      <c r="S24" s="66"/>
      <c r="T24" s="66"/>
      <c r="U24" s="81"/>
      <c r="V24" s="104">
        <v>0.919</v>
      </c>
      <c r="W24" s="5">
        <v>0.8</v>
      </c>
      <c r="X24" s="6">
        <v>0.97</v>
      </c>
      <c r="Y24" s="7">
        <v>0.99</v>
      </c>
      <c r="Z24" s="194"/>
      <c r="AA24" s="204">
        <f t="shared" si="3"/>
        <v>0</v>
      </c>
      <c r="AB24" s="214">
        <f t="shared" si="1"/>
        <v>3920.4</v>
      </c>
    </row>
    <row r="25" spans="1:28" ht="11.25" customHeight="1">
      <c r="A25" s="300"/>
      <c r="B25" s="404"/>
      <c r="C25" s="404"/>
      <c r="D25" s="12" t="s">
        <v>116</v>
      </c>
      <c r="E25" s="12" t="s">
        <v>116</v>
      </c>
      <c r="F25" s="13"/>
      <c r="G25" s="66">
        <v>5</v>
      </c>
      <c r="H25" s="66" t="s">
        <v>97</v>
      </c>
      <c r="I25" s="67">
        <v>2</v>
      </c>
      <c r="J25" s="66" t="s">
        <v>98</v>
      </c>
      <c r="K25" s="66" t="s">
        <v>248</v>
      </c>
      <c r="L25" s="66" t="s">
        <v>75</v>
      </c>
      <c r="M25" s="66" t="s">
        <v>97</v>
      </c>
      <c r="N25" s="161">
        <f t="shared" si="0"/>
        <v>3600</v>
      </c>
      <c r="O25" s="157">
        <v>6000</v>
      </c>
      <c r="P25" s="234"/>
      <c r="Q25" s="159">
        <f t="shared" si="2"/>
        <v>6534</v>
      </c>
      <c r="R25" s="137">
        <v>1.089</v>
      </c>
      <c r="S25" s="66"/>
      <c r="T25" s="66"/>
      <c r="U25" s="81"/>
      <c r="V25" s="104">
        <v>0.919</v>
      </c>
      <c r="W25" s="24">
        <v>0.8</v>
      </c>
      <c r="X25" s="6">
        <v>0.97</v>
      </c>
      <c r="Y25" s="7">
        <v>0.99</v>
      </c>
      <c r="Z25" s="194"/>
      <c r="AA25" s="204">
        <f t="shared" si="3"/>
        <v>0</v>
      </c>
      <c r="AB25" s="214">
        <f t="shared" si="1"/>
        <v>3920.4</v>
      </c>
    </row>
    <row r="26" spans="1:28" ht="11.25" customHeight="1">
      <c r="A26" s="300"/>
      <c r="B26" s="404"/>
      <c r="C26" s="404"/>
      <c r="D26" s="12" t="s">
        <v>117</v>
      </c>
      <c r="E26" s="12" t="s">
        <v>117</v>
      </c>
      <c r="F26" s="13"/>
      <c r="G26" s="66">
        <v>5</v>
      </c>
      <c r="H26" s="66" t="s">
        <v>97</v>
      </c>
      <c r="I26" s="67">
        <v>2</v>
      </c>
      <c r="J26" s="66" t="s">
        <v>98</v>
      </c>
      <c r="K26" s="66" t="s">
        <v>248</v>
      </c>
      <c r="L26" s="66" t="s">
        <v>75</v>
      </c>
      <c r="M26" s="66" t="s">
        <v>97</v>
      </c>
      <c r="N26" s="161">
        <f t="shared" si="0"/>
        <v>3600</v>
      </c>
      <c r="O26" s="157">
        <v>6000</v>
      </c>
      <c r="P26" s="234"/>
      <c r="Q26" s="159">
        <f t="shared" si="2"/>
        <v>6065.999999999999</v>
      </c>
      <c r="R26" s="137">
        <v>1.011</v>
      </c>
      <c r="S26" s="66"/>
      <c r="T26" s="66"/>
      <c r="U26" s="81"/>
      <c r="V26" s="8">
        <v>0.919</v>
      </c>
      <c r="W26" s="24">
        <v>0.78</v>
      </c>
      <c r="X26" s="6"/>
      <c r="Y26" s="7"/>
      <c r="Z26" s="194"/>
      <c r="AA26" s="204">
        <f t="shared" si="3"/>
        <v>0</v>
      </c>
      <c r="AB26" s="214">
        <f t="shared" si="1"/>
        <v>3639.5999999999995</v>
      </c>
    </row>
    <row r="27" spans="1:29" ht="11.25" customHeight="1">
      <c r="A27" s="300"/>
      <c r="B27" s="404"/>
      <c r="C27" s="404"/>
      <c r="D27" s="12" t="s">
        <v>118</v>
      </c>
      <c r="E27" s="12" t="s">
        <v>118</v>
      </c>
      <c r="F27" s="13"/>
      <c r="G27" s="66">
        <v>5</v>
      </c>
      <c r="H27" s="66" t="s">
        <v>97</v>
      </c>
      <c r="I27" s="67">
        <v>2</v>
      </c>
      <c r="J27" s="66" t="s">
        <v>98</v>
      </c>
      <c r="K27" s="66" t="s">
        <v>248</v>
      </c>
      <c r="L27" s="66" t="s">
        <v>75</v>
      </c>
      <c r="M27" s="66" t="s">
        <v>97</v>
      </c>
      <c r="N27" s="161">
        <f t="shared" si="0"/>
        <v>3600</v>
      </c>
      <c r="O27" s="157">
        <v>6000</v>
      </c>
      <c r="P27" s="234"/>
      <c r="Q27" s="159">
        <f t="shared" si="2"/>
        <v>6534</v>
      </c>
      <c r="R27" s="137">
        <v>1.089</v>
      </c>
      <c r="S27" s="66"/>
      <c r="T27" s="66"/>
      <c r="U27" s="81"/>
      <c r="V27" s="332" t="s">
        <v>434</v>
      </c>
      <c r="W27" s="344" t="s">
        <v>434</v>
      </c>
      <c r="X27" s="6"/>
      <c r="Y27" s="7">
        <v>0.99</v>
      </c>
      <c r="Z27" s="194"/>
      <c r="AA27" s="204">
        <f t="shared" si="3"/>
        <v>0</v>
      </c>
      <c r="AB27" s="214">
        <f t="shared" si="1"/>
        <v>3920.4</v>
      </c>
      <c r="AC27" s="218"/>
    </row>
    <row r="28" spans="1:29" ht="11.25" customHeight="1">
      <c r="A28" s="300"/>
      <c r="B28" s="404"/>
      <c r="C28" s="404"/>
      <c r="D28" s="12" t="s">
        <v>119</v>
      </c>
      <c r="E28" s="12" t="s">
        <v>119</v>
      </c>
      <c r="F28" s="13"/>
      <c r="G28" s="66">
        <v>5</v>
      </c>
      <c r="H28" s="66" t="s">
        <v>97</v>
      </c>
      <c r="I28" s="66">
        <v>2</v>
      </c>
      <c r="J28" s="66" t="s">
        <v>98</v>
      </c>
      <c r="K28" s="66" t="s">
        <v>248</v>
      </c>
      <c r="L28" s="66" t="s">
        <v>75</v>
      </c>
      <c r="M28" s="66" t="s">
        <v>97</v>
      </c>
      <c r="N28" s="161">
        <v>3599</v>
      </c>
      <c r="O28" s="157">
        <v>6000</v>
      </c>
      <c r="P28" s="281"/>
      <c r="Q28" s="159">
        <f t="shared" si="2"/>
        <v>9300</v>
      </c>
      <c r="R28" s="137">
        <v>1.55</v>
      </c>
      <c r="S28" s="66"/>
      <c r="T28" s="66"/>
      <c r="U28" s="81"/>
      <c r="V28" s="332"/>
      <c r="W28" s="345"/>
      <c r="X28" s="6"/>
      <c r="Y28" s="7"/>
      <c r="Z28" s="194"/>
      <c r="AA28" s="204">
        <f t="shared" si="3"/>
        <v>0</v>
      </c>
      <c r="AB28" s="214">
        <f t="shared" si="1"/>
        <v>5578.45</v>
      </c>
      <c r="AC28" s="218">
        <f>SUM(AB8:AB28)</f>
        <v>86293.90000000001</v>
      </c>
    </row>
    <row r="29" spans="1:28" ht="11.25" customHeight="1">
      <c r="A29" s="300"/>
      <c r="B29" s="404"/>
      <c r="C29" s="404"/>
      <c r="D29" s="33" t="s">
        <v>105</v>
      </c>
      <c r="E29" s="33" t="s">
        <v>105</v>
      </c>
      <c r="F29" s="240"/>
      <c r="G29" s="323">
        <v>0.5</v>
      </c>
      <c r="H29" s="323" t="s">
        <v>97</v>
      </c>
      <c r="I29" s="323">
        <v>24</v>
      </c>
      <c r="J29" s="323" t="s">
        <v>98</v>
      </c>
      <c r="K29" s="282" t="s">
        <v>248</v>
      </c>
      <c r="L29" s="323" t="s">
        <v>75</v>
      </c>
      <c r="M29" s="323" t="s">
        <v>97</v>
      </c>
      <c r="N29" s="278">
        <v>750</v>
      </c>
      <c r="O29" s="346">
        <v>1000</v>
      </c>
      <c r="P29" s="335">
        <v>1000</v>
      </c>
      <c r="Q29" s="318">
        <f>R29*O29</f>
        <v>3200</v>
      </c>
      <c r="R29" s="349">
        <v>3.2</v>
      </c>
      <c r="S29" s="323"/>
      <c r="T29" s="323"/>
      <c r="U29" s="347"/>
      <c r="V29" s="330"/>
      <c r="W29" s="344"/>
      <c r="X29" s="355"/>
      <c r="Y29" s="354"/>
      <c r="Z29" s="412"/>
      <c r="AA29" s="410">
        <f>Z29*N29</f>
        <v>0</v>
      </c>
      <c r="AB29" s="280">
        <f t="shared" si="1"/>
        <v>2400</v>
      </c>
    </row>
    <row r="30" spans="1:28" ht="11.25" customHeight="1">
      <c r="A30" s="300"/>
      <c r="B30" s="404"/>
      <c r="C30" s="404"/>
      <c r="D30" s="20" t="s">
        <v>472</v>
      </c>
      <c r="E30" s="20" t="s">
        <v>254</v>
      </c>
      <c r="F30" s="243"/>
      <c r="G30" s="324"/>
      <c r="H30" s="324"/>
      <c r="I30" s="324"/>
      <c r="J30" s="324"/>
      <c r="K30" s="283"/>
      <c r="L30" s="324"/>
      <c r="M30" s="324"/>
      <c r="N30" s="279"/>
      <c r="O30" s="281"/>
      <c r="P30" s="234"/>
      <c r="Q30" s="281"/>
      <c r="R30" s="350"/>
      <c r="S30" s="324"/>
      <c r="T30" s="324"/>
      <c r="U30" s="348"/>
      <c r="V30" s="331"/>
      <c r="W30" s="345"/>
      <c r="X30" s="355"/>
      <c r="Y30" s="354"/>
      <c r="Z30" s="413"/>
      <c r="AA30" s="411"/>
      <c r="AB30" s="281"/>
    </row>
    <row r="31" spans="1:28" ht="11.25" customHeight="1">
      <c r="A31" s="300"/>
      <c r="B31" s="404"/>
      <c r="C31" s="404"/>
      <c r="D31" s="33" t="s">
        <v>120</v>
      </c>
      <c r="E31" s="33" t="s">
        <v>120</v>
      </c>
      <c r="F31" s="240"/>
      <c r="G31" s="323">
        <v>0.5</v>
      </c>
      <c r="H31" s="323" t="s">
        <v>97</v>
      </c>
      <c r="I31" s="323">
        <v>24</v>
      </c>
      <c r="J31" s="323" t="s">
        <v>98</v>
      </c>
      <c r="K31" s="282" t="s">
        <v>248</v>
      </c>
      <c r="L31" s="323" t="s">
        <v>75</v>
      </c>
      <c r="M31" s="323" t="s">
        <v>97</v>
      </c>
      <c r="N31" s="278">
        <v>750</v>
      </c>
      <c r="O31" s="346">
        <v>1000</v>
      </c>
      <c r="P31" s="234"/>
      <c r="Q31" s="318">
        <f>R31*O31</f>
        <v>3200</v>
      </c>
      <c r="R31" s="349">
        <v>3.2</v>
      </c>
      <c r="S31" s="323"/>
      <c r="T31" s="323"/>
      <c r="U31" s="347"/>
      <c r="V31" s="332"/>
      <c r="W31" s="344"/>
      <c r="X31" s="355"/>
      <c r="Y31" s="354"/>
      <c r="Z31" s="412"/>
      <c r="AA31" s="410">
        <f>Z31*N31</f>
        <v>0</v>
      </c>
      <c r="AB31" s="280">
        <f t="shared" si="1"/>
        <v>2400</v>
      </c>
    </row>
    <row r="32" spans="1:28" ht="11.25" customHeight="1">
      <c r="A32" s="300"/>
      <c r="B32" s="404"/>
      <c r="C32" s="404"/>
      <c r="D32" s="20" t="s">
        <v>472</v>
      </c>
      <c r="E32" s="20" t="s">
        <v>254</v>
      </c>
      <c r="F32" s="243"/>
      <c r="G32" s="324"/>
      <c r="H32" s="324"/>
      <c r="I32" s="324"/>
      <c r="J32" s="324"/>
      <c r="K32" s="283"/>
      <c r="L32" s="324"/>
      <c r="M32" s="324"/>
      <c r="N32" s="279">
        <f t="shared" si="0"/>
        <v>0</v>
      </c>
      <c r="O32" s="281"/>
      <c r="P32" s="234"/>
      <c r="Q32" s="281"/>
      <c r="R32" s="350">
        <v>0</v>
      </c>
      <c r="S32" s="324"/>
      <c r="T32" s="324"/>
      <c r="U32" s="348"/>
      <c r="V32" s="332"/>
      <c r="W32" s="345"/>
      <c r="X32" s="355"/>
      <c r="Y32" s="354"/>
      <c r="Z32" s="413"/>
      <c r="AA32" s="411"/>
      <c r="AB32" s="281">
        <f t="shared" si="1"/>
        <v>0</v>
      </c>
    </row>
    <row r="33" spans="1:28" ht="11.25" customHeight="1">
      <c r="A33" s="300"/>
      <c r="B33" s="404"/>
      <c r="C33" s="404"/>
      <c r="D33" s="33" t="s">
        <v>110</v>
      </c>
      <c r="E33" s="33" t="s">
        <v>110</v>
      </c>
      <c r="F33" s="240"/>
      <c r="G33" s="323">
        <v>0.5</v>
      </c>
      <c r="H33" s="323" t="s">
        <v>97</v>
      </c>
      <c r="I33" s="323">
        <v>24</v>
      </c>
      <c r="J33" s="323" t="s">
        <v>98</v>
      </c>
      <c r="K33" s="282" t="s">
        <v>248</v>
      </c>
      <c r="L33" s="323" t="s">
        <v>75</v>
      </c>
      <c r="M33" s="323" t="s">
        <v>97</v>
      </c>
      <c r="N33" s="278">
        <v>750</v>
      </c>
      <c r="O33" s="346">
        <v>1000</v>
      </c>
      <c r="P33" s="234"/>
      <c r="Q33" s="318">
        <f>R33*O33</f>
        <v>3200</v>
      </c>
      <c r="R33" s="349">
        <v>3.2</v>
      </c>
      <c r="S33" s="323"/>
      <c r="T33" s="323"/>
      <c r="U33" s="347"/>
      <c r="V33" s="332"/>
      <c r="W33" s="344"/>
      <c r="X33" s="355"/>
      <c r="Y33" s="354"/>
      <c r="Z33" s="412"/>
      <c r="AA33" s="410">
        <f>Z33*N33</f>
        <v>0</v>
      </c>
      <c r="AB33" s="280">
        <f t="shared" si="1"/>
        <v>2400</v>
      </c>
    </row>
    <row r="34" spans="1:28" ht="11.25" customHeight="1">
      <c r="A34" s="300"/>
      <c r="B34" s="404"/>
      <c r="C34" s="404"/>
      <c r="D34" s="20" t="s">
        <v>472</v>
      </c>
      <c r="E34" s="20" t="s">
        <v>254</v>
      </c>
      <c r="F34" s="243"/>
      <c r="G34" s="324"/>
      <c r="H34" s="324"/>
      <c r="I34" s="324"/>
      <c r="J34" s="324"/>
      <c r="K34" s="283"/>
      <c r="L34" s="324"/>
      <c r="M34" s="324"/>
      <c r="N34" s="279">
        <f t="shared" si="0"/>
        <v>0</v>
      </c>
      <c r="O34" s="281"/>
      <c r="P34" s="234"/>
      <c r="Q34" s="281"/>
      <c r="R34" s="350">
        <v>0</v>
      </c>
      <c r="S34" s="324"/>
      <c r="T34" s="324"/>
      <c r="U34" s="348"/>
      <c r="V34" s="332"/>
      <c r="W34" s="345"/>
      <c r="X34" s="355"/>
      <c r="Y34" s="354"/>
      <c r="Z34" s="413"/>
      <c r="AA34" s="411"/>
      <c r="AB34" s="281">
        <f t="shared" si="1"/>
        <v>0</v>
      </c>
    </row>
    <row r="35" spans="1:29" ht="11.25" customHeight="1">
      <c r="A35" s="300"/>
      <c r="B35" s="404"/>
      <c r="C35" s="404"/>
      <c r="D35" s="33" t="s">
        <v>115</v>
      </c>
      <c r="E35" s="33" t="s">
        <v>115</v>
      </c>
      <c r="F35" s="240"/>
      <c r="G35" s="323">
        <v>0.5</v>
      </c>
      <c r="H35" s="323" t="s">
        <v>97</v>
      </c>
      <c r="I35" s="323">
        <v>24</v>
      </c>
      <c r="J35" s="323" t="s">
        <v>98</v>
      </c>
      <c r="K35" s="282" t="s">
        <v>248</v>
      </c>
      <c r="L35" s="323" t="s">
        <v>75</v>
      </c>
      <c r="M35" s="323" t="s">
        <v>97</v>
      </c>
      <c r="N35" s="278">
        <v>600</v>
      </c>
      <c r="O35" s="346">
        <v>1000</v>
      </c>
      <c r="P35" s="234"/>
      <c r="Q35" s="318">
        <f>R35*O35</f>
        <v>3200</v>
      </c>
      <c r="R35" s="349">
        <v>3.2</v>
      </c>
      <c r="S35" s="323"/>
      <c r="T35" s="323"/>
      <c r="U35" s="347"/>
      <c r="V35" s="332"/>
      <c r="W35" s="344"/>
      <c r="X35" s="355"/>
      <c r="Y35" s="354"/>
      <c r="Z35" s="412"/>
      <c r="AA35" s="410">
        <f>Z35*N35</f>
        <v>0</v>
      </c>
      <c r="AB35" s="280">
        <f t="shared" si="1"/>
        <v>1920</v>
      </c>
      <c r="AC35" s="218">
        <f>SUM(AB29+AB31+AB33+AB35+AB37+AB39+AB41+AB43+AB45+AB47)</f>
        <v>37524</v>
      </c>
    </row>
    <row r="36" spans="1:28" ht="12" customHeight="1">
      <c r="A36" s="300"/>
      <c r="B36" s="404"/>
      <c r="C36" s="404"/>
      <c r="D36" s="20" t="s">
        <v>472</v>
      </c>
      <c r="E36" s="20" t="s">
        <v>254</v>
      </c>
      <c r="F36" s="243"/>
      <c r="G36" s="324"/>
      <c r="H36" s="324"/>
      <c r="I36" s="324"/>
      <c r="J36" s="324"/>
      <c r="K36" s="283"/>
      <c r="L36" s="324"/>
      <c r="M36" s="324"/>
      <c r="N36" s="279">
        <f t="shared" si="0"/>
        <v>0</v>
      </c>
      <c r="O36" s="281"/>
      <c r="P36" s="281"/>
      <c r="Q36" s="281"/>
      <c r="R36" s="350">
        <v>0</v>
      </c>
      <c r="S36" s="324"/>
      <c r="T36" s="324"/>
      <c r="U36" s="348"/>
      <c r="V36" s="332"/>
      <c r="W36" s="345"/>
      <c r="X36" s="355"/>
      <c r="Y36" s="354"/>
      <c r="Z36" s="413"/>
      <c r="AA36" s="411"/>
      <c r="AB36" s="281">
        <f t="shared" si="1"/>
        <v>0</v>
      </c>
    </row>
    <row r="37" spans="1:28" ht="14.25" customHeight="1">
      <c r="A37" s="300"/>
      <c r="B37" s="223" t="s">
        <v>240</v>
      </c>
      <c r="C37" s="223" t="s">
        <v>239</v>
      </c>
      <c r="D37" s="1" t="s">
        <v>121</v>
      </c>
      <c r="E37" s="1" t="s">
        <v>121</v>
      </c>
      <c r="F37" s="240"/>
      <c r="G37" s="323">
        <v>1</v>
      </c>
      <c r="H37" s="258" t="s">
        <v>97</v>
      </c>
      <c r="I37" s="258">
        <v>6</v>
      </c>
      <c r="J37" s="258" t="s">
        <v>98</v>
      </c>
      <c r="K37" s="323" t="s">
        <v>248</v>
      </c>
      <c r="L37" s="323" t="s">
        <v>75</v>
      </c>
      <c r="M37" s="323" t="s">
        <v>97</v>
      </c>
      <c r="N37" s="278">
        <v>600</v>
      </c>
      <c r="O37" s="311">
        <f aca="true" t="shared" si="4" ref="O37:O48">P37*5</f>
        <v>500</v>
      </c>
      <c r="P37" s="335">
        <v>100</v>
      </c>
      <c r="Q37" s="285">
        <f>R37*O37</f>
        <v>1100</v>
      </c>
      <c r="R37" s="325">
        <v>2.2</v>
      </c>
      <c r="S37" s="323"/>
      <c r="T37" s="323"/>
      <c r="U37" s="333"/>
      <c r="V37" s="332"/>
      <c r="W37" s="344"/>
      <c r="X37" s="355"/>
      <c r="Y37" s="354"/>
      <c r="Z37" s="412"/>
      <c r="AA37" s="410">
        <f>Z37*N37</f>
        <v>0</v>
      </c>
      <c r="AB37" s="280">
        <f>R37*N37</f>
        <v>1320</v>
      </c>
    </row>
    <row r="38" spans="1:28" ht="13.5" customHeight="1">
      <c r="A38" s="300"/>
      <c r="B38" s="352"/>
      <c r="C38" s="352"/>
      <c r="D38" s="25" t="s">
        <v>122</v>
      </c>
      <c r="E38" s="25" t="s">
        <v>255</v>
      </c>
      <c r="F38" s="243"/>
      <c r="G38" s="324"/>
      <c r="H38" s="258"/>
      <c r="I38" s="258"/>
      <c r="J38" s="258"/>
      <c r="K38" s="324"/>
      <c r="L38" s="324"/>
      <c r="M38" s="324"/>
      <c r="N38" s="279">
        <f t="shared" si="0"/>
        <v>0</v>
      </c>
      <c r="O38" s="311">
        <f t="shared" si="4"/>
        <v>0</v>
      </c>
      <c r="P38" s="293"/>
      <c r="Q38" s="281"/>
      <c r="R38" s="326" t="e">
        <f>AVERAGE(V38:Y38)</f>
        <v>#DIV/0!</v>
      </c>
      <c r="S38" s="324"/>
      <c r="T38" s="324"/>
      <c r="U38" s="334"/>
      <c r="V38" s="332"/>
      <c r="W38" s="345"/>
      <c r="X38" s="355"/>
      <c r="Y38" s="354"/>
      <c r="Z38" s="413"/>
      <c r="AA38" s="411"/>
      <c r="AB38" s="281"/>
    </row>
    <row r="39" spans="1:28" ht="12.75" customHeight="1">
      <c r="A39" s="300"/>
      <c r="B39" s="352"/>
      <c r="C39" s="352"/>
      <c r="D39" s="1" t="s">
        <v>121</v>
      </c>
      <c r="E39" s="1" t="s">
        <v>121</v>
      </c>
      <c r="F39" s="240"/>
      <c r="G39" s="323">
        <v>1</v>
      </c>
      <c r="H39" s="258" t="s">
        <v>97</v>
      </c>
      <c r="I39" s="258">
        <v>6</v>
      </c>
      <c r="J39" s="258" t="s">
        <v>98</v>
      </c>
      <c r="K39" s="323" t="s">
        <v>248</v>
      </c>
      <c r="L39" s="323" t="s">
        <v>75</v>
      </c>
      <c r="M39" s="323" t="s">
        <v>97</v>
      </c>
      <c r="N39" s="278">
        <v>2310</v>
      </c>
      <c r="O39" s="311">
        <v>3850</v>
      </c>
      <c r="P39" s="335">
        <v>770</v>
      </c>
      <c r="Q39" s="285">
        <f>R39*O39</f>
        <v>14630</v>
      </c>
      <c r="R39" s="325">
        <v>3.8</v>
      </c>
      <c r="S39" s="323"/>
      <c r="T39" s="323"/>
      <c r="U39" s="333"/>
      <c r="V39" s="332"/>
      <c r="W39" s="344">
        <v>1.6</v>
      </c>
      <c r="X39" s="355"/>
      <c r="Y39" s="354"/>
      <c r="Z39" s="412"/>
      <c r="AA39" s="410">
        <f>Z39*N39</f>
        <v>0</v>
      </c>
      <c r="AB39" s="280">
        <f>R39*N39</f>
        <v>8778</v>
      </c>
    </row>
    <row r="40" spans="1:28" ht="16.5" customHeight="1">
      <c r="A40" s="300"/>
      <c r="B40" s="352"/>
      <c r="C40" s="352"/>
      <c r="D40" s="25" t="s">
        <v>123</v>
      </c>
      <c r="E40" s="25" t="s">
        <v>256</v>
      </c>
      <c r="F40" s="243"/>
      <c r="G40" s="324"/>
      <c r="H40" s="258"/>
      <c r="I40" s="258"/>
      <c r="J40" s="258"/>
      <c r="K40" s="324"/>
      <c r="L40" s="324"/>
      <c r="M40" s="324"/>
      <c r="N40" s="279">
        <f t="shared" si="0"/>
        <v>0</v>
      </c>
      <c r="O40" s="311">
        <f t="shared" si="4"/>
        <v>0</v>
      </c>
      <c r="P40" s="293"/>
      <c r="Q40" s="281"/>
      <c r="R40" s="326" t="e">
        <f>AVERAGE(V40:Y40)</f>
        <v>#DIV/0!</v>
      </c>
      <c r="S40" s="324"/>
      <c r="T40" s="324"/>
      <c r="U40" s="334"/>
      <c r="V40" s="332"/>
      <c r="W40" s="345"/>
      <c r="X40" s="355"/>
      <c r="Y40" s="354"/>
      <c r="Z40" s="413"/>
      <c r="AA40" s="411"/>
      <c r="AB40" s="281"/>
    </row>
    <row r="41" spans="1:28" ht="15" customHeight="1">
      <c r="A41" s="300"/>
      <c r="B41" s="352"/>
      <c r="C41" s="352"/>
      <c r="D41" s="1" t="s">
        <v>117</v>
      </c>
      <c r="E41" s="1" t="s">
        <v>117</v>
      </c>
      <c r="F41" s="240"/>
      <c r="G41" s="323">
        <v>1</v>
      </c>
      <c r="H41" s="258" t="s">
        <v>97</v>
      </c>
      <c r="I41" s="258">
        <v>6</v>
      </c>
      <c r="J41" s="258" t="s">
        <v>98</v>
      </c>
      <c r="K41" s="258" t="s">
        <v>248</v>
      </c>
      <c r="L41" s="323" t="s">
        <v>75</v>
      </c>
      <c r="M41" s="323" t="s">
        <v>97</v>
      </c>
      <c r="N41" s="278">
        <v>2000</v>
      </c>
      <c r="O41" s="311">
        <v>2500</v>
      </c>
      <c r="P41" s="335"/>
      <c r="Q41" s="285">
        <f>R41*O41</f>
        <v>5500</v>
      </c>
      <c r="R41" s="325">
        <v>2.2</v>
      </c>
      <c r="S41" s="323"/>
      <c r="T41" s="323"/>
      <c r="U41" s="333"/>
      <c r="V41" s="332"/>
      <c r="W41" s="344"/>
      <c r="X41" s="355"/>
      <c r="Y41" s="354"/>
      <c r="Z41" s="412"/>
      <c r="AA41" s="410">
        <f>Z41*N41</f>
        <v>0</v>
      </c>
      <c r="AB41" s="280">
        <f t="shared" si="1"/>
        <v>4400</v>
      </c>
    </row>
    <row r="42" spans="1:28" ht="15" customHeight="1">
      <c r="A42" s="300"/>
      <c r="B42" s="352"/>
      <c r="C42" s="352"/>
      <c r="D42" s="25" t="s">
        <v>122</v>
      </c>
      <c r="E42" s="25" t="s">
        <v>255</v>
      </c>
      <c r="F42" s="243"/>
      <c r="G42" s="324"/>
      <c r="H42" s="258"/>
      <c r="I42" s="258"/>
      <c r="J42" s="258"/>
      <c r="K42" s="258"/>
      <c r="L42" s="324"/>
      <c r="M42" s="324"/>
      <c r="N42" s="279">
        <f t="shared" si="0"/>
        <v>0</v>
      </c>
      <c r="O42" s="311">
        <f t="shared" si="4"/>
        <v>0</v>
      </c>
      <c r="P42" s="293"/>
      <c r="Q42" s="281"/>
      <c r="R42" s="326" t="e">
        <f>AVERAGE(V42:Y42)</f>
        <v>#DIV/0!</v>
      </c>
      <c r="S42" s="324"/>
      <c r="T42" s="324"/>
      <c r="U42" s="334"/>
      <c r="V42" s="332"/>
      <c r="W42" s="345"/>
      <c r="X42" s="355"/>
      <c r="Y42" s="354"/>
      <c r="Z42" s="413"/>
      <c r="AA42" s="411"/>
      <c r="AB42" s="281" t="e">
        <f t="shared" si="1"/>
        <v>#DIV/0!</v>
      </c>
    </row>
    <row r="43" spans="1:28" ht="13.5" customHeight="1">
      <c r="A43" s="300"/>
      <c r="B43" s="352"/>
      <c r="C43" s="352"/>
      <c r="D43" s="1" t="s">
        <v>117</v>
      </c>
      <c r="E43" s="1" t="s">
        <v>117</v>
      </c>
      <c r="F43" s="240"/>
      <c r="G43" s="323">
        <v>1</v>
      </c>
      <c r="H43" s="258" t="s">
        <v>97</v>
      </c>
      <c r="I43" s="258">
        <v>6</v>
      </c>
      <c r="J43" s="258" t="s">
        <v>98</v>
      </c>
      <c r="K43" s="258" t="s">
        <v>248</v>
      </c>
      <c r="L43" s="323" t="s">
        <v>75</v>
      </c>
      <c r="M43" s="323" t="s">
        <v>97</v>
      </c>
      <c r="N43" s="278">
        <v>500</v>
      </c>
      <c r="O43" s="311">
        <v>500</v>
      </c>
      <c r="P43" s="335">
        <v>30</v>
      </c>
      <c r="Q43" s="285">
        <f>R43*O43</f>
        <v>1900</v>
      </c>
      <c r="R43" s="325">
        <v>3.8</v>
      </c>
      <c r="S43" s="323"/>
      <c r="T43" s="323"/>
      <c r="U43" s="333"/>
      <c r="V43" s="332"/>
      <c r="W43" s="356"/>
      <c r="X43" s="355"/>
      <c r="Y43" s="354"/>
      <c r="Z43" s="412"/>
      <c r="AA43" s="410">
        <f>Z43*N43</f>
        <v>0</v>
      </c>
      <c r="AB43" s="280">
        <f t="shared" si="1"/>
        <v>1900</v>
      </c>
    </row>
    <row r="44" spans="1:28" ht="13.5" customHeight="1">
      <c r="A44" s="300"/>
      <c r="B44" s="352"/>
      <c r="C44" s="352"/>
      <c r="D44" s="25" t="s">
        <v>123</v>
      </c>
      <c r="E44" s="25" t="s">
        <v>256</v>
      </c>
      <c r="F44" s="243"/>
      <c r="G44" s="324"/>
      <c r="H44" s="258"/>
      <c r="I44" s="258"/>
      <c r="J44" s="258"/>
      <c r="K44" s="258"/>
      <c r="L44" s="324"/>
      <c r="M44" s="324"/>
      <c r="N44" s="279">
        <f t="shared" si="0"/>
        <v>0</v>
      </c>
      <c r="O44" s="311">
        <f t="shared" si="4"/>
        <v>0</v>
      </c>
      <c r="P44" s="293"/>
      <c r="Q44" s="281"/>
      <c r="R44" s="326" t="e">
        <f>AVERAGE(V44:Y44)</f>
        <v>#DIV/0!</v>
      </c>
      <c r="S44" s="324"/>
      <c r="T44" s="324"/>
      <c r="U44" s="334"/>
      <c r="V44" s="332"/>
      <c r="W44" s="356"/>
      <c r="X44" s="355"/>
      <c r="Y44" s="354"/>
      <c r="Z44" s="413"/>
      <c r="AA44" s="411"/>
      <c r="AB44" s="281" t="e">
        <f t="shared" si="1"/>
        <v>#DIV/0!</v>
      </c>
    </row>
    <row r="45" spans="1:28" ht="17.25" customHeight="1">
      <c r="A45" s="300"/>
      <c r="B45" s="352"/>
      <c r="C45" s="352"/>
      <c r="D45" s="1" t="s">
        <v>124</v>
      </c>
      <c r="E45" s="33" t="s">
        <v>124</v>
      </c>
      <c r="F45" s="240"/>
      <c r="G45" s="323">
        <v>1</v>
      </c>
      <c r="H45" s="258" t="s">
        <v>97</v>
      </c>
      <c r="I45" s="258">
        <v>6</v>
      </c>
      <c r="J45" s="258" t="s">
        <v>98</v>
      </c>
      <c r="K45" s="258" t="s">
        <v>248</v>
      </c>
      <c r="L45" s="323" t="s">
        <v>75</v>
      </c>
      <c r="M45" s="323" t="s">
        <v>97</v>
      </c>
      <c r="N45" s="278">
        <f t="shared" si="0"/>
        <v>2400</v>
      </c>
      <c r="O45" s="311">
        <v>4000</v>
      </c>
      <c r="P45" s="335">
        <v>2040</v>
      </c>
      <c r="Q45" s="285">
        <f>R45*O45</f>
        <v>15600</v>
      </c>
      <c r="R45" s="325">
        <v>3.9</v>
      </c>
      <c r="S45" s="323"/>
      <c r="T45" s="323"/>
      <c r="U45" s="333"/>
      <c r="V45" s="332"/>
      <c r="W45" s="356">
        <v>1.49</v>
      </c>
      <c r="X45" s="355">
        <v>3.95</v>
      </c>
      <c r="Y45" s="354">
        <v>2.78</v>
      </c>
      <c r="Z45" s="412"/>
      <c r="AA45" s="410">
        <f>Z45*N45</f>
        <v>0</v>
      </c>
      <c r="AB45" s="280">
        <f t="shared" si="1"/>
        <v>9360</v>
      </c>
    </row>
    <row r="46" spans="1:28" ht="15" customHeight="1">
      <c r="A46" s="300"/>
      <c r="B46" s="352"/>
      <c r="C46" s="352"/>
      <c r="D46" s="27" t="s">
        <v>122</v>
      </c>
      <c r="E46" s="25" t="s">
        <v>255</v>
      </c>
      <c r="F46" s="243"/>
      <c r="G46" s="324"/>
      <c r="H46" s="258"/>
      <c r="I46" s="258"/>
      <c r="J46" s="258"/>
      <c r="K46" s="258"/>
      <c r="L46" s="324"/>
      <c r="M46" s="324"/>
      <c r="N46" s="279">
        <f t="shared" si="0"/>
        <v>0</v>
      </c>
      <c r="O46" s="311">
        <f t="shared" si="4"/>
        <v>0</v>
      </c>
      <c r="P46" s="293"/>
      <c r="Q46" s="281"/>
      <c r="R46" s="326" t="e">
        <f>AVERAGE(V46:Y46)</f>
        <v>#DIV/0!</v>
      </c>
      <c r="S46" s="324"/>
      <c r="T46" s="324"/>
      <c r="U46" s="334"/>
      <c r="V46" s="332"/>
      <c r="W46" s="356"/>
      <c r="X46" s="355"/>
      <c r="Y46" s="354"/>
      <c r="Z46" s="413"/>
      <c r="AA46" s="411"/>
      <c r="AB46" s="281" t="e">
        <f t="shared" si="1"/>
        <v>#DIV/0!</v>
      </c>
    </row>
    <row r="47" spans="1:28" ht="12.75" customHeight="1">
      <c r="A47" s="300"/>
      <c r="B47" s="352"/>
      <c r="C47" s="352"/>
      <c r="D47" s="28" t="s">
        <v>124</v>
      </c>
      <c r="E47" s="34" t="s">
        <v>124</v>
      </c>
      <c r="F47" s="240"/>
      <c r="G47" s="323">
        <v>1</v>
      </c>
      <c r="H47" s="258" t="s">
        <v>97</v>
      </c>
      <c r="I47" s="258">
        <v>6</v>
      </c>
      <c r="J47" s="258" t="s">
        <v>98</v>
      </c>
      <c r="K47" s="258" t="s">
        <v>248</v>
      </c>
      <c r="L47" s="323" t="s">
        <v>75</v>
      </c>
      <c r="M47" s="323" t="s">
        <v>97</v>
      </c>
      <c r="N47" s="278">
        <v>540</v>
      </c>
      <c r="O47" s="311">
        <f t="shared" si="4"/>
        <v>900</v>
      </c>
      <c r="P47" s="357">
        <v>180</v>
      </c>
      <c r="Q47" s="285">
        <f>R47*O47</f>
        <v>4410</v>
      </c>
      <c r="R47" s="325">
        <v>4.9</v>
      </c>
      <c r="S47" s="323"/>
      <c r="T47" s="323"/>
      <c r="U47" s="333"/>
      <c r="V47" s="332"/>
      <c r="W47" s="356"/>
      <c r="X47" s="355"/>
      <c r="Y47" s="354"/>
      <c r="Z47" s="412"/>
      <c r="AA47" s="410">
        <f>Z47*N47</f>
        <v>0</v>
      </c>
      <c r="AB47" s="280">
        <f t="shared" si="1"/>
        <v>2646</v>
      </c>
    </row>
    <row r="48" spans="1:28" ht="14.25" customHeight="1">
      <c r="A48" s="300"/>
      <c r="B48" s="352"/>
      <c r="C48" s="352"/>
      <c r="D48" s="27" t="s">
        <v>123</v>
      </c>
      <c r="E48" s="25" t="s">
        <v>256</v>
      </c>
      <c r="F48" s="243"/>
      <c r="G48" s="324"/>
      <c r="H48" s="258"/>
      <c r="I48" s="258"/>
      <c r="J48" s="258"/>
      <c r="K48" s="258"/>
      <c r="L48" s="324"/>
      <c r="M48" s="324"/>
      <c r="N48" s="279">
        <f t="shared" si="0"/>
        <v>0</v>
      </c>
      <c r="O48" s="311">
        <f t="shared" si="4"/>
        <v>0</v>
      </c>
      <c r="P48" s="358"/>
      <c r="Q48" s="281"/>
      <c r="R48" s="326" t="e">
        <f>AVERAGE(V48:Y48)</f>
        <v>#DIV/0!</v>
      </c>
      <c r="S48" s="324"/>
      <c r="T48" s="324"/>
      <c r="U48" s="334"/>
      <c r="V48" s="332"/>
      <c r="W48" s="356"/>
      <c r="X48" s="355"/>
      <c r="Y48" s="354"/>
      <c r="Z48" s="413"/>
      <c r="AA48" s="411"/>
      <c r="AB48" s="281" t="e">
        <f t="shared" si="1"/>
        <v>#DIV/0!</v>
      </c>
    </row>
    <row r="49" spans="1:29" ht="15.75" customHeight="1">
      <c r="A49" s="300"/>
      <c r="B49" s="353"/>
      <c r="C49" s="353"/>
      <c r="D49" s="27" t="s">
        <v>471</v>
      </c>
      <c r="E49" s="48" t="s">
        <v>470</v>
      </c>
      <c r="F49" s="21"/>
      <c r="G49" s="66">
        <v>1</v>
      </c>
      <c r="H49" s="66" t="s">
        <v>97</v>
      </c>
      <c r="I49" s="66">
        <v>6</v>
      </c>
      <c r="J49" s="66" t="s">
        <v>98</v>
      </c>
      <c r="K49" s="66" t="s">
        <v>248</v>
      </c>
      <c r="L49" s="66" t="s">
        <v>75</v>
      </c>
      <c r="M49" s="66" t="s">
        <v>97</v>
      </c>
      <c r="N49" s="161">
        <f t="shared" si="0"/>
        <v>3000</v>
      </c>
      <c r="O49" s="114">
        <f aca="true" t="shared" si="5" ref="O49:O76">P49*5</f>
        <v>5000</v>
      </c>
      <c r="P49" s="59">
        <v>1000</v>
      </c>
      <c r="Q49" s="140">
        <f>R49*O49</f>
        <v>22750</v>
      </c>
      <c r="R49" s="138">
        <v>4.55</v>
      </c>
      <c r="S49" s="66"/>
      <c r="T49" s="66"/>
      <c r="U49" s="81"/>
      <c r="V49" s="4">
        <v>1.86</v>
      </c>
      <c r="W49" s="5"/>
      <c r="X49" s="6"/>
      <c r="Y49" s="7"/>
      <c r="Z49" s="194"/>
      <c r="AA49" s="204">
        <f>Z49*N49</f>
        <v>0</v>
      </c>
      <c r="AB49" s="214">
        <f t="shared" si="1"/>
        <v>13650</v>
      </c>
      <c r="AC49" s="218">
        <f>SUM(AB49:AB58)</f>
        <v>92168.37</v>
      </c>
    </row>
    <row r="50" spans="1:49" ht="15.75" customHeight="1">
      <c r="A50" s="300"/>
      <c r="B50" s="241" t="s">
        <v>125</v>
      </c>
      <c r="C50" s="241" t="s">
        <v>218</v>
      </c>
      <c r="D50" s="228" t="s">
        <v>126</v>
      </c>
      <c r="E50" s="228" t="s">
        <v>126</v>
      </c>
      <c r="F50" s="18"/>
      <c r="G50" s="71">
        <v>1</v>
      </c>
      <c r="H50" s="66" t="s">
        <v>97</v>
      </c>
      <c r="I50" s="66">
        <v>10</v>
      </c>
      <c r="J50" s="66" t="s">
        <v>98</v>
      </c>
      <c r="K50" s="66" t="s">
        <v>248</v>
      </c>
      <c r="L50" s="66" t="s">
        <v>75</v>
      </c>
      <c r="M50" s="66" t="s">
        <v>97</v>
      </c>
      <c r="N50" s="161">
        <f t="shared" si="0"/>
        <v>3000</v>
      </c>
      <c r="O50" s="114">
        <f t="shared" si="5"/>
        <v>5000</v>
      </c>
      <c r="P50" s="60">
        <v>1000</v>
      </c>
      <c r="Q50" s="140">
        <f aca="true" t="shared" si="6" ref="Q50:Q58">R50*O50</f>
        <v>10500</v>
      </c>
      <c r="R50" s="138">
        <v>2.1</v>
      </c>
      <c r="S50" s="66"/>
      <c r="T50" s="66"/>
      <c r="U50" s="83"/>
      <c r="V50" s="70"/>
      <c r="W50" s="89"/>
      <c r="X50" s="85"/>
      <c r="Y50" s="84"/>
      <c r="Z50" s="194"/>
      <c r="AA50" s="204">
        <f aca="true" t="shared" si="7" ref="AA50:AA58">Z50*N50</f>
        <v>0</v>
      </c>
      <c r="AB50" s="214">
        <f t="shared" si="1"/>
        <v>6300</v>
      </c>
      <c r="AC50" s="53"/>
      <c r="AD50" s="53"/>
      <c r="AE50" s="53"/>
      <c r="AF50" s="53"/>
      <c r="AG50" s="53"/>
      <c r="AH50" s="53"/>
      <c r="AI50" s="53"/>
      <c r="AJ50" s="53"/>
      <c r="AK50" s="53"/>
      <c r="AL50" s="53"/>
      <c r="AM50" s="53"/>
      <c r="AN50" s="53"/>
      <c r="AO50" s="53"/>
      <c r="AP50" s="53"/>
      <c r="AQ50" s="53"/>
      <c r="AR50" s="53"/>
      <c r="AS50" s="53"/>
      <c r="AT50" s="53"/>
      <c r="AU50" s="53"/>
      <c r="AV50" s="53"/>
      <c r="AW50" s="53"/>
    </row>
    <row r="51" spans="1:28" ht="15.75" customHeight="1">
      <c r="A51" s="300"/>
      <c r="B51" s="242"/>
      <c r="C51" s="242"/>
      <c r="D51" s="342"/>
      <c r="E51" s="342" t="s">
        <v>126</v>
      </c>
      <c r="F51" s="13"/>
      <c r="G51" s="66">
        <v>5</v>
      </c>
      <c r="H51" s="66" t="s">
        <v>97</v>
      </c>
      <c r="I51" s="66">
        <v>2</v>
      </c>
      <c r="J51" s="66" t="s">
        <v>98</v>
      </c>
      <c r="K51" s="66" t="s">
        <v>248</v>
      </c>
      <c r="L51" s="66" t="s">
        <v>75</v>
      </c>
      <c r="M51" s="66" t="s">
        <v>97</v>
      </c>
      <c r="N51" s="161">
        <v>1553</v>
      </c>
      <c r="O51" s="114">
        <f t="shared" si="5"/>
        <v>2500</v>
      </c>
      <c r="P51" s="59">
        <v>500</v>
      </c>
      <c r="Q51" s="140">
        <f t="shared" si="6"/>
        <v>6250</v>
      </c>
      <c r="R51" s="138">
        <v>2.5</v>
      </c>
      <c r="S51" s="66"/>
      <c r="T51" s="66"/>
      <c r="U51" s="81"/>
      <c r="V51" s="4"/>
      <c r="W51" s="5"/>
      <c r="X51" s="6"/>
      <c r="Y51" s="7"/>
      <c r="Z51" s="194"/>
      <c r="AA51" s="204">
        <f t="shared" si="7"/>
        <v>0</v>
      </c>
      <c r="AB51" s="214">
        <f t="shared" si="1"/>
        <v>3882.5</v>
      </c>
    </row>
    <row r="52" spans="1:28" ht="15.75" customHeight="1">
      <c r="A52" s="300"/>
      <c r="B52" s="242"/>
      <c r="C52" s="242"/>
      <c r="D52" s="1" t="s">
        <v>127</v>
      </c>
      <c r="E52" s="1" t="s">
        <v>127</v>
      </c>
      <c r="F52" s="30"/>
      <c r="G52" s="66">
        <v>5</v>
      </c>
      <c r="H52" s="66" t="s">
        <v>97</v>
      </c>
      <c r="I52" s="66">
        <v>2</v>
      </c>
      <c r="J52" s="66" t="s">
        <v>98</v>
      </c>
      <c r="K52" s="66" t="s">
        <v>248</v>
      </c>
      <c r="L52" s="66" t="s">
        <v>75</v>
      </c>
      <c r="M52" s="66" t="s">
        <v>97</v>
      </c>
      <c r="N52" s="161">
        <f t="shared" si="0"/>
        <v>12000</v>
      </c>
      <c r="O52" s="114">
        <v>20000</v>
      </c>
      <c r="P52" s="62">
        <v>7500</v>
      </c>
      <c r="Q52" s="140">
        <f t="shared" si="6"/>
        <v>26000</v>
      </c>
      <c r="R52" s="138">
        <v>1.3</v>
      </c>
      <c r="S52" s="66"/>
      <c r="T52" s="66"/>
      <c r="U52" s="81"/>
      <c r="V52" s="31">
        <v>1.14</v>
      </c>
      <c r="W52" s="23"/>
      <c r="X52" s="26">
        <v>0.95</v>
      </c>
      <c r="Y52" s="32">
        <v>0.71</v>
      </c>
      <c r="Z52" s="194"/>
      <c r="AA52" s="204">
        <f t="shared" si="7"/>
        <v>0</v>
      </c>
      <c r="AB52" s="214">
        <f t="shared" si="1"/>
        <v>15600</v>
      </c>
    </row>
    <row r="53" spans="1:28" ht="15.75" customHeight="1">
      <c r="A53" s="300"/>
      <c r="B53" s="242"/>
      <c r="C53" s="242"/>
      <c r="D53" s="276" t="s">
        <v>128</v>
      </c>
      <c r="E53" s="276" t="s">
        <v>128</v>
      </c>
      <c r="F53" s="13"/>
      <c r="G53" s="66">
        <v>1</v>
      </c>
      <c r="H53" s="66" t="s">
        <v>97</v>
      </c>
      <c r="I53" s="66">
        <v>10</v>
      </c>
      <c r="J53" s="66" t="s">
        <v>98</v>
      </c>
      <c r="K53" s="66" t="s">
        <v>248</v>
      </c>
      <c r="L53" s="66" t="s">
        <v>75</v>
      </c>
      <c r="M53" s="66" t="s">
        <v>97</v>
      </c>
      <c r="N53" s="161">
        <v>2000</v>
      </c>
      <c r="O53" s="114">
        <v>2500</v>
      </c>
      <c r="P53" s="59"/>
      <c r="Q53" s="140">
        <f t="shared" si="6"/>
        <v>4250</v>
      </c>
      <c r="R53" s="138">
        <v>1.7</v>
      </c>
      <c r="S53" s="66"/>
      <c r="T53" s="66"/>
      <c r="U53" s="81"/>
      <c r="V53" s="4"/>
      <c r="W53" s="5"/>
      <c r="X53" s="6"/>
      <c r="Y53" s="7"/>
      <c r="Z53" s="194"/>
      <c r="AA53" s="204">
        <f t="shared" si="7"/>
        <v>0</v>
      </c>
      <c r="AB53" s="214">
        <f t="shared" si="1"/>
        <v>3400</v>
      </c>
    </row>
    <row r="54" spans="1:28" ht="15.75" customHeight="1">
      <c r="A54" s="300"/>
      <c r="B54" s="242"/>
      <c r="C54" s="242"/>
      <c r="D54" s="236"/>
      <c r="E54" s="236" t="s">
        <v>128</v>
      </c>
      <c r="F54" s="13"/>
      <c r="G54" s="66">
        <v>5</v>
      </c>
      <c r="H54" s="66" t="s">
        <v>97</v>
      </c>
      <c r="I54" s="66">
        <v>2</v>
      </c>
      <c r="J54" s="66" t="s">
        <v>98</v>
      </c>
      <c r="K54" s="66" t="s">
        <v>248</v>
      </c>
      <c r="L54" s="66" t="s">
        <v>75</v>
      </c>
      <c r="M54" s="66" t="s">
        <v>97</v>
      </c>
      <c r="N54" s="161">
        <v>11999</v>
      </c>
      <c r="O54" s="114">
        <v>20000</v>
      </c>
      <c r="P54" s="59">
        <v>4900</v>
      </c>
      <c r="Q54" s="140">
        <f t="shared" si="6"/>
        <v>30000</v>
      </c>
      <c r="R54" s="138">
        <v>1.5</v>
      </c>
      <c r="S54" s="66"/>
      <c r="T54" s="66"/>
      <c r="U54" s="81"/>
      <c r="V54" s="4">
        <v>1.45</v>
      </c>
      <c r="W54" s="5">
        <v>1.42</v>
      </c>
      <c r="X54" s="6"/>
      <c r="Y54" s="7">
        <v>0.98</v>
      </c>
      <c r="Z54" s="194"/>
      <c r="AA54" s="204">
        <f t="shared" si="7"/>
        <v>0</v>
      </c>
      <c r="AB54" s="214">
        <f t="shared" si="1"/>
        <v>17998.5</v>
      </c>
    </row>
    <row r="55" spans="1:28" ht="15.75" customHeight="1">
      <c r="A55" s="300"/>
      <c r="B55" s="242"/>
      <c r="C55" s="242"/>
      <c r="D55" s="12" t="s">
        <v>129</v>
      </c>
      <c r="E55" s="12" t="s">
        <v>129</v>
      </c>
      <c r="F55" s="13"/>
      <c r="G55" s="66">
        <v>1</v>
      </c>
      <c r="H55" s="66" t="s">
        <v>97</v>
      </c>
      <c r="I55" s="66">
        <v>10</v>
      </c>
      <c r="J55" s="66" t="s">
        <v>98</v>
      </c>
      <c r="K55" s="66" t="s">
        <v>248</v>
      </c>
      <c r="L55" s="66" t="s">
        <v>75</v>
      </c>
      <c r="M55" s="66" t="s">
        <v>97</v>
      </c>
      <c r="N55" s="161">
        <v>2000</v>
      </c>
      <c r="O55" s="114">
        <f t="shared" si="5"/>
        <v>1500</v>
      </c>
      <c r="P55" s="59">
        <v>300</v>
      </c>
      <c r="Q55" s="140">
        <f t="shared" si="6"/>
        <v>2475</v>
      </c>
      <c r="R55" s="138">
        <v>1.65</v>
      </c>
      <c r="S55" s="66"/>
      <c r="T55" s="66"/>
      <c r="U55" s="81"/>
      <c r="V55" s="4"/>
      <c r="W55" s="5"/>
      <c r="X55" s="6">
        <v>2.81</v>
      </c>
      <c r="Y55" s="7"/>
      <c r="Z55" s="194"/>
      <c r="AA55" s="204">
        <f t="shared" si="7"/>
        <v>0</v>
      </c>
      <c r="AB55" s="214">
        <f t="shared" si="1"/>
        <v>3300</v>
      </c>
    </row>
    <row r="56" spans="1:28" ht="15.75" customHeight="1">
      <c r="A56" s="300"/>
      <c r="B56" s="242"/>
      <c r="C56" s="242"/>
      <c r="D56" s="276" t="s">
        <v>130</v>
      </c>
      <c r="E56" s="276" t="s">
        <v>130</v>
      </c>
      <c r="F56" s="13"/>
      <c r="G56" s="66">
        <v>1</v>
      </c>
      <c r="H56" s="66" t="s">
        <v>97</v>
      </c>
      <c r="I56" s="66">
        <v>10</v>
      </c>
      <c r="J56" s="66" t="s">
        <v>98</v>
      </c>
      <c r="K56" s="66" t="s">
        <v>248</v>
      </c>
      <c r="L56" s="66" t="s">
        <v>75</v>
      </c>
      <c r="M56" s="66" t="s">
        <v>97</v>
      </c>
      <c r="N56" s="161">
        <v>1380</v>
      </c>
      <c r="O56" s="114">
        <f t="shared" si="5"/>
        <v>2100</v>
      </c>
      <c r="P56" s="59">
        <v>420</v>
      </c>
      <c r="Q56" s="140">
        <f t="shared" si="6"/>
        <v>2625</v>
      </c>
      <c r="R56" s="138">
        <v>1.25</v>
      </c>
      <c r="S56" s="66"/>
      <c r="T56" s="66"/>
      <c r="U56" s="81"/>
      <c r="V56" s="4"/>
      <c r="W56" s="5"/>
      <c r="X56" s="6"/>
      <c r="Y56" s="7">
        <v>0.82</v>
      </c>
      <c r="Z56" s="194"/>
      <c r="AA56" s="204">
        <f t="shared" si="7"/>
        <v>0</v>
      </c>
      <c r="AB56" s="214">
        <f t="shared" si="1"/>
        <v>1725</v>
      </c>
    </row>
    <row r="57" spans="1:28" ht="15.75" customHeight="1">
      <c r="A57" s="300"/>
      <c r="B57" s="242"/>
      <c r="C57" s="242"/>
      <c r="D57" s="236"/>
      <c r="E57" s="236" t="s">
        <v>130</v>
      </c>
      <c r="F57" s="13"/>
      <c r="G57" s="66">
        <v>5</v>
      </c>
      <c r="H57" s="66" t="s">
        <v>97</v>
      </c>
      <c r="I57" s="66">
        <v>2</v>
      </c>
      <c r="J57" s="66" t="s">
        <v>98</v>
      </c>
      <c r="K57" s="66" t="s">
        <v>248</v>
      </c>
      <c r="L57" s="66" t="s">
        <v>75</v>
      </c>
      <c r="M57" s="66" t="s">
        <v>97</v>
      </c>
      <c r="N57" s="161">
        <f t="shared" si="0"/>
        <v>21000</v>
      </c>
      <c r="O57" s="114">
        <v>35000</v>
      </c>
      <c r="P57" s="59">
        <v>11050</v>
      </c>
      <c r="Q57" s="140">
        <f t="shared" si="6"/>
        <v>43750</v>
      </c>
      <c r="R57" s="138">
        <v>1.25</v>
      </c>
      <c r="S57" s="66"/>
      <c r="T57" s="66"/>
      <c r="U57" s="81"/>
      <c r="V57" s="4">
        <v>0.97</v>
      </c>
      <c r="W57" s="5">
        <v>1.22</v>
      </c>
      <c r="X57" s="6">
        <v>1.26</v>
      </c>
      <c r="Y57" s="7">
        <v>0.82</v>
      </c>
      <c r="Z57" s="194"/>
      <c r="AA57" s="204">
        <f t="shared" si="7"/>
        <v>0</v>
      </c>
      <c r="AB57" s="214">
        <f t="shared" si="1"/>
        <v>26250</v>
      </c>
    </row>
    <row r="58" spans="1:28" ht="17.25" customHeight="1" thickBot="1">
      <c r="A58" s="305"/>
      <c r="B58" s="113" t="s">
        <v>45</v>
      </c>
      <c r="C58" s="113" t="s">
        <v>257</v>
      </c>
      <c r="D58" s="34" t="s">
        <v>46</v>
      </c>
      <c r="E58" s="34" t="s">
        <v>302</v>
      </c>
      <c r="F58" s="18"/>
      <c r="G58" s="18">
        <v>0.5</v>
      </c>
      <c r="H58" s="18" t="s">
        <v>97</v>
      </c>
      <c r="I58" s="18">
        <v>2</v>
      </c>
      <c r="J58" s="18" t="s">
        <v>98</v>
      </c>
      <c r="K58" s="19" t="s">
        <v>248</v>
      </c>
      <c r="L58" s="122" t="s">
        <v>75</v>
      </c>
      <c r="M58" s="67" t="s">
        <v>97</v>
      </c>
      <c r="N58" s="161">
        <f t="shared" si="0"/>
        <v>30</v>
      </c>
      <c r="O58" s="110">
        <f t="shared" si="5"/>
        <v>50</v>
      </c>
      <c r="P58" s="60">
        <v>10</v>
      </c>
      <c r="Q58" s="140">
        <f t="shared" si="6"/>
        <v>103.95</v>
      </c>
      <c r="R58" s="128">
        <v>2.079</v>
      </c>
      <c r="S58" s="80"/>
      <c r="T58" s="80"/>
      <c r="U58" s="81"/>
      <c r="V58" s="4"/>
      <c r="W58" s="5"/>
      <c r="X58" s="6">
        <v>1.89</v>
      </c>
      <c r="Y58" s="7"/>
      <c r="Z58" s="194"/>
      <c r="AA58" s="204">
        <f t="shared" si="7"/>
        <v>0</v>
      </c>
      <c r="AB58" s="214">
        <f t="shared" si="1"/>
        <v>62.370000000000005</v>
      </c>
    </row>
    <row r="59" spans="1:28" ht="19.5" customHeight="1" thickBot="1">
      <c r="A59" s="254" t="s">
        <v>228</v>
      </c>
      <c r="B59" s="255"/>
      <c r="C59" s="255"/>
      <c r="D59" s="255"/>
      <c r="E59" s="255"/>
      <c r="F59" s="255"/>
      <c r="G59" s="255"/>
      <c r="H59" s="255"/>
      <c r="I59" s="255"/>
      <c r="J59" s="255"/>
      <c r="K59" s="255"/>
      <c r="L59" s="255"/>
      <c r="M59" s="255"/>
      <c r="N59" s="189"/>
      <c r="O59" s="165"/>
      <c r="P59" s="165"/>
      <c r="Q59" s="165"/>
      <c r="R59" s="174"/>
      <c r="S59" s="174"/>
      <c r="T59" s="174"/>
      <c r="U59" s="174"/>
      <c r="V59" s="174"/>
      <c r="W59" s="174"/>
      <c r="X59" s="174"/>
      <c r="Y59" s="174"/>
      <c r="Z59" s="195"/>
      <c r="AA59" s="205"/>
      <c r="AB59" s="215">
        <f>SUM(AC28:AC49)</f>
        <v>215986.27000000002</v>
      </c>
    </row>
    <row r="60" spans="1:28" ht="9.75" customHeight="1">
      <c r="A60" s="299"/>
      <c r="B60" s="235" t="s">
        <v>131</v>
      </c>
      <c r="C60" s="235" t="s">
        <v>241</v>
      </c>
      <c r="D60" s="277" t="s">
        <v>132</v>
      </c>
      <c r="E60" s="277" t="s">
        <v>303</v>
      </c>
      <c r="F60" s="259"/>
      <c r="G60" s="259">
        <v>3</v>
      </c>
      <c r="H60" s="259" t="s">
        <v>97</v>
      </c>
      <c r="I60" s="259">
        <v>6</v>
      </c>
      <c r="J60" s="259" t="s">
        <v>98</v>
      </c>
      <c r="K60" s="360" t="s">
        <v>248</v>
      </c>
      <c r="L60" s="283" t="s">
        <v>75</v>
      </c>
      <c r="M60" s="283" t="s">
        <v>97</v>
      </c>
      <c r="N60" s="291">
        <f t="shared" si="0"/>
        <v>600</v>
      </c>
      <c r="O60" s="295">
        <f t="shared" si="5"/>
        <v>1000</v>
      </c>
      <c r="P60" s="351">
        <v>200</v>
      </c>
      <c r="Q60" s="296">
        <f>R60*O60</f>
        <v>2950</v>
      </c>
      <c r="R60" s="320">
        <v>2.95</v>
      </c>
      <c r="S60" s="284"/>
      <c r="T60" s="284"/>
      <c r="U60" s="284"/>
      <c r="V60" s="287"/>
      <c r="W60" s="359"/>
      <c r="X60" s="355">
        <v>10.8</v>
      </c>
      <c r="Y60" s="288"/>
      <c r="Z60" s="412"/>
      <c r="AA60" s="414">
        <f>Z60*N60</f>
        <v>0</v>
      </c>
      <c r="AB60" s="280">
        <f t="shared" si="1"/>
        <v>1770</v>
      </c>
    </row>
    <row r="61" spans="1:28" ht="11.25" customHeight="1">
      <c r="A61" s="300"/>
      <c r="B61" s="249"/>
      <c r="C61" s="249"/>
      <c r="D61" s="236"/>
      <c r="E61" s="236"/>
      <c r="F61" s="281"/>
      <c r="G61" s="281"/>
      <c r="H61" s="281"/>
      <c r="I61" s="281"/>
      <c r="J61" s="281"/>
      <c r="K61" s="283"/>
      <c r="L61" s="284"/>
      <c r="M61" s="284"/>
      <c r="N61" s="279"/>
      <c r="O61" s="311">
        <f t="shared" si="5"/>
        <v>0</v>
      </c>
      <c r="P61" s="293"/>
      <c r="Q61" s="321"/>
      <c r="R61" s="322" t="e">
        <f>AVERAGE(V61:Y61)</f>
        <v>#DIV/0!</v>
      </c>
      <c r="S61" s="284"/>
      <c r="T61" s="284"/>
      <c r="U61" s="284"/>
      <c r="V61" s="287"/>
      <c r="W61" s="359"/>
      <c r="X61" s="355"/>
      <c r="Y61" s="288"/>
      <c r="Z61" s="413"/>
      <c r="AA61" s="415"/>
      <c r="AB61" s="281"/>
    </row>
    <row r="62" spans="1:28" ht="17.25" customHeight="1">
      <c r="A62" s="300"/>
      <c r="B62" s="249"/>
      <c r="C62" s="249"/>
      <c r="D62" s="12" t="s">
        <v>133</v>
      </c>
      <c r="E62" s="12" t="s">
        <v>304</v>
      </c>
      <c r="F62" s="13"/>
      <c r="G62" s="13">
        <v>3</v>
      </c>
      <c r="H62" s="13" t="s">
        <v>97</v>
      </c>
      <c r="I62" s="13">
        <v>1</v>
      </c>
      <c r="J62" s="13" t="s">
        <v>98</v>
      </c>
      <c r="K62" s="72" t="s">
        <v>248</v>
      </c>
      <c r="L62" s="50" t="s">
        <v>75</v>
      </c>
      <c r="M62" s="66" t="s">
        <v>97</v>
      </c>
      <c r="N62" s="153">
        <f t="shared" si="0"/>
        <v>1092</v>
      </c>
      <c r="O62" s="114">
        <f t="shared" si="5"/>
        <v>1820</v>
      </c>
      <c r="P62" s="59">
        <v>364</v>
      </c>
      <c r="Q62" s="140">
        <f>R62*O62</f>
        <v>3305.12</v>
      </c>
      <c r="R62" s="141">
        <f>AVERAGE(V62:Y62)</f>
        <v>1.816</v>
      </c>
      <c r="S62" s="79"/>
      <c r="T62" s="79"/>
      <c r="U62" s="78"/>
      <c r="V62" s="8"/>
      <c r="W62" s="9">
        <v>1.816</v>
      </c>
      <c r="X62" s="6"/>
      <c r="Y62" s="10"/>
      <c r="Z62" s="194"/>
      <c r="AA62" s="204">
        <f>Z62*N62</f>
        <v>0</v>
      </c>
      <c r="AB62" s="214">
        <f t="shared" si="1"/>
        <v>1983.0720000000001</v>
      </c>
    </row>
    <row r="63" spans="1:28" ht="11.25" customHeight="1">
      <c r="A63" s="300"/>
      <c r="B63" s="249"/>
      <c r="C63" s="249"/>
      <c r="D63" s="276" t="s">
        <v>134</v>
      </c>
      <c r="E63" s="276" t="s">
        <v>305</v>
      </c>
      <c r="F63" s="240"/>
      <c r="G63" s="240">
        <v>3</v>
      </c>
      <c r="H63" s="240" t="s">
        <v>97</v>
      </c>
      <c r="I63" s="240">
        <v>1</v>
      </c>
      <c r="J63" s="240" t="s">
        <v>98</v>
      </c>
      <c r="K63" s="229" t="s">
        <v>248</v>
      </c>
      <c r="L63" s="284" t="s">
        <v>75</v>
      </c>
      <c r="M63" s="284" t="s">
        <v>97</v>
      </c>
      <c r="N63" s="289">
        <v>8204</v>
      </c>
      <c r="O63" s="311">
        <f t="shared" si="5"/>
        <v>13650</v>
      </c>
      <c r="P63" s="335">
        <v>2730</v>
      </c>
      <c r="Q63" s="285">
        <f>R63*O63</f>
        <v>13650</v>
      </c>
      <c r="R63" s="315">
        <v>1</v>
      </c>
      <c r="S63" s="282"/>
      <c r="T63" s="282"/>
      <c r="U63" s="282"/>
      <c r="V63" s="287">
        <v>0.513</v>
      </c>
      <c r="W63" s="359"/>
      <c r="X63" s="355"/>
      <c r="Y63" s="288"/>
      <c r="Z63" s="412"/>
      <c r="AA63" s="414">
        <f>Z63*N63</f>
        <v>0</v>
      </c>
      <c r="AB63" s="280">
        <f t="shared" si="1"/>
        <v>8204</v>
      </c>
    </row>
    <row r="64" spans="1:28" ht="11.25" customHeight="1">
      <c r="A64" s="300"/>
      <c r="B64" s="249"/>
      <c r="C64" s="249"/>
      <c r="D64" s="328"/>
      <c r="E64" s="328"/>
      <c r="F64" s="243"/>
      <c r="G64" s="243"/>
      <c r="H64" s="243"/>
      <c r="I64" s="243"/>
      <c r="J64" s="243"/>
      <c r="K64" s="229"/>
      <c r="L64" s="284"/>
      <c r="M64" s="284"/>
      <c r="N64" s="290">
        <f t="shared" si="0"/>
        <v>0</v>
      </c>
      <c r="O64" s="311">
        <f t="shared" si="5"/>
        <v>0</v>
      </c>
      <c r="P64" s="337"/>
      <c r="Q64" s="316"/>
      <c r="R64" s="316"/>
      <c r="S64" s="283"/>
      <c r="T64" s="283"/>
      <c r="U64" s="283"/>
      <c r="V64" s="287"/>
      <c r="W64" s="359"/>
      <c r="X64" s="355"/>
      <c r="Y64" s="288"/>
      <c r="Z64" s="413"/>
      <c r="AA64" s="415"/>
      <c r="AB64" s="281">
        <f t="shared" si="1"/>
        <v>0</v>
      </c>
    </row>
    <row r="65" spans="1:28" ht="14.25" customHeight="1">
      <c r="A65" s="300"/>
      <c r="B65" s="249"/>
      <c r="C65" s="249"/>
      <c r="D65" s="34" t="s">
        <v>178</v>
      </c>
      <c r="E65" s="148" t="s">
        <v>497</v>
      </c>
      <c r="F65" s="112"/>
      <c r="G65" s="13">
        <v>5</v>
      </c>
      <c r="H65" s="13" t="s">
        <v>97</v>
      </c>
      <c r="I65" s="13">
        <v>3</v>
      </c>
      <c r="J65" s="13" t="s">
        <v>98</v>
      </c>
      <c r="K65" s="72" t="s">
        <v>248</v>
      </c>
      <c r="L65" s="50" t="s">
        <v>75</v>
      </c>
      <c r="M65" s="50" t="s">
        <v>97</v>
      </c>
      <c r="N65" s="153">
        <f t="shared" si="0"/>
        <v>1620</v>
      </c>
      <c r="O65" s="114">
        <f t="shared" si="5"/>
        <v>2700</v>
      </c>
      <c r="P65" s="59">
        <v>540</v>
      </c>
      <c r="Q65" s="140">
        <f>R65*O65</f>
        <v>4320</v>
      </c>
      <c r="R65" s="141">
        <v>1.6</v>
      </c>
      <c r="S65" s="88"/>
      <c r="T65" s="88"/>
      <c r="U65" s="88"/>
      <c r="V65" s="8"/>
      <c r="W65" s="9"/>
      <c r="X65" s="6"/>
      <c r="Y65" s="10"/>
      <c r="Z65" s="196"/>
      <c r="AA65" s="204">
        <f>Z65*N65</f>
        <v>0</v>
      </c>
      <c r="AB65" s="214">
        <f t="shared" si="1"/>
        <v>2592</v>
      </c>
    </row>
    <row r="66" spans="1:28" ht="12.75" customHeight="1">
      <c r="A66" s="300"/>
      <c r="B66" s="249"/>
      <c r="C66" s="249"/>
      <c r="D66" s="33" t="s">
        <v>135</v>
      </c>
      <c r="E66" s="1" t="s">
        <v>306</v>
      </c>
      <c r="F66" s="240"/>
      <c r="G66" s="240">
        <v>3</v>
      </c>
      <c r="H66" s="240" t="s">
        <v>97</v>
      </c>
      <c r="I66" s="240">
        <v>6</v>
      </c>
      <c r="J66" s="240" t="s">
        <v>98</v>
      </c>
      <c r="K66" s="229" t="s">
        <v>248</v>
      </c>
      <c r="L66" s="284" t="s">
        <v>75</v>
      </c>
      <c r="M66" s="284" t="s">
        <v>97</v>
      </c>
      <c r="N66" s="289">
        <f t="shared" si="0"/>
        <v>6000</v>
      </c>
      <c r="O66" s="311">
        <v>10000</v>
      </c>
      <c r="P66" s="335">
        <v>6110</v>
      </c>
      <c r="Q66" s="285">
        <f>R66*O66</f>
        <v>10500</v>
      </c>
      <c r="R66" s="336">
        <v>1.05</v>
      </c>
      <c r="S66" s="282"/>
      <c r="T66" s="282"/>
      <c r="U66" s="308"/>
      <c r="V66" s="287"/>
      <c r="W66" s="359">
        <v>0.67</v>
      </c>
      <c r="X66" s="355">
        <v>1.79</v>
      </c>
      <c r="Y66" s="364">
        <v>0.596</v>
      </c>
      <c r="Z66" s="412"/>
      <c r="AA66" s="416">
        <f>Z66*N66</f>
        <v>0</v>
      </c>
      <c r="AB66" s="280">
        <f t="shared" si="1"/>
        <v>6300</v>
      </c>
    </row>
    <row r="67" spans="1:28" ht="15" customHeight="1">
      <c r="A67" s="300"/>
      <c r="B67" s="249"/>
      <c r="C67" s="249"/>
      <c r="D67" s="29" t="s">
        <v>474</v>
      </c>
      <c r="E67" s="152" t="s">
        <v>473</v>
      </c>
      <c r="F67" s="243"/>
      <c r="G67" s="243"/>
      <c r="H67" s="243"/>
      <c r="I67" s="243"/>
      <c r="J67" s="243"/>
      <c r="K67" s="229"/>
      <c r="L67" s="284"/>
      <c r="M67" s="284"/>
      <c r="N67" s="290">
        <f t="shared" si="0"/>
        <v>0</v>
      </c>
      <c r="O67" s="311">
        <f t="shared" si="5"/>
        <v>0</v>
      </c>
      <c r="P67" s="293"/>
      <c r="Q67" s="316"/>
      <c r="R67" s="320"/>
      <c r="S67" s="283"/>
      <c r="T67" s="283"/>
      <c r="U67" s="283"/>
      <c r="V67" s="287"/>
      <c r="W67" s="359"/>
      <c r="X67" s="355"/>
      <c r="Y67" s="365"/>
      <c r="Z67" s="413"/>
      <c r="AA67" s="414"/>
      <c r="AB67" s="281">
        <f t="shared" si="1"/>
        <v>0</v>
      </c>
    </row>
    <row r="68" spans="1:28" ht="14.25" customHeight="1">
      <c r="A68" s="300"/>
      <c r="B68" s="249"/>
      <c r="C68" s="249"/>
      <c r="D68" s="33" t="s">
        <v>136</v>
      </c>
      <c r="E68" s="1" t="s">
        <v>307</v>
      </c>
      <c r="F68" s="240"/>
      <c r="G68" s="240">
        <v>3</v>
      </c>
      <c r="H68" s="240" t="s">
        <v>97</v>
      </c>
      <c r="I68" s="240">
        <v>6</v>
      </c>
      <c r="J68" s="240" t="s">
        <v>98</v>
      </c>
      <c r="K68" s="229" t="s">
        <v>248</v>
      </c>
      <c r="L68" s="284" t="s">
        <v>75</v>
      </c>
      <c r="M68" s="284" t="s">
        <v>97</v>
      </c>
      <c r="N68" s="289">
        <f aca="true" t="shared" si="8" ref="N68:N125">O68/5*3</f>
        <v>6000</v>
      </c>
      <c r="O68" s="310">
        <v>10000</v>
      </c>
      <c r="P68" s="335">
        <v>7780</v>
      </c>
      <c r="Q68" s="285">
        <f>R68*O68</f>
        <v>9000.000000000002</v>
      </c>
      <c r="R68" s="336">
        <f>AVERAGE(V68:Y68)</f>
        <v>0.9000000000000001</v>
      </c>
      <c r="S68" s="284"/>
      <c r="T68" s="284"/>
      <c r="U68" s="286"/>
      <c r="V68" s="361">
        <v>0.5</v>
      </c>
      <c r="W68" s="363">
        <v>0.53</v>
      </c>
      <c r="X68" s="366">
        <v>2.04</v>
      </c>
      <c r="Y68" s="288">
        <v>0.53</v>
      </c>
      <c r="Z68" s="412"/>
      <c r="AA68" s="416">
        <f>Z68*N68</f>
        <v>0</v>
      </c>
      <c r="AB68" s="280">
        <f aca="true" t="shared" si="9" ref="AB68:AB125">R68*N68</f>
        <v>5400.000000000001</v>
      </c>
    </row>
    <row r="69" spans="1:28" ht="14.25" customHeight="1">
      <c r="A69" s="300"/>
      <c r="B69" s="249"/>
      <c r="C69" s="249"/>
      <c r="D69" s="20" t="s">
        <v>474</v>
      </c>
      <c r="E69" s="25" t="s">
        <v>473</v>
      </c>
      <c r="F69" s="243"/>
      <c r="G69" s="243"/>
      <c r="H69" s="243"/>
      <c r="I69" s="243"/>
      <c r="J69" s="243"/>
      <c r="K69" s="229"/>
      <c r="L69" s="284"/>
      <c r="M69" s="284"/>
      <c r="N69" s="290">
        <f t="shared" si="8"/>
        <v>0</v>
      </c>
      <c r="O69" s="281"/>
      <c r="P69" s="337"/>
      <c r="Q69" s="316"/>
      <c r="R69" s="320"/>
      <c r="S69" s="284"/>
      <c r="T69" s="284"/>
      <c r="U69" s="284"/>
      <c r="V69" s="362"/>
      <c r="W69" s="362"/>
      <c r="X69" s="367"/>
      <c r="Y69" s="288"/>
      <c r="Z69" s="413"/>
      <c r="AA69" s="414"/>
      <c r="AB69" s="281">
        <f t="shared" si="9"/>
        <v>0</v>
      </c>
    </row>
    <row r="70" spans="1:28" ht="11.25" customHeight="1">
      <c r="A70" s="300"/>
      <c r="B70" s="249"/>
      <c r="C70" s="249"/>
      <c r="D70" s="29" t="s">
        <v>137</v>
      </c>
      <c r="E70" s="3" t="s">
        <v>308</v>
      </c>
      <c r="F70" s="240"/>
      <c r="G70" s="240">
        <v>3</v>
      </c>
      <c r="H70" s="240" t="s">
        <v>97</v>
      </c>
      <c r="I70" s="240">
        <v>6</v>
      </c>
      <c r="J70" s="240" t="s">
        <v>98</v>
      </c>
      <c r="K70" s="229" t="s">
        <v>248</v>
      </c>
      <c r="L70" s="284" t="s">
        <v>75</v>
      </c>
      <c r="M70" s="284" t="s">
        <v>97</v>
      </c>
      <c r="N70" s="289">
        <f t="shared" si="8"/>
        <v>1500</v>
      </c>
      <c r="O70" s="311">
        <f t="shared" si="5"/>
        <v>2500</v>
      </c>
      <c r="P70" s="335">
        <v>500</v>
      </c>
      <c r="Q70" s="285">
        <f>R70*O70</f>
        <v>2250</v>
      </c>
      <c r="R70" s="336">
        <v>0.9</v>
      </c>
      <c r="S70" s="284"/>
      <c r="T70" s="284"/>
      <c r="U70" s="284"/>
      <c r="V70" s="287"/>
      <c r="W70" s="359"/>
      <c r="X70" s="355"/>
      <c r="Y70" s="288"/>
      <c r="Z70" s="412"/>
      <c r="AA70" s="416">
        <f>Z70*N70</f>
        <v>0</v>
      </c>
      <c r="AB70" s="280">
        <f t="shared" si="9"/>
        <v>1350</v>
      </c>
    </row>
    <row r="71" spans="1:28" ht="13.5" customHeight="1">
      <c r="A71" s="300"/>
      <c r="B71" s="249"/>
      <c r="C71" s="249"/>
      <c r="D71" s="20" t="s">
        <v>475</v>
      </c>
      <c r="E71" s="25" t="s">
        <v>473</v>
      </c>
      <c r="F71" s="243"/>
      <c r="G71" s="243"/>
      <c r="H71" s="243"/>
      <c r="I71" s="243"/>
      <c r="J71" s="243"/>
      <c r="K71" s="229"/>
      <c r="L71" s="284"/>
      <c r="M71" s="284"/>
      <c r="N71" s="290">
        <f t="shared" si="8"/>
        <v>0</v>
      </c>
      <c r="O71" s="311">
        <f t="shared" si="5"/>
        <v>0</v>
      </c>
      <c r="P71" s="293"/>
      <c r="Q71" s="316"/>
      <c r="R71" s="320"/>
      <c r="S71" s="284"/>
      <c r="T71" s="284"/>
      <c r="U71" s="284"/>
      <c r="V71" s="287"/>
      <c r="W71" s="359"/>
      <c r="X71" s="355"/>
      <c r="Y71" s="288"/>
      <c r="Z71" s="413"/>
      <c r="AA71" s="414"/>
      <c r="AB71" s="281">
        <f t="shared" si="9"/>
        <v>0</v>
      </c>
    </row>
    <row r="72" spans="1:28" ht="21" customHeight="1">
      <c r="A72" s="300"/>
      <c r="B72" s="249"/>
      <c r="C72" s="249"/>
      <c r="D72" s="20" t="s">
        <v>138</v>
      </c>
      <c r="E72" s="20" t="s">
        <v>320</v>
      </c>
      <c r="F72" s="111"/>
      <c r="G72" s="13">
        <v>3</v>
      </c>
      <c r="H72" s="13" t="s">
        <v>97</v>
      </c>
      <c r="I72" s="13">
        <v>6</v>
      </c>
      <c r="J72" s="13" t="s">
        <v>98</v>
      </c>
      <c r="K72" s="13" t="s">
        <v>248</v>
      </c>
      <c r="L72" s="50" t="s">
        <v>75</v>
      </c>
      <c r="M72" s="50" t="s">
        <v>97</v>
      </c>
      <c r="N72" s="153">
        <f t="shared" si="8"/>
        <v>6000</v>
      </c>
      <c r="O72" s="114">
        <v>10000</v>
      </c>
      <c r="P72" s="59">
        <v>6306</v>
      </c>
      <c r="Q72" s="140">
        <f>R72*O72</f>
        <v>31500</v>
      </c>
      <c r="R72" s="141">
        <v>3.15</v>
      </c>
      <c r="S72" s="82"/>
      <c r="T72" s="82"/>
      <c r="U72" s="82"/>
      <c r="V72" s="8">
        <v>1.28</v>
      </c>
      <c r="W72" s="9">
        <v>1.392</v>
      </c>
      <c r="X72" s="6"/>
      <c r="Y72" s="10">
        <v>1.26</v>
      </c>
      <c r="Z72" s="196"/>
      <c r="AA72" s="204">
        <f>Z72*N72</f>
        <v>0</v>
      </c>
      <c r="AB72" s="214">
        <f t="shared" si="9"/>
        <v>18900</v>
      </c>
    </row>
    <row r="73" spans="1:28" ht="21" customHeight="1">
      <c r="A73" s="300"/>
      <c r="B73" s="249"/>
      <c r="C73" s="249"/>
      <c r="D73" s="12" t="s">
        <v>139</v>
      </c>
      <c r="E73" s="12" t="s">
        <v>309</v>
      </c>
      <c r="F73" s="13"/>
      <c r="G73" s="13">
        <v>5</v>
      </c>
      <c r="H73" s="13" t="s">
        <v>97</v>
      </c>
      <c r="I73" s="13">
        <v>3</v>
      </c>
      <c r="J73" s="13" t="s">
        <v>98</v>
      </c>
      <c r="K73" s="13" t="s">
        <v>248</v>
      </c>
      <c r="L73" s="50" t="s">
        <v>75</v>
      </c>
      <c r="M73" s="50" t="s">
        <v>97</v>
      </c>
      <c r="N73" s="153">
        <f t="shared" si="8"/>
        <v>1635</v>
      </c>
      <c r="O73" s="114">
        <f t="shared" si="5"/>
        <v>2725</v>
      </c>
      <c r="P73" s="59">
        <v>545</v>
      </c>
      <c r="Q73" s="140">
        <f aca="true" t="shared" si="10" ref="Q73:Q92">R73*O73</f>
        <v>2588.75</v>
      </c>
      <c r="R73" s="141">
        <v>0.95</v>
      </c>
      <c r="S73" s="76"/>
      <c r="T73" s="40"/>
      <c r="U73" s="77"/>
      <c r="V73" s="8"/>
      <c r="W73" s="9"/>
      <c r="X73" s="6"/>
      <c r="Y73" s="10"/>
      <c r="Z73" s="196"/>
      <c r="AA73" s="204">
        <f>Z73*N73</f>
        <v>0</v>
      </c>
      <c r="AB73" s="214">
        <f t="shared" si="9"/>
        <v>1553.25</v>
      </c>
    </row>
    <row r="74" spans="1:28" ht="15" customHeight="1">
      <c r="A74" s="300"/>
      <c r="B74" s="249"/>
      <c r="C74" s="249"/>
      <c r="D74" s="276" t="s">
        <v>140</v>
      </c>
      <c r="E74" s="276" t="s">
        <v>310</v>
      </c>
      <c r="F74" s="240"/>
      <c r="G74" s="240">
        <v>3</v>
      </c>
      <c r="H74" s="240" t="s">
        <v>97</v>
      </c>
      <c r="I74" s="240">
        <v>6</v>
      </c>
      <c r="J74" s="240" t="s">
        <v>98</v>
      </c>
      <c r="K74" s="229" t="s">
        <v>248</v>
      </c>
      <c r="L74" s="284" t="s">
        <v>75</v>
      </c>
      <c r="M74" s="284" t="s">
        <v>97</v>
      </c>
      <c r="N74" s="289">
        <f t="shared" si="8"/>
        <v>6000</v>
      </c>
      <c r="O74" s="311">
        <v>10000</v>
      </c>
      <c r="P74" s="335">
        <v>14686</v>
      </c>
      <c r="Q74" s="285">
        <f t="shared" si="10"/>
        <v>22500</v>
      </c>
      <c r="R74" s="315">
        <v>2.25</v>
      </c>
      <c r="S74" s="284"/>
      <c r="T74" s="286"/>
      <c r="U74" s="284"/>
      <c r="V74" s="287">
        <v>1.13</v>
      </c>
      <c r="W74" s="359">
        <v>1.33</v>
      </c>
      <c r="X74" s="355"/>
      <c r="Y74" s="288">
        <v>0.963</v>
      </c>
      <c r="Z74" s="412"/>
      <c r="AA74" s="416">
        <f>Z74*N74</f>
        <v>0</v>
      </c>
      <c r="AB74" s="280">
        <f t="shared" si="9"/>
        <v>13500</v>
      </c>
    </row>
    <row r="75" spans="1:28" ht="11.25" customHeight="1">
      <c r="A75" s="300"/>
      <c r="B75" s="249"/>
      <c r="C75" s="249"/>
      <c r="D75" s="328"/>
      <c r="E75" s="328"/>
      <c r="F75" s="243"/>
      <c r="G75" s="243"/>
      <c r="H75" s="243"/>
      <c r="I75" s="243"/>
      <c r="J75" s="243"/>
      <c r="K75" s="229"/>
      <c r="L75" s="284"/>
      <c r="M75" s="284"/>
      <c r="N75" s="290">
        <f t="shared" si="8"/>
        <v>0</v>
      </c>
      <c r="O75" s="311">
        <f t="shared" si="5"/>
        <v>0</v>
      </c>
      <c r="P75" s="293"/>
      <c r="Q75" s="281"/>
      <c r="R75" s="316"/>
      <c r="S75" s="284"/>
      <c r="T75" s="284"/>
      <c r="U75" s="284"/>
      <c r="V75" s="287"/>
      <c r="W75" s="359"/>
      <c r="X75" s="355"/>
      <c r="Y75" s="288"/>
      <c r="Z75" s="413"/>
      <c r="AA75" s="414"/>
      <c r="AB75" s="281">
        <f t="shared" si="9"/>
        <v>0</v>
      </c>
    </row>
    <row r="76" spans="1:28" ht="21" customHeight="1">
      <c r="A76" s="300"/>
      <c r="B76" s="249"/>
      <c r="C76" s="249"/>
      <c r="D76" s="12" t="s">
        <v>141</v>
      </c>
      <c r="E76" s="12" t="s">
        <v>311</v>
      </c>
      <c r="F76" s="13"/>
      <c r="G76" s="13">
        <v>3</v>
      </c>
      <c r="H76" s="13" t="s">
        <v>97</v>
      </c>
      <c r="I76" s="13">
        <v>6</v>
      </c>
      <c r="J76" s="13" t="s">
        <v>98</v>
      </c>
      <c r="K76" s="13" t="s">
        <v>248</v>
      </c>
      <c r="L76" s="50" t="s">
        <v>75</v>
      </c>
      <c r="M76" s="50" t="s">
        <v>97</v>
      </c>
      <c r="N76" s="153">
        <f t="shared" si="8"/>
        <v>540</v>
      </c>
      <c r="O76" s="114">
        <f t="shared" si="5"/>
        <v>900</v>
      </c>
      <c r="P76" s="59">
        <v>180</v>
      </c>
      <c r="Q76" s="140">
        <f t="shared" si="10"/>
        <v>3510</v>
      </c>
      <c r="R76" s="141">
        <v>3.9</v>
      </c>
      <c r="S76" s="76"/>
      <c r="T76" s="76"/>
      <c r="U76" s="77"/>
      <c r="V76" s="8"/>
      <c r="W76" s="9"/>
      <c r="X76" s="6">
        <v>2.48</v>
      </c>
      <c r="Y76" s="10"/>
      <c r="Z76" s="196"/>
      <c r="AA76" s="204">
        <f>Z76*N76</f>
        <v>0</v>
      </c>
      <c r="AB76" s="214">
        <f t="shared" si="9"/>
        <v>2106</v>
      </c>
    </row>
    <row r="77" spans="1:28" ht="21" customHeight="1">
      <c r="A77" s="300"/>
      <c r="B77" s="249"/>
      <c r="C77" s="249"/>
      <c r="D77" s="12" t="s">
        <v>142</v>
      </c>
      <c r="E77" s="12" t="s">
        <v>312</v>
      </c>
      <c r="F77" s="13"/>
      <c r="G77" s="13">
        <v>3</v>
      </c>
      <c r="H77" s="13" t="s">
        <v>97</v>
      </c>
      <c r="I77" s="13">
        <v>6</v>
      </c>
      <c r="J77" s="13" t="s">
        <v>98</v>
      </c>
      <c r="K77" s="13" t="s">
        <v>248</v>
      </c>
      <c r="L77" s="50" t="s">
        <v>75</v>
      </c>
      <c r="M77" s="50" t="s">
        <v>97</v>
      </c>
      <c r="N77" s="153">
        <f t="shared" si="8"/>
        <v>1500</v>
      </c>
      <c r="O77" s="114">
        <v>2500</v>
      </c>
      <c r="P77" s="59"/>
      <c r="Q77" s="140">
        <f t="shared" si="10"/>
        <v>9000</v>
      </c>
      <c r="R77" s="141">
        <v>3.6</v>
      </c>
      <c r="S77" s="76"/>
      <c r="T77" s="76"/>
      <c r="U77" s="77"/>
      <c r="V77" s="8"/>
      <c r="W77" s="9"/>
      <c r="X77" s="6">
        <v>1.12</v>
      </c>
      <c r="Y77" s="10">
        <v>1.93</v>
      </c>
      <c r="Z77" s="196"/>
      <c r="AA77" s="206">
        <f>Z77*N77</f>
        <v>0</v>
      </c>
      <c r="AB77" s="214">
        <f t="shared" si="9"/>
        <v>5400</v>
      </c>
    </row>
    <row r="78" spans="1:28" ht="17.25" customHeight="1">
      <c r="A78" s="300"/>
      <c r="B78" s="249"/>
      <c r="C78" s="249"/>
      <c r="D78" s="36" t="s">
        <v>179</v>
      </c>
      <c r="E78" s="36" t="s">
        <v>179</v>
      </c>
      <c r="F78" s="13"/>
      <c r="G78" s="13">
        <v>3</v>
      </c>
      <c r="H78" s="13" t="s">
        <v>97</v>
      </c>
      <c r="I78" s="13">
        <v>6</v>
      </c>
      <c r="J78" s="13" t="s">
        <v>98</v>
      </c>
      <c r="K78" s="13" t="s">
        <v>248</v>
      </c>
      <c r="L78" s="50" t="s">
        <v>75</v>
      </c>
      <c r="M78" s="50" t="s">
        <v>97</v>
      </c>
      <c r="N78" s="161">
        <f t="shared" si="8"/>
        <v>1500</v>
      </c>
      <c r="O78" s="114">
        <v>2500</v>
      </c>
      <c r="P78" s="59">
        <v>5131</v>
      </c>
      <c r="Q78" s="140">
        <f t="shared" si="10"/>
        <v>5625</v>
      </c>
      <c r="R78" s="141">
        <v>2.25</v>
      </c>
      <c r="S78" s="82"/>
      <c r="T78" s="90"/>
      <c r="U78" s="82"/>
      <c r="V78" s="4"/>
      <c r="W78" s="5">
        <v>1.738</v>
      </c>
      <c r="X78" s="6">
        <v>1.44</v>
      </c>
      <c r="Y78" s="7">
        <v>1.2</v>
      </c>
      <c r="Z78" s="196"/>
      <c r="AA78" s="206">
        <f aca="true" t="shared" si="11" ref="AA78:AA92">Z78*N78</f>
        <v>0</v>
      </c>
      <c r="AB78" s="214">
        <f t="shared" si="9"/>
        <v>3375</v>
      </c>
    </row>
    <row r="79" spans="1:28" ht="17.25" customHeight="1">
      <c r="A79" s="300"/>
      <c r="B79" s="249"/>
      <c r="C79" s="249"/>
      <c r="D79" s="36" t="s">
        <v>180</v>
      </c>
      <c r="E79" s="36" t="s">
        <v>183</v>
      </c>
      <c r="F79" s="13"/>
      <c r="G79" s="13">
        <v>3</v>
      </c>
      <c r="H79" s="13" t="s">
        <v>97</v>
      </c>
      <c r="I79" s="13">
        <v>6</v>
      </c>
      <c r="J79" s="13" t="s">
        <v>98</v>
      </c>
      <c r="K79" s="13" t="s">
        <v>248</v>
      </c>
      <c r="L79" s="50" t="s">
        <v>75</v>
      </c>
      <c r="M79" s="50" t="s">
        <v>97</v>
      </c>
      <c r="N79" s="161">
        <f t="shared" si="8"/>
        <v>1500</v>
      </c>
      <c r="O79" s="114">
        <v>2500</v>
      </c>
      <c r="P79" s="59">
        <v>13166</v>
      </c>
      <c r="Q79" s="140">
        <f t="shared" si="10"/>
        <v>5000</v>
      </c>
      <c r="R79" s="141">
        <v>2</v>
      </c>
      <c r="S79" s="82"/>
      <c r="T79" s="90"/>
      <c r="U79" s="82"/>
      <c r="V79" s="4">
        <v>1.206</v>
      </c>
      <c r="W79" s="5">
        <v>1.96</v>
      </c>
      <c r="X79" s="6">
        <v>1.24</v>
      </c>
      <c r="Y79" s="7">
        <v>1.13</v>
      </c>
      <c r="Z79" s="196"/>
      <c r="AA79" s="206">
        <f t="shared" si="11"/>
        <v>0</v>
      </c>
      <c r="AB79" s="214">
        <f t="shared" si="9"/>
        <v>3000</v>
      </c>
    </row>
    <row r="80" spans="1:28" ht="17.25" customHeight="1">
      <c r="A80" s="300"/>
      <c r="B80" s="249"/>
      <c r="C80" s="249"/>
      <c r="D80" s="36" t="s">
        <v>181</v>
      </c>
      <c r="E80" s="36" t="s">
        <v>184</v>
      </c>
      <c r="F80" s="13"/>
      <c r="G80" s="13">
        <v>3</v>
      </c>
      <c r="H80" s="13" t="s">
        <v>97</v>
      </c>
      <c r="I80" s="13">
        <v>6</v>
      </c>
      <c r="J80" s="13" t="s">
        <v>98</v>
      </c>
      <c r="K80" s="13" t="s">
        <v>248</v>
      </c>
      <c r="L80" s="50" t="s">
        <v>75</v>
      </c>
      <c r="M80" s="50" t="s">
        <v>97</v>
      </c>
      <c r="N80" s="161">
        <f t="shared" si="8"/>
        <v>1500</v>
      </c>
      <c r="O80" s="114">
        <v>2500</v>
      </c>
      <c r="P80" s="59">
        <v>10456</v>
      </c>
      <c r="Q80" s="140">
        <f t="shared" si="10"/>
        <v>4750</v>
      </c>
      <c r="R80" s="141">
        <v>1.9</v>
      </c>
      <c r="S80" s="82"/>
      <c r="T80" s="90"/>
      <c r="U80" s="82"/>
      <c r="V80" s="4">
        <v>1.23</v>
      </c>
      <c r="W80" s="5">
        <v>2.284</v>
      </c>
      <c r="X80" s="6">
        <v>1.23</v>
      </c>
      <c r="Y80" s="7">
        <v>1.12</v>
      </c>
      <c r="Z80" s="196"/>
      <c r="AA80" s="206">
        <f t="shared" si="11"/>
        <v>0</v>
      </c>
      <c r="AB80" s="214">
        <f t="shared" si="9"/>
        <v>2850</v>
      </c>
    </row>
    <row r="81" spans="1:28" ht="17.25" customHeight="1">
      <c r="A81" s="300"/>
      <c r="B81" s="249"/>
      <c r="C81" s="249"/>
      <c r="D81" s="36" t="s">
        <v>182</v>
      </c>
      <c r="E81" s="36" t="s">
        <v>185</v>
      </c>
      <c r="F81" s="13"/>
      <c r="G81" s="13">
        <v>3</v>
      </c>
      <c r="H81" s="13" t="s">
        <v>97</v>
      </c>
      <c r="I81" s="13">
        <v>6</v>
      </c>
      <c r="J81" s="13" t="s">
        <v>98</v>
      </c>
      <c r="K81" s="13" t="s">
        <v>248</v>
      </c>
      <c r="L81" s="50" t="s">
        <v>75</v>
      </c>
      <c r="M81" s="50" t="s">
        <v>97</v>
      </c>
      <c r="N81" s="161">
        <v>1800</v>
      </c>
      <c r="O81" s="114">
        <v>2500</v>
      </c>
      <c r="P81" s="59">
        <v>3786</v>
      </c>
      <c r="Q81" s="140">
        <f t="shared" si="10"/>
        <v>4000</v>
      </c>
      <c r="R81" s="141">
        <v>1.6</v>
      </c>
      <c r="S81" s="82"/>
      <c r="T81" s="90"/>
      <c r="U81" s="82"/>
      <c r="V81" s="4">
        <v>0.9</v>
      </c>
      <c r="W81" s="5">
        <v>1.7</v>
      </c>
      <c r="X81" s="6"/>
      <c r="Y81" s="7">
        <v>1.06</v>
      </c>
      <c r="Z81" s="196"/>
      <c r="AA81" s="206">
        <f t="shared" si="11"/>
        <v>0</v>
      </c>
      <c r="AB81" s="214">
        <f t="shared" si="9"/>
        <v>2880</v>
      </c>
    </row>
    <row r="82" spans="1:28" ht="17.25" customHeight="1">
      <c r="A82" s="300"/>
      <c r="B82" s="249"/>
      <c r="C82" s="249"/>
      <c r="D82" s="16" t="s">
        <v>186</v>
      </c>
      <c r="E82" s="16" t="s">
        <v>187</v>
      </c>
      <c r="F82" s="99"/>
      <c r="G82" s="15">
        <v>3</v>
      </c>
      <c r="H82" s="13" t="s">
        <v>97</v>
      </c>
      <c r="I82" s="13">
        <v>6</v>
      </c>
      <c r="J82" s="13" t="s">
        <v>98</v>
      </c>
      <c r="K82" s="13" t="s">
        <v>248</v>
      </c>
      <c r="L82" s="50" t="s">
        <v>75</v>
      </c>
      <c r="M82" s="50" t="s">
        <v>97</v>
      </c>
      <c r="N82" s="161">
        <v>1800</v>
      </c>
      <c r="O82" s="114">
        <v>2500</v>
      </c>
      <c r="P82" s="59">
        <v>6370</v>
      </c>
      <c r="Q82" s="140">
        <f t="shared" si="10"/>
        <v>4000</v>
      </c>
      <c r="R82" s="141">
        <v>1.6</v>
      </c>
      <c r="S82" s="82"/>
      <c r="T82" s="90"/>
      <c r="U82" s="82"/>
      <c r="V82" s="8"/>
      <c r="W82" s="9">
        <v>3.1</v>
      </c>
      <c r="X82" s="6">
        <v>1.44</v>
      </c>
      <c r="Y82" s="10">
        <v>1.86</v>
      </c>
      <c r="Z82" s="196"/>
      <c r="AA82" s="206">
        <f t="shared" si="11"/>
        <v>0</v>
      </c>
      <c r="AB82" s="214">
        <f t="shared" si="9"/>
        <v>2880</v>
      </c>
    </row>
    <row r="83" spans="1:28" ht="17.25" customHeight="1">
      <c r="A83" s="300"/>
      <c r="B83" s="249"/>
      <c r="C83" s="249"/>
      <c r="D83" s="36" t="s">
        <v>143</v>
      </c>
      <c r="E83" s="12" t="s">
        <v>313</v>
      </c>
      <c r="F83" s="13"/>
      <c r="G83" s="13">
        <v>1</v>
      </c>
      <c r="H83" s="13" t="s">
        <v>97</v>
      </c>
      <c r="I83" s="13">
        <v>6</v>
      </c>
      <c r="J83" s="13" t="s">
        <v>98</v>
      </c>
      <c r="K83" s="13" t="s">
        <v>248</v>
      </c>
      <c r="L83" s="50" t="s">
        <v>75</v>
      </c>
      <c r="M83" s="50" t="s">
        <v>97</v>
      </c>
      <c r="N83" s="161">
        <f t="shared" si="8"/>
        <v>60</v>
      </c>
      <c r="O83" s="114">
        <f aca="true" t="shared" si="12" ref="O83:O92">P83*5</f>
        <v>100</v>
      </c>
      <c r="P83" s="59">
        <v>20</v>
      </c>
      <c r="Q83" s="140">
        <f t="shared" si="10"/>
        <v>455</v>
      </c>
      <c r="R83" s="141">
        <v>4.55</v>
      </c>
      <c r="S83" s="82"/>
      <c r="T83" s="82"/>
      <c r="U83" s="82"/>
      <c r="V83" s="8"/>
      <c r="W83" s="9"/>
      <c r="X83" s="6">
        <v>5.57</v>
      </c>
      <c r="Y83" s="10"/>
      <c r="Z83" s="196"/>
      <c r="AA83" s="206">
        <f t="shared" si="11"/>
        <v>0</v>
      </c>
      <c r="AB83" s="214">
        <f t="shared" si="9"/>
        <v>273</v>
      </c>
    </row>
    <row r="84" spans="1:28" ht="17.25" customHeight="1">
      <c r="A84" s="300"/>
      <c r="B84" s="249"/>
      <c r="C84" s="249"/>
      <c r="D84" s="16" t="s">
        <v>57</v>
      </c>
      <c r="E84" s="16" t="s">
        <v>314</v>
      </c>
      <c r="F84" s="99"/>
      <c r="G84" s="15">
        <v>3</v>
      </c>
      <c r="H84" s="13" t="s">
        <v>97</v>
      </c>
      <c r="I84" s="13">
        <v>6</v>
      </c>
      <c r="J84" s="13" t="s">
        <v>98</v>
      </c>
      <c r="K84" s="13" t="s">
        <v>248</v>
      </c>
      <c r="L84" s="50" t="s">
        <v>75</v>
      </c>
      <c r="M84" s="50" t="s">
        <v>97</v>
      </c>
      <c r="N84" s="161">
        <f t="shared" si="8"/>
        <v>1500</v>
      </c>
      <c r="O84" s="114">
        <v>2500</v>
      </c>
      <c r="P84" s="59">
        <v>2880</v>
      </c>
      <c r="Q84" s="140">
        <f t="shared" si="10"/>
        <v>5775</v>
      </c>
      <c r="R84" s="141">
        <v>2.31</v>
      </c>
      <c r="S84" s="82"/>
      <c r="T84" s="90"/>
      <c r="U84" s="82"/>
      <c r="V84" s="8"/>
      <c r="W84" s="9"/>
      <c r="X84" s="6">
        <v>2.1</v>
      </c>
      <c r="Y84" s="10"/>
      <c r="Z84" s="196"/>
      <c r="AA84" s="206">
        <f t="shared" si="11"/>
        <v>0</v>
      </c>
      <c r="AB84" s="214">
        <f t="shared" si="9"/>
        <v>3465</v>
      </c>
    </row>
    <row r="85" spans="1:28" ht="17.25" customHeight="1">
      <c r="A85" s="300"/>
      <c r="B85" s="249"/>
      <c r="C85" s="249"/>
      <c r="D85" s="16" t="s">
        <v>55</v>
      </c>
      <c r="E85" s="16" t="s">
        <v>315</v>
      </c>
      <c r="F85" s="99"/>
      <c r="G85" s="15">
        <v>3</v>
      </c>
      <c r="H85" s="13" t="s">
        <v>97</v>
      </c>
      <c r="I85" s="13">
        <v>6</v>
      </c>
      <c r="J85" s="13" t="s">
        <v>98</v>
      </c>
      <c r="K85" s="13" t="s">
        <v>248</v>
      </c>
      <c r="L85" s="50" t="s">
        <v>75</v>
      </c>
      <c r="M85" s="50" t="s">
        <v>97</v>
      </c>
      <c r="N85" s="161">
        <f t="shared" si="8"/>
        <v>1500</v>
      </c>
      <c r="O85" s="114">
        <v>2500</v>
      </c>
      <c r="P85" s="59">
        <v>4950</v>
      </c>
      <c r="Q85" s="140">
        <f t="shared" si="10"/>
        <v>2447.5</v>
      </c>
      <c r="R85" s="141">
        <v>0.979</v>
      </c>
      <c r="S85" s="82"/>
      <c r="T85" s="90"/>
      <c r="U85" s="82"/>
      <c r="V85" s="8"/>
      <c r="W85" s="9"/>
      <c r="X85" s="6">
        <v>0.89</v>
      </c>
      <c r="Y85" s="10"/>
      <c r="Z85" s="196"/>
      <c r="AA85" s="206">
        <f t="shared" si="11"/>
        <v>0</v>
      </c>
      <c r="AB85" s="214">
        <f t="shared" si="9"/>
        <v>1468.5</v>
      </c>
    </row>
    <row r="86" spans="1:28" ht="17.25" customHeight="1">
      <c r="A86" s="300"/>
      <c r="B86" s="249"/>
      <c r="C86" s="249"/>
      <c r="D86" s="16" t="s">
        <v>56</v>
      </c>
      <c r="E86" s="16" t="s">
        <v>316</v>
      </c>
      <c r="F86" s="99"/>
      <c r="G86" s="15">
        <v>5</v>
      </c>
      <c r="H86" s="13" t="s">
        <v>97</v>
      </c>
      <c r="I86" s="13">
        <v>3</v>
      </c>
      <c r="J86" s="13" t="s">
        <v>98</v>
      </c>
      <c r="K86" s="13" t="s">
        <v>248</v>
      </c>
      <c r="L86" s="50" t="s">
        <v>75</v>
      </c>
      <c r="M86" s="50" t="s">
        <v>97</v>
      </c>
      <c r="N86" s="161">
        <f t="shared" si="8"/>
        <v>1290</v>
      </c>
      <c r="O86" s="114">
        <f t="shared" si="12"/>
        <v>2150</v>
      </c>
      <c r="P86" s="59">
        <v>430</v>
      </c>
      <c r="Q86" s="140">
        <f t="shared" si="10"/>
        <v>4091.4500000000003</v>
      </c>
      <c r="R86" s="141">
        <v>1.903</v>
      </c>
      <c r="S86" s="82"/>
      <c r="T86" s="90"/>
      <c r="U86" s="82"/>
      <c r="V86" s="8"/>
      <c r="W86" s="9"/>
      <c r="X86" s="6">
        <v>1.73</v>
      </c>
      <c r="Y86" s="10">
        <v>1.09</v>
      </c>
      <c r="Z86" s="196"/>
      <c r="AA86" s="206">
        <f t="shared" si="11"/>
        <v>0</v>
      </c>
      <c r="AB86" s="214">
        <f t="shared" si="9"/>
        <v>2454.87</v>
      </c>
    </row>
    <row r="87" spans="1:28" ht="17.25" customHeight="1">
      <c r="A87" s="300"/>
      <c r="B87" s="249"/>
      <c r="C87" s="249"/>
      <c r="D87" s="16" t="s">
        <v>188</v>
      </c>
      <c r="E87" s="16" t="s">
        <v>193</v>
      </c>
      <c r="F87" s="99"/>
      <c r="G87" s="15">
        <v>1</v>
      </c>
      <c r="H87" s="13" t="s">
        <v>97</v>
      </c>
      <c r="I87" s="13">
        <v>12</v>
      </c>
      <c r="J87" s="13" t="s">
        <v>98</v>
      </c>
      <c r="K87" s="72" t="s">
        <v>248</v>
      </c>
      <c r="L87" s="50" t="s">
        <v>75</v>
      </c>
      <c r="M87" s="50" t="s">
        <v>97</v>
      </c>
      <c r="N87" s="161">
        <f t="shared" si="8"/>
        <v>6450</v>
      </c>
      <c r="O87" s="114">
        <f t="shared" si="12"/>
        <v>10750</v>
      </c>
      <c r="P87" s="59">
        <v>2150</v>
      </c>
      <c r="Q87" s="140">
        <f t="shared" si="10"/>
        <v>19350</v>
      </c>
      <c r="R87" s="141">
        <v>1.8</v>
      </c>
      <c r="S87" s="82"/>
      <c r="T87" s="90"/>
      <c r="U87" s="82"/>
      <c r="V87" s="8"/>
      <c r="W87" s="9">
        <v>1.293</v>
      </c>
      <c r="X87" s="6">
        <v>5.12</v>
      </c>
      <c r="Y87" s="10">
        <v>1.48</v>
      </c>
      <c r="Z87" s="196"/>
      <c r="AA87" s="206">
        <f t="shared" si="11"/>
        <v>0</v>
      </c>
      <c r="AB87" s="214">
        <f t="shared" si="9"/>
        <v>11610</v>
      </c>
    </row>
    <row r="88" spans="1:28" ht="17.25" customHeight="1">
      <c r="A88" s="300"/>
      <c r="B88" s="249"/>
      <c r="C88" s="249"/>
      <c r="D88" s="16" t="s">
        <v>189</v>
      </c>
      <c r="E88" s="16" t="s">
        <v>190</v>
      </c>
      <c r="F88" s="99"/>
      <c r="G88" s="15">
        <v>3</v>
      </c>
      <c r="H88" s="13" t="s">
        <v>97</v>
      </c>
      <c r="I88" s="13">
        <v>6</v>
      </c>
      <c r="J88" s="13" t="s">
        <v>98</v>
      </c>
      <c r="K88" s="72" t="s">
        <v>248</v>
      </c>
      <c r="L88" s="72" t="s">
        <v>75</v>
      </c>
      <c r="M88" s="72" t="s">
        <v>97</v>
      </c>
      <c r="N88" s="161">
        <f t="shared" si="8"/>
        <v>159600</v>
      </c>
      <c r="O88" s="114">
        <f t="shared" si="12"/>
        <v>266000</v>
      </c>
      <c r="P88" s="59">
        <v>53200</v>
      </c>
      <c r="Q88" s="140">
        <f t="shared" si="10"/>
        <v>252700</v>
      </c>
      <c r="R88" s="141">
        <v>0.95</v>
      </c>
      <c r="S88" s="82"/>
      <c r="T88" s="90"/>
      <c r="U88" s="82"/>
      <c r="V88" s="8">
        <v>0.39</v>
      </c>
      <c r="W88" s="9">
        <v>0.5</v>
      </c>
      <c r="X88" s="6">
        <v>2.59</v>
      </c>
      <c r="Y88" s="10">
        <v>0.57</v>
      </c>
      <c r="Z88" s="196"/>
      <c r="AA88" s="206">
        <f t="shared" si="11"/>
        <v>0</v>
      </c>
      <c r="AB88" s="214">
        <f t="shared" si="9"/>
        <v>151620</v>
      </c>
    </row>
    <row r="89" spans="1:28" ht="17.25" customHeight="1">
      <c r="A89" s="300"/>
      <c r="B89" s="249"/>
      <c r="C89" s="249"/>
      <c r="D89" s="16" t="s">
        <v>191</v>
      </c>
      <c r="E89" s="16" t="s">
        <v>192</v>
      </c>
      <c r="F89" s="99"/>
      <c r="G89" s="15">
        <v>1</v>
      </c>
      <c r="H89" s="13" t="s">
        <v>97</v>
      </c>
      <c r="I89" s="13">
        <v>12</v>
      </c>
      <c r="J89" s="13" t="s">
        <v>98</v>
      </c>
      <c r="K89" s="72" t="s">
        <v>248</v>
      </c>
      <c r="L89" s="72" t="s">
        <v>75</v>
      </c>
      <c r="M89" s="72" t="s">
        <v>97</v>
      </c>
      <c r="N89" s="161">
        <f t="shared" si="8"/>
        <v>59496</v>
      </c>
      <c r="O89" s="114">
        <f t="shared" si="12"/>
        <v>99160</v>
      </c>
      <c r="P89" s="59">
        <v>19832</v>
      </c>
      <c r="Q89" s="140">
        <f t="shared" si="10"/>
        <v>102630.59999999999</v>
      </c>
      <c r="R89" s="141">
        <f>AVERAGE(V89:Y89)</f>
        <v>1.035</v>
      </c>
      <c r="S89" s="39"/>
      <c r="T89" s="90"/>
      <c r="U89" s="39"/>
      <c r="V89" s="8"/>
      <c r="W89" s="9">
        <v>0.58</v>
      </c>
      <c r="X89" s="6">
        <v>1.49</v>
      </c>
      <c r="Y89" s="10"/>
      <c r="Z89" s="196"/>
      <c r="AA89" s="206">
        <f t="shared" si="11"/>
        <v>0</v>
      </c>
      <c r="AB89" s="214">
        <f t="shared" si="9"/>
        <v>61578.35999999999</v>
      </c>
    </row>
    <row r="90" spans="1:28" ht="17.25" customHeight="1">
      <c r="A90" s="300"/>
      <c r="B90" s="249"/>
      <c r="C90" s="249"/>
      <c r="D90" s="16" t="s">
        <v>161</v>
      </c>
      <c r="E90" s="16" t="s">
        <v>319</v>
      </c>
      <c r="F90" s="112"/>
      <c r="G90" s="13">
        <v>1</v>
      </c>
      <c r="H90" s="13" t="s">
        <v>162</v>
      </c>
      <c r="I90" s="13">
        <v>12</v>
      </c>
      <c r="J90" s="13" t="s">
        <v>98</v>
      </c>
      <c r="K90" s="72" t="s">
        <v>248</v>
      </c>
      <c r="L90" s="50" t="s">
        <v>75</v>
      </c>
      <c r="M90" s="50" t="s">
        <v>162</v>
      </c>
      <c r="N90" s="161">
        <f t="shared" si="8"/>
        <v>1350</v>
      </c>
      <c r="O90" s="114">
        <f t="shared" si="12"/>
        <v>2250</v>
      </c>
      <c r="P90" s="59">
        <v>450</v>
      </c>
      <c r="Q90" s="140">
        <f t="shared" si="10"/>
        <v>3737.25</v>
      </c>
      <c r="R90" s="141">
        <v>1.661</v>
      </c>
      <c r="S90" s="82"/>
      <c r="T90" s="82"/>
      <c r="U90" s="82"/>
      <c r="V90" s="8"/>
      <c r="W90" s="9"/>
      <c r="X90" s="6">
        <v>1.51</v>
      </c>
      <c r="Y90" s="10"/>
      <c r="Z90" s="196"/>
      <c r="AA90" s="206">
        <f t="shared" si="11"/>
        <v>0</v>
      </c>
      <c r="AB90" s="214">
        <f t="shared" si="9"/>
        <v>2242.35</v>
      </c>
    </row>
    <row r="91" spans="1:28" ht="17.25" customHeight="1">
      <c r="A91" s="300"/>
      <c r="B91" s="249"/>
      <c r="C91" s="249"/>
      <c r="D91" s="16" t="s">
        <v>54</v>
      </c>
      <c r="E91" s="16" t="s">
        <v>317</v>
      </c>
      <c r="F91" s="99"/>
      <c r="G91" s="15">
        <v>2</v>
      </c>
      <c r="H91" s="13" t="s">
        <v>162</v>
      </c>
      <c r="I91" s="13">
        <v>12</v>
      </c>
      <c r="J91" s="13" t="s">
        <v>98</v>
      </c>
      <c r="K91" s="72" t="s">
        <v>248</v>
      </c>
      <c r="L91" s="50" t="s">
        <v>75</v>
      </c>
      <c r="M91" s="50" t="s">
        <v>162</v>
      </c>
      <c r="N91" s="161">
        <f t="shared" si="8"/>
        <v>7500</v>
      </c>
      <c r="O91" s="114">
        <f t="shared" si="12"/>
        <v>12500</v>
      </c>
      <c r="P91" s="59">
        <v>2500</v>
      </c>
      <c r="Q91" s="140">
        <f t="shared" si="10"/>
        <v>12087.5</v>
      </c>
      <c r="R91" s="141">
        <f>AVERAGE(V91:Y91)</f>
        <v>0.967</v>
      </c>
      <c r="S91" s="82"/>
      <c r="T91" s="82"/>
      <c r="U91" s="82"/>
      <c r="V91" s="8"/>
      <c r="W91" s="9"/>
      <c r="X91" s="6">
        <v>0.967</v>
      </c>
      <c r="Y91" s="10"/>
      <c r="Z91" s="196"/>
      <c r="AA91" s="206">
        <f t="shared" si="11"/>
        <v>0</v>
      </c>
      <c r="AB91" s="214">
        <f t="shared" si="9"/>
        <v>7252.5</v>
      </c>
    </row>
    <row r="92" spans="1:28" ht="17.25" customHeight="1" thickBot="1">
      <c r="A92" s="305"/>
      <c r="B92" s="250"/>
      <c r="C92" s="250"/>
      <c r="D92" s="16" t="s">
        <v>47</v>
      </c>
      <c r="E92" s="16" t="s">
        <v>318</v>
      </c>
      <c r="F92" s="99"/>
      <c r="G92" s="15">
        <v>0.68</v>
      </c>
      <c r="H92" s="13" t="s">
        <v>97</v>
      </c>
      <c r="I92" s="13">
        <v>1</v>
      </c>
      <c r="J92" s="13" t="s">
        <v>98</v>
      </c>
      <c r="K92" s="63" t="s">
        <v>248</v>
      </c>
      <c r="L92" s="50" t="s">
        <v>75</v>
      </c>
      <c r="M92" s="50" t="s">
        <v>97</v>
      </c>
      <c r="N92" s="161">
        <f t="shared" si="8"/>
        <v>60</v>
      </c>
      <c r="O92" s="114">
        <f t="shared" si="12"/>
        <v>100</v>
      </c>
      <c r="P92" s="59">
        <v>20</v>
      </c>
      <c r="Q92" s="140">
        <f t="shared" si="10"/>
        <v>363</v>
      </c>
      <c r="R92" s="141">
        <v>3.63</v>
      </c>
      <c r="S92" s="82"/>
      <c r="T92" s="82"/>
      <c r="U92" s="82"/>
      <c r="V92" s="8"/>
      <c r="W92" s="9"/>
      <c r="X92" s="6">
        <v>3.3</v>
      </c>
      <c r="Y92" s="10"/>
      <c r="Z92" s="196"/>
      <c r="AA92" s="206">
        <f t="shared" si="11"/>
        <v>0</v>
      </c>
      <c r="AB92" s="214">
        <f t="shared" si="9"/>
        <v>217.79999999999998</v>
      </c>
    </row>
    <row r="93" spans="1:28" ht="18.75" customHeight="1" thickBot="1">
      <c r="A93" s="254" t="s">
        <v>229</v>
      </c>
      <c r="B93" s="255"/>
      <c r="C93" s="255"/>
      <c r="D93" s="255"/>
      <c r="E93" s="255"/>
      <c r="F93" s="255"/>
      <c r="G93" s="255"/>
      <c r="H93" s="255"/>
      <c r="I93" s="255"/>
      <c r="J93" s="255"/>
      <c r="K93" s="255"/>
      <c r="L93" s="255"/>
      <c r="M93" s="255"/>
      <c r="N93" s="217"/>
      <c r="O93" s="166"/>
      <c r="P93" s="165"/>
      <c r="Q93" s="165"/>
      <c r="R93" s="174"/>
      <c r="S93" s="174"/>
      <c r="T93" s="174"/>
      <c r="U93" s="174"/>
      <c r="V93" s="174"/>
      <c r="W93" s="174"/>
      <c r="X93" s="174"/>
      <c r="Y93" s="174"/>
      <c r="Z93" s="195"/>
      <c r="AA93" s="205"/>
      <c r="AB93" s="215">
        <f>SUM(AB60:AB92)</f>
        <v>326225.70199999993</v>
      </c>
    </row>
    <row r="94" spans="1:28" ht="11.25">
      <c r="A94" s="299"/>
      <c r="B94" s="232"/>
      <c r="C94" s="232"/>
      <c r="D94" s="235" t="s">
        <v>194</v>
      </c>
      <c r="E94" s="237" t="s">
        <v>198</v>
      </c>
      <c r="F94" s="317"/>
      <c r="G94" s="317">
        <v>1.73</v>
      </c>
      <c r="H94" s="317" t="s">
        <v>97</v>
      </c>
      <c r="I94" s="317">
        <v>6</v>
      </c>
      <c r="J94" s="317" t="s">
        <v>98</v>
      </c>
      <c r="K94" s="329" t="s">
        <v>248</v>
      </c>
      <c r="L94" s="312" t="s">
        <v>75</v>
      </c>
      <c r="M94" s="312" t="s">
        <v>97</v>
      </c>
      <c r="N94" s="291">
        <f t="shared" si="8"/>
        <v>150</v>
      </c>
      <c r="O94" s="294">
        <f>P94*5</f>
        <v>250</v>
      </c>
      <c r="P94" s="292">
        <v>50</v>
      </c>
      <c r="Q94" s="296">
        <f>R94*O94</f>
        <v>2375</v>
      </c>
      <c r="R94" s="319">
        <v>9.5</v>
      </c>
      <c r="S94" s="282"/>
      <c r="T94" s="282"/>
      <c r="U94" s="282"/>
      <c r="V94" s="370"/>
      <c r="W94" s="368"/>
      <c r="X94" s="374"/>
      <c r="Y94" s="372"/>
      <c r="Z94" s="412"/>
      <c r="AA94" s="417">
        <f>Z94*N94</f>
        <v>0</v>
      </c>
      <c r="AB94" s="280">
        <f t="shared" si="9"/>
        <v>1425</v>
      </c>
    </row>
    <row r="95" spans="1:28" ht="6.75" customHeight="1">
      <c r="A95" s="300"/>
      <c r="B95" s="232"/>
      <c r="C95" s="234"/>
      <c r="D95" s="277"/>
      <c r="E95" s="238"/>
      <c r="F95" s="234"/>
      <c r="G95" s="243"/>
      <c r="H95" s="243"/>
      <c r="I95" s="243"/>
      <c r="J95" s="243"/>
      <c r="K95" s="314"/>
      <c r="L95" s="283"/>
      <c r="M95" s="283"/>
      <c r="N95" s="279"/>
      <c r="O95" s="295"/>
      <c r="P95" s="293"/>
      <c r="Q95" s="272"/>
      <c r="R95" s="320"/>
      <c r="S95" s="283"/>
      <c r="T95" s="283"/>
      <c r="U95" s="283"/>
      <c r="V95" s="371"/>
      <c r="W95" s="369"/>
      <c r="X95" s="375"/>
      <c r="Y95" s="373"/>
      <c r="Z95" s="413"/>
      <c r="AA95" s="414"/>
      <c r="AB95" s="281"/>
    </row>
    <row r="96" spans="1:28" ht="13.5" customHeight="1">
      <c r="A96" s="300"/>
      <c r="B96" s="233"/>
      <c r="C96" s="234"/>
      <c r="D96" s="236"/>
      <c r="E96" s="239"/>
      <c r="F96" s="160"/>
      <c r="G96" s="99">
        <v>0.08</v>
      </c>
      <c r="H96" s="13" t="s">
        <v>97</v>
      </c>
      <c r="I96" s="13">
        <v>48</v>
      </c>
      <c r="J96" s="13" t="s">
        <v>98</v>
      </c>
      <c r="K96" s="14" t="s">
        <v>248</v>
      </c>
      <c r="L96" s="50" t="s">
        <v>75</v>
      </c>
      <c r="M96" s="50" t="s">
        <v>97</v>
      </c>
      <c r="N96" s="161">
        <f t="shared" si="8"/>
        <v>810</v>
      </c>
      <c r="O96" s="153">
        <f>P96*5</f>
        <v>1350</v>
      </c>
      <c r="P96" s="60">
        <v>270</v>
      </c>
      <c r="Q96" s="142">
        <f>R96*O96</f>
        <v>13500</v>
      </c>
      <c r="R96" s="127">
        <v>10</v>
      </c>
      <c r="S96" s="50"/>
      <c r="T96" s="50"/>
      <c r="U96" s="50"/>
      <c r="V96" s="8"/>
      <c r="W96" s="9">
        <f>0.00525*1000</f>
        <v>5.25</v>
      </c>
      <c r="X96" s="6">
        <v>4.41</v>
      </c>
      <c r="Y96" s="10">
        <v>0.55</v>
      </c>
      <c r="Z96" s="196"/>
      <c r="AA96" s="207">
        <f>Z96*N96</f>
        <v>0</v>
      </c>
      <c r="AB96" s="214">
        <f t="shared" si="9"/>
        <v>8100</v>
      </c>
    </row>
    <row r="97" spans="1:28" ht="12.75" customHeight="1">
      <c r="A97" s="300"/>
      <c r="B97" s="234"/>
      <c r="C97" s="234"/>
      <c r="D97" s="276" t="s">
        <v>476</v>
      </c>
      <c r="E97" s="228" t="s">
        <v>195</v>
      </c>
      <c r="F97" s="13"/>
      <c r="G97" s="13">
        <v>2</v>
      </c>
      <c r="H97" s="13" t="s">
        <v>97</v>
      </c>
      <c r="I97" s="13">
        <v>6</v>
      </c>
      <c r="J97" s="13" t="s">
        <v>98</v>
      </c>
      <c r="K97" s="14" t="s">
        <v>248</v>
      </c>
      <c r="L97" s="50" t="s">
        <v>75</v>
      </c>
      <c r="M97" s="50" t="s">
        <v>97</v>
      </c>
      <c r="N97" s="161">
        <f t="shared" si="8"/>
        <v>1500</v>
      </c>
      <c r="O97" s="153">
        <v>2500</v>
      </c>
      <c r="P97" s="59" t="s">
        <v>76</v>
      </c>
      <c r="Q97" s="144">
        <f aca="true" t="shared" si="13" ref="Q97:Q105">R97*O97</f>
        <v>23750</v>
      </c>
      <c r="R97" s="141">
        <v>9.5</v>
      </c>
      <c r="S97" s="82"/>
      <c r="T97" s="82"/>
      <c r="U97" s="82"/>
      <c r="V97" s="8">
        <v>2.025</v>
      </c>
      <c r="W97" s="9">
        <v>3.93</v>
      </c>
      <c r="X97" s="6">
        <v>8.92</v>
      </c>
      <c r="Y97" s="10">
        <v>5.97</v>
      </c>
      <c r="Z97" s="196"/>
      <c r="AA97" s="207">
        <f>Z97*N97</f>
        <v>0</v>
      </c>
      <c r="AB97" s="214">
        <f t="shared" si="9"/>
        <v>14250</v>
      </c>
    </row>
    <row r="98" spans="1:28" ht="13.5" customHeight="1">
      <c r="A98" s="300"/>
      <c r="B98" s="234"/>
      <c r="C98" s="234"/>
      <c r="D98" s="236"/>
      <c r="E98" s="342"/>
      <c r="F98" s="160"/>
      <c r="G98" s="13">
        <v>0.16</v>
      </c>
      <c r="H98" s="13" t="s">
        <v>97</v>
      </c>
      <c r="I98" s="13">
        <v>24</v>
      </c>
      <c r="J98" s="13" t="s">
        <v>98</v>
      </c>
      <c r="K98" s="14" t="s">
        <v>248</v>
      </c>
      <c r="L98" s="50" t="s">
        <v>75</v>
      </c>
      <c r="M98" s="50" t="s">
        <v>97</v>
      </c>
      <c r="N98" s="161">
        <f t="shared" si="8"/>
        <v>300</v>
      </c>
      <c r="O98" s="153">
        <f>P98*5</f>
        <v>500</v>
      </c>
      <c r="P98" s="59">
        <v>100</v>
      </c>
      <c r="Q98" s="144">
        <f t="shared" si="13"/>
        <v>4250</v>
      </c>
      <c r="R98" s="141">
        <v>8.5</v>
      </c>
      <c r="S98" s="82"/>
      <c r="T98" s="82"/>
      <c r="U98" s="82"/>
      <c r="V98" s="8"/>
      <c r="W98" s="9"/>
      <c r="X98" s="6"/>
      <c r="Y98" s="10"/>
      <c r="Z98" s="196"/>
      <c r="AA98" s="207">
        <f>Z98*N98</f>
        <v>0</v>
      </c>
      <c r="AB98" s="214">
        <f t="shared" si="9"/>
        <v>2550</v>
      </c>
    </row>
    <row r="99" spans="1:28" ht="7.5" customHeight="1">
      <c r="A99" s="300"/>
      <c r="B99" s="234"/>
      <c r="C99" s="234"/>
      <c r="D99" s="276" t="s">
        <v>477</v>
      </c>
      <c r="E99" s="228" t="s">
        <v>478</v>
      </c>
      <c r="F99" s="240"/>
      <c r="G99" s="229">
        <v>0.125</v>
      </c>
      <c r="H99" s="229" t="s">
        <v>97</v>
      </c>
      <c r="I99" s="229">
        <v>24</v>
      </c>
      <c r="J99" s="229" t="s">
        <v>98</v>
      </c>
      <c r="K99" s="313" t="s">
        <v>248</v>
      </c>
      <c r="L99" s="313" t="s">
        <v>75</v>
      </c>
      <c r="M99" s="313" t="s">
        <v>97</v>
      </c>
      <c r="N99" s="278">
        <f t="shared" si="8"/>
        <v>450</v>
      </c>
      <c r="O99" s="289">
        <f>P99*5</f>
        <v>750</v>
      </c>
      <c r="P99" s="335">
        <v>150</v>
      </c>
      <c r="Q99" s="273">
        <f t="shared" si="13"/>
        <v>6225.000000000001</v>
      </c>
      <c r="R99" s="315">
        <v>8.3</v>
      </c>
      <c r="S99" s="284"/>
      <c r="T99" s="284"/>
      <c r="U99" s="284"/>
      <c r="V99" s="287"/>
      <c r="W99" s="359"/>
      <c r="X99" s="355"/>
      <c r="Y99" s="288"/>
      <c r="Z99" s="412"/>
      <c r="AA99" s="418">
        <f>Z99*N99</f>
        <v>0</v>
      </c>
      <c r="AB99" s="280">
        <f t="shared" si="9"/>
        <v>3735.0000000000005</v>
      </c>
    </row>
    <row r="100" spans="1:28" ht="12" customHeight="1">
      <c r="A100" s="300"/>
      <c r="B100" s="234"/>
      <c r="C100" s="234"/>
      <c r="D100" s="277"/>
      <c r="E100" s="341"/>
      <c r="F100" s="281"/>
      <c r="G100" s="229"/>
      <c r="H100" s="229"/>
      <c r="I100" s="229"/>
      <c r="J100" s="229"/>
      <c r="K100" s="314"/>
      <c r="L100" s="314"/>
      <c r="M100" s="314"/>
      <c r="N100" s="279"/>
      <c r="O100" s="289">
        <f>P100*5</f>
        <v>0</v>
      </c>
      <c r="P100" s="293"/>
      <c r="Q100" s="274"/>
      <c r="R100" s="316"/>
      <c r="S100" s="284"/>
      <c r="T100" s="284"/>
      <c r="U100" s="284"/>
      <c r="V100" s="287"/>
      <c r="W100" s="359"/>
      <c r="X100" s="355"/>
      <c r="Y100" s="288"/>
      <c r="Z100" s="413"/>
      <c r="AA100" s="419"/>
      <c r="AB100" s="281">
        <f t="shared" si="9"/>
        <v>0</v>
      </c>
    </row>
    <row r="101" spans="1:28" ht="16.5" customHeight="1">
      <c r="A101" s="300"/>
      <c r="B101" s="234"/>
      <c r="C101" s="234"/>
      <c r="D101" s="236"/>
      <c r="E101" s="342"/>
      <c r="F101" s="13"/>
      <c r="G101" s="13">
        <v>2</v>
      </c>
      <c r="H101" s="13" t="s">
        <v>97</v>
      </c>
      <c r="I101" s="13">
        <v>6</v>
      </c>
      <c r="J101" s="13" t="s">
        <v>98</v>
      </c>
      <c r="K101" s="14" t="s">
        <v>248</v>
      </c>
      <c r="L101" s="50" t="s">
        <v>75</v>
      </c>
      <c r="M101" s="50" t="s">
        <v>97</v>
      </c>
      <c r="N101" s="161">
        <f t="shared" si="8"/>
        <v>8250</v>
      </c>
      <c r="O101" s="153">
        <f>P101*5</f>
        <v>13750</v>
      </c>
      <c r="P101" s="59">
        <v>2750</v>
      </c>
      <c r="Q101" s="144">
        <f t="shared" si="13"/>
        <v>89375</v>
      </c>
      <c r="R101" s="141">
        <v>6.5</v>
      </c>
      <c r="S101" s="82"/>
      <c r="T101" s="90"/>
      <c r="U101" s="82"/>
      <c r="V101" s="8">
        <v>5.46</v>
      </c>
      <c r="W101" s="9">
        <v>5.4</v>
      </c>
      <c r="X101" s="6">
        <v>7.21</v>
      </c>
      <c r="Y101" s="10">
        <v>7.75</v>
      </c>
      <c r="Z101" s="196"/>
      <c r="AA101" s="207">
        <f>Z101*N101</f>
        <v>0</v>
      </c>
      <c r="AB101" s="214">
        <f t="shared" si="9"/>
        <v>53625</v>
      </c>
    </row>
    <row r="102" spans="1:28" ht="15" customHeight="1">
      <c r="A102" s="300"/>
      <c r="B102" s="234"/>
      <c r="C102" s="234"/>
      <c r="D102" s="12" t="s">
        <v>196</v>
      </c>
      <c r="E102" s="12" t="s">
        <v>197</v>
      </c>
      <c r="F102" s="160"/>
      <c r="G102" s="13">
        <v>0.7</v>
      </c>
      <c r="H102" s="13" t="s">
        <v>97</v>
      </c>
      <c r="I102" s="13">
        <v>6</v>
      </c>
      <c r="J102" s="13" t="s">
        <v>98</v>
      </c>
      <c r="K102" s="14" t="s">
        <v>248</v>
      </c>
      <c r="L102" s="50" t="s">
        <v>75</v>
      </c>
      <c r="M102" s="103" t="s">
        <v>97</v>
      </c>
      <c r="N102" s="161">
        <f t="shared" si="8"/>
        <v>1500</v>
      </c>
      <c r="O102" s="153">
        <v>2500</v>
      </c>
      <c r="P102" s="59" t="s">
        <v>77</v>
      </c>
      <c r="Q102" s="144">
        <f t="shared" si="13"/>
        <v>34125</v>
      </c>
      <c r="R102" s="141">
        <v>13.65</v>
      </c>
      <c r="S102" s="76"/>
      <c r="T102" s="76"/>
      <c r="U102" s="77"/>
      <c r="V102" s="8">
        <v>6.943</v>
      </c>
      <c r="W102" s="9">
        <v>5.55</v>
      </c>
      <c r="X102" s="6">
        <v>7.98</v>
      </c>
      <c r="Y102" s="10">
        <v>7.98</v>
      </c>
      <c r="Z102" s="196"/>
      <c r="AA102" s="207">
        <f>Z102*N102</f>
        <v>0</v>
      </c>
      <c r="AB102" s="214">
        <f t="shared" si="9"/>
        <v>20475</v>
      </c>
    </row>
    <row r="103" spans="1:28" ht="11.25">
      <c r="A103" s="300"/>
      <c r="B103" s="234"/>
      <c r="C103" s="234"/>
      <c r="D103" s="228" t="s">
        <v>491</v>
      </c>
      <c r="E103" s="228" t="s">
        <v>492</v>
      </c>
      <c r="F103" s="13"/>
      <c r="G103" s="18">
        <v>0.16</v>
      </c>
      <c r="H103" s="18" t="s">
        <v>97</v>
      </c>
      <c r="I103" s="18">
        <v>6</v>
      </c>
      <c r="J103" s="18" t="s">
        <v>98</v>
      </c>
      <c r="K103" s="19" t="s">
        <v>248</v>
      </c>
      <c r="L103" s="122" t="s">
        <v>75</v>
      </c>
      <c r="M103" s="122" t="s">
        <v>97</v>
      </c>
      <c r="N103" s="161">
        <f t="shared" si="8"/>
        <v>2400</v>
      </c>
      <c r="O103" s="154">
        <v>4000</v>
      </c>
      <c r="P103" s="60"/>
      <c r="Q103" s="144">
        <f t="shared" si="13"/>
        <v>56000</v>
      </c>
      <c r="R103" s="127">
        <v>14</v>
      </c>
      <c r="S103" s="82"/>
      <c r="T103" s="90"/>
      <c r="U103" s="82"/>
      <c r="V103" s="8"/>
      <c r="W103" s="9"/>
      <c r="X103" s="6"/>
      <c r="Y103" s="10"/>
      <c r="Z103" s="196"/>
      <c r="AA103" s="207">
        <f>Z103*N103</f>
        <v>0</v>
      </c>
      <c r="AB103" s="214">
        <f t="shared" si="9"/>
        <v>33600</v>
      </c>
    </row>
    <row r="104" spans="1:28" ht="11.25">
      <c r="A104" s="300"/>
      <c r="B104" s="234"/>
      <c r="C104" s="234"/>
      <c r="D104" s="249"/>
      <c r="E104" s="249"/>
      <c r="F104" s="13"/>
      <c r="G104" s="18">
        <v>0.08</v>
      </c>
      <c r="H104" s="18" t="s">
        <v>97</v>
      </c>
      <c r="I104" s="18">
        <v>24</v>
      </c>
      <c r="J104" s="18" t="s">
        <v>98</v>
      </c>
      <c r="K104" s="19" t="s">
        <v>248</v>
      </c>
      <c r="L104" s="122" t="s">
        <v>75</v>
      </c>
      <c r="M104" s="122" t="s">
        <v>97</v>
      </c>
      <c r="N104" s="161">
        <f t="shared" si="8"/>
        <v>2400</v>
      </c>
      <c r="O104" s="110">
        <v>4000</v>
      </c>
      <c r="P104" s="60"/>
      <c r="Q104" s="144">
        <f t="shared" si="13"/>
        <v>36000</v>
      </c>
      <c r="R104" s="127">
        <v>9</v>
      </c>
      <c r="S104" s="82"/>
      <c r="T104" s="90"/>
      <c r="U104" s="82"/>
      <c r="V104" s="8"/>
      <c r="W104" s="9"/>
      <c r="X104" s="6"/>
      <c r="Y104" s="10"/>
      <c r="Z104" s="196"/>
      <c r="AA104" s="207">
        <f>Z104*N104</f>
        <v>0</v>
      </c>
      <c r="AB104" s="214">
        <f t="shared" si="9"/>
        <v>21600</v>
      </c>
    </row>
    <row r="105" spans="1:28" ht="12" thickBot="1">
      <c r="A105" s="305"/>
      <c r="B105" s="234"/>
      <c r="C105" s="234"/>
      <c r="D105" s="250"/>
      <c r="E105" s="250"/>
      <c r="F105" s="162"/>
      <c r="G105" s="18">
        <v>0.08</v>
      </c>
      <c r="H105" s="18" t="s">
        <v>97</v>
      </c>
      <c r="I105" s="18">
        <v>48</v>
      </c>
      <c r="J105" s="18" t="s">
        <v>98</v>
      </c>
      <c r="K105" s="19" t="s">
        <v>248</v>
      </c>
      <c r="L105" s="122" t="s">
        <v>75</v>
      </c>
      <c r="M105" s="122" t="s">
        <v>97</v>
      </c>
      <c r="N105" s="161">
        <f t="shared" si="8"/>
        <v>2400</v>
      </c>
      <c r="O105" s="154">
        <v>4000</v>
      </c>
      <c r="P105" s="60" t="s">
        <v>78</v>
      </c>
      <c r="Q105" s="143">
        <f t="shared" si="13"/>
        <v>48000</v>
      </c>
      <c r="R105" s="127">
        <v>12</v>
      </c>
      <c r="S105" s="82"/>
      <c r="T105" s="82"/>
      <c r="U105" s="82"/>
      <c r="V105" s="8">
        <v>0.5</v>
      </c>
      <c r="W105" s="9"/>
      <c r="X105" s="6"/>
      <c r="Y105" s="10"/>
      <c r="Z105" s="196"/>
      <c r="AA105" s="207">
        <f>Z105*N105</f>
        <v>0</v>
      </c>
      <c r="AB105" s="214">
        <f t="shared" si="9"/>
        <v>28800</v>
      </c>
    </row>
    <row r="106" spans="1:28" ht="18.75" customHeight="1" thickBot="1">
      <c r="A106" s="254" t="s">
        <v>230</v>
      </c>
      <c r="B106" s="255"/>
      <c r="C106" s="255"/>
      <c r="D106" s="255"/>
      <c r="E106" s="255"/>
      <c r="F106" s="255"/>
      <c r="G106" s="255"/>
      <c r="H106" s="255"/>
      <c r="I106" s="255"/>
      <c r="J106" s="255"/>
      <c r="K106" s="255"/>
      <c r="L106" s="255"/>
      <c r="M106" s="255"/>
      <c r="N106" s="217"/>
      <c r="O106" s="166"/>
      <c r="P106" s="165"/>
      <c r="Q106" s="165"/>
      <c r="R106" s="174"/>
      <c r="S106" s="174"/>
      <c r="T106" s="174"/>
      <c r="U106" s="174"/>
      <c r="V106" s="174"/>
      <c r="W106" s="174"/>
      <c r="X106" s="174"/>
      <c r="Y106" s="174"/>
      <c r="Z106" s="195"/>
      <c r="AA106" s="205"/>
      <c r="AB106" s="215">
        <f>SUM(AB94:AB105)</f>
        <v>188160</v>
      </c>
    </row>
    <row r="107" spans="1:28" ht="11.25" customHeight="1">
      <c r="A107" s="299"/>
      <c r="B107" s="338" t="s">
        <v>242</v>
      </c>
      <c r="C107" s="338" t="s">
        <v>321</v>
      </c>
      <c r="D107" s="235" t="s">
        <v>144</v>
      </c>
      <c r="E107" s="235" t="s">
        <v>322</v>
      </c>
      <c r="F107" s="317"/>
      <c r="G107" s="317">
        <v>0.4</v>
      </c>
      <c r="H107" s="317" t="s">
        <v>97</v>
      </c>
      <c r="I107" s="317">
        <v>1</v>
      </c>
      <c r="J107" s="317" t="s">
        <v>98</v>
      </c>
      <c r="K107" s="329" t="s">
        <v>248</v>
      </c>
      <c r="L107" s="312" t="s">
        <v>75</v>
      </c>
      <c r="M107" s="312" t="s">
        <v>97</v>
      </c>
      <c r="N107" s="291">
        <f t="shared" si="8"/>
        <v>1500</v>
      </c>
      <c r="O107" s="294">
        <v>2500</v>
      </c>
      <c r="P107" s="292"/>
      <c r="Q107" s="378">
        <f>R107*O107</f>
        <v>5675</v>
      </c>
      <c r="R107" s="379">
        <f>AVERAGE(V107:Y107)</f>
        <v>2.27</v>
      </c>
      <c r="S107" s="376"/>
      <c r="T107" s="376"/>
      <c r="U107" s="376"/>
      <c r="V107" s="370"/>
      <c r="W107" s="368"/>
      <c r="X107" s="374"/>
      <c r="Y107" s="372">
        <v>2.27</v>
      </c>
      <c r="Z107" s="412"/>
      <c r="AA107" s="420">
        <f>Z107*N107</f>
        <v>0</v>
      </c>
      <c r="AB107" s="280">
        <f t="shared" si="9"/>
        <v>3405</v>
      </c>
    </row>
    <row r="108" spans="1:28" ht="11.25" customHeight="1">
      <c r="A108" s="300"/>
      <c r="B108" s="339"/>
      <c r="C108" s="339"/>
      <c r="D108" s="328"/>
      <c r="E108" s="328"/>
      <c r="F108" s="243"/>
      <c r="G108" s="243"/>
      <c r="H108" s="243"/>
      <c r="I108" s="243"/>
      <c r="J108" s="243"/>
      <c r="K108" s="314"/>
      <c r="L108" s="283"/>
      <c r="M108" s="283"/>
      <c r="N108" s="279"/>
      <c r="O108" s="281"/>
      <c r="P108" s="293"/>
      <c r="Q108" s="281"/>
      <c r="R108" s="380"/>
      <c r="S108" s="377"/>
      <c r="T108" s="377"/>
      <c r="U108" s="377"/>
      <c r="V108" s="371"/>
      <c r="W108" s="369"/>
      <c r="X108" s="375"/>
      <c r="Y108" s="373"/>
      <c r="Z108" s="413"/>
      <c r="AA108" s="421"/>
      <c r="AB108" s="281"/>
    </row>
    <row r="109" spans="1:28" ht="19.5" customHeight="1">
      <c r="A109" s="300"/>
      <c r="B109" s="339"/>
      <c r="C109" s="339"/>
      <c r="D109" s="12" t="s">
        <v>145</v>
      </c>
      <c r="E109" s="12" t="s">
        <v>323</v>
      </c>
      <c r="F109" s="13" t="s">
        <v>469</v>
      </c>
      <c r="G109" s="13">
        <v>2.25</v>
      </c>
      <c r="H109" s="13" t="s">
        <v>97</v>
      </c>
      <c r="I109" s="13">
        <v>1</v>
      </c>
      <c r="J109" s="13" t="s">
        <v>98</v>
      </c>
      <c r="K109" s="14" t="s">
        <v>248</v>
      </c>
      <c r="L109" s="50" t="s">
        <v>75</v>
      </c>
      <c r="M109" s="50" t="s">
        <v>97</v>
      </c>
      <c r="N109" s="161">
        <f t="shared" si="8"/>
        <v>4500</v>
      </c>
      <c r="O109" s="114">
        <f>P109*5</f>
        <v>7500</v>
      </c>
      <c r="P109" s="59">
        <v>1500</v>
      </c>
      <c r="Q109" s="140">
        <f>R109*O109</f>
        <v>39000</v>
      </c>
      <c r="R109" s="141">
        <v>5.2</v>
      </c>
      <c r="S109" s="82"/>
      <c r="T109" s="82"/>
      <c r="U109" s="82"/>
      <c r="V109" s="8"/>
      <c r="W109" s="9">
        <v>3.8</v>
      </c>
      <c r="X109" s="6">
        <v>0.53</v>
      </c>
      <c r="Y109" s="10">
        <v>0.051</v>
      </c>
      <c r="Z109" s="196"/>
      <c r="AA109" s="206">
        <f>Z109*N109</f>
        <v>0</v>
      </c>
      <c r="AB109" s="214">
        <f t="shared" si="9"/>
        <v>23400</v>
      </c>
    </row>
    <row r="110" spans="1:28" ht="19.5" customHeight="1">
      <c r="A110" s="300"/>
      <c r="B110" s="339"/>
      <c r="C110" s="339"/>
      <c r="D110" s="16" t="s">
        <v>479</v>
      </c>
      <c r="E110" s="16" t="s">
        <v>324</v>
      </c>
      <c r="F110" s="13" t="s">
        <v>468</v>
      </c>
      <c r="G110" s="13">
        <v>1</v>
      </c>
      <c r="H110" s="13" t="s">
        <v>97</v>
      </c>
      <c r="I110" s="13">
        <v>12</v>
      </c>
      <c r="J110" s="13" t="s">
        <v>98</v>
      </c>
      <c r="K110" s="14" t="s">
        <v>248</v>
      </c>
      <c r="L110" s="100" t="s">
        <v>75</v>
      </c>
      <c r="M110" s="103" t="s">
        <v>97</v>
      </c>
      <c r="N110" s="161">
        <f t="shared" si="8"/>
        <v>1500</v>
      </c>
      <c r="O110" s="114">
        <v>2500</v>
      </c>
      <c r="P110" s="59"/>
      <c r="Q110" s="140">
        <f>R110*O110</f>
        <v>11500</v>
      </c>
      <c r="R110" s="141">
        <v>4.6</v>
      </c>
      <c r="S110" s="80"/>
      <c r="T110" s="80"/>
      <c r="U110" s="81"/>
      <c r="V110" s="8"/>
      <c r="W110" s="9"/>
      <c r="X110" s="6"/>
      <c r="Y110" s="10">
        <v>2.71</v>
      </c>
      <c r="Z110" s="196"/>
      <c r="AA110" s="206">
        <f>Z110*N110</f>
        <v>0</v>
      </c>
      <c r="AB110" s="214">
        <f t="shared" si="9"/>
        <v>6899.999999999999</v>
      </c>
    </row>
    <row r="111" spans="1:28" ht="19.5" customHeight="1" thickBot="1">
      <c r="A111" s="305"/>
      <c r="B111" s="340"/>
      <c r="C111" s="340"/>
      <c r="D111" s="16" t="s">
        <v>480</v>
      </c>
      <c r="E111" s="16" t="s">
        <v>199</v>
      </c>
      <c r="F111" s="13" t="s">
        <v>468</v>
      </c>
      <c r="G111" s="13">
        <v>0.48</v>
      </c>
      <c r="H111" s="13" t="s">
        <v>97</v>
      </c>
      <c r="I111" s="13">
        <v>8</v>
      </c>
      <c r="J111" s="13" t="s">
        <v>98</v>
      </c>
      <c r="K111" s="14" t="s">
        <v>248</v>
      </c>
      <c r="L111" s="50" t="s">
        <v>75</v>
      </c>
      <c r="M111" s="66" t="s">
        <v>97</v>
      </c>
      <c r="N111" s="161">
        <f t="shared" si="8"/>
        <v>1500</v>
      </c>
      <c r="O111" s="114">
        <v>2500</v>
      </c>
      <c r="P111" s="59"/>
      <c r="Q111" s="140">
        <f>R111*O111</f>
        <v>14000</v>
      </c>
      <c r="R111" s="141">
        <v>5.6</v>
      </c>
      <c r="S111" s="80"/>
      <c r="T111" s="80"/>
      <c r="U111" s="81"/>
      <c r="V111" s="8"/>
      <c r="W111" s="9">
        <v>2.86</v>
      </c>
      <c r="X111" s="6"/>
      <c r="Y111" s="10">
        <v>3.31</v>
      </c>
      <c r="Z111" s="196"/>
      <c r="AA111" s="206">
        <f>Z111*N111</f>
        <v>0</v>
      </c>
      <c r="AB111" s="214">
        <f t="shared" si="9"/>
        <v>8400</v>
      </c>
    </row>
    <row r="112" spans="1:28" ht="17.25" customHeight="1" thickBot="1">
      <c r="A112" s="254" t="s">
        <v>231</v>
      </c>
      <c r="B112" s="255"/>
      <c r="C112" s="255"/>
      <c r="D112" s="255"/>
      <c r="E112" s="255"/>
      <c r="F112" s="255"/>
      <c r="G112" s="255"/>
      <c r="H112" s="255"/>
      <c r="I112" s="255"/>
      <c r="J112" s="255"/>
      <c r="K112" s="255"/>
      <c r="L112" s="255"/>
      <c r="M112" s="255"/>
      <c r="N112" s="217"/>
      <c r="O112" s="166"/>
      <c r="P112" s="165"/>
      <c r="Q112" s="165"/>
      <c r="R112" s="174"/>
      <c r="S112" s="174"/>
      <c r="T112" s="174"/>
      <c r="U112" s="174"/>
      <c r="V112" s="174"/>
      <c r="W112" s="174"/>
      <c r="X112" s="174"/>
      <c r="Y112" s="174"/>
      <c r="Z112" s="195"/>
      <c r="AA112" s="205"/>
      <c r="AB112" s="215">
        <f>SUM(AB107:AB111)</f>
        <v>42105</v>
      </c>
    </row>
    <row r="113" spans="1:28" ht="22.5" customHeight="1">
      <c r="A113" s="299"/>
      <c r="B113" s="264" t="s">
        <v>146</v>
      </c>
      <c r="C113" s="264" t="s">
        <v>527</v>
      </c>
      <c r="D113" s="49" t="s">
        <v>259</v>
      </c>
      <c r="E113" s="49" t="s">
        <v>258</v>
      </c>
      <c r="F113" s="21"/>
      <c r="G113" s="21">
        <v>0.5</v>
      </c>
      <c r="H113" s="21" t="s">
        <v>97</v>
      </c>
      <c r="I113" s="21">
        <v>2</v>
      </c>
      <c r="J113" s="21" t="s">
        <v>98</v>
      </c>
      <c r="K113" s="64" t="s">
        <v>248</v>
      </c>
      <c r="L113" s="100" t="s">
        <v>75</v>
      </c>
      <c r="M113" s="103" t="s">
        <v>97</v>
      </c>
      <c r="N113" s="167">
        <f t="shared" si="8"/>
        <v>180</v>
      </c>
      <c r="O113" s="167">
        <v>300</v>
      </c>
      <c r="P113" s="61">
        <v>4</v>
      </c>
      <c r="Q113" s="139">
        <f>R113*O113</f>
        <v>1845</v>
      </c>
      <c r="R113" s="129">
        <v>6.15</v>
      </c>
      <c r="S113" s="80"/>
      <c r="T113" s="80"/>
      <c r="U113" s="81"/>
      <c r="V113" s="4"/>
      <c r="W113" s="5">
        <v>6</v>
      </c>
      <c r="X113" s="6">
        <v>170.72</v>
      </c>
      <c r="Y113" s="7">
        <v>148.9</v>
      </c>
      <c r="Z113" s="196"/>
      <c r="AA113" s="209">
        <f>Z113*N113</f>
        <v>0</v>
      </c>
      <c r="AB113" s="214">
        <f t="shared" si="9"/>
        <v>1107</v>
      </c>
    </row>
    <row r="114" spans="1:28" ht="22.5" customHeight="1">
      <c r="A114" s="300"/>
      <c r="B114" s="264"/>
      <c r="C114" s="264"/>
      <c r="D114" s="12" t="s">
        <v>260</v>
      </c>
      <c r="E114" s="12" t="s">
        <v>261</v>
      </c>
      <c r="F114" s="13"/>
      <c r="G114" s="13">
        <v>0.5</v>
      </c>
      <c r="H114" s="21" t="s">
        <v>97</v>
      </c>
      <c r="I114" s="13">
        <v>2</v>
      </c>
      <c r="J114" s="13" t="s">
        <v>98</v>
      </c>
      <c r="K114" s="64" t="s">
        <v>248</v>
      </c>
      <c r="L114" s="100" t="s">
        <v>75</v>
      </c>
      <c r="M114" s="103" t="s">
        <v>97</v>
      </c>
      <c r="N114" s="161">
        <f t="shared" si="8"/>
        <v>180</v>
      </c>
      <c r="O114" s="121">
        <v>300</v>
      </c>
      <c r="P114" s="61" t="s">
        <v>79</v>
      </c>
      <c r="Q114" s="139">
        <f aca="true" t="shared" si="14" ref="Q114:Q138">R114*O114</f>
        <v>1560</v>
      </c>
      <c r="R114" s="138">
        <v>5.2</v>
      </c>
      <c r="S114" s="80"/>
      <c r="T114" s="80"/>
      <c r="U114" s="81"/>
      <c r="V114" s="4"/>
      <c r="W114" s="5">
        <v>5.5</v>
      </c>
      <c r="X114" s="6">
        <v>164.77</v>
      </c>
      <c r="Y114" s="7">
        <v>189.83</v>
      </c>
      <c r="Z114" s="196"/>
      <c r="AA114" s="209">
        <f aca="true" t="shared" si="15" ref="AA114:AA138">Z114*N114</f>
        <v>0</v>
      </c>
      <c r="AB114" s="214">
        <f t="shared" si="9"/>
        <v>936</v>
      </c>
    </row>
    <row r="115" spans="1:28" ht="22.5" customHeight="1">
      <c r="A115" s="300"/>
      <c r="B115" s="264"/>
      <c r="C115" s="264"/>
      <c r="D115" s="12" t="s">
        <v>262</v>
      </c>
      <c r="E115" s="12" t="s">
        <v>263</v>
      </c>
      <c r="F115" s="13"/>
      <c r="G115" s="13">
        <v>0.5</v>
      </c>
      <c r="H115" s="21" t="s">
        <v>97</v>
      </c>
      <c r="I115" s="13">
        <v>2</v>
      </c>
      <c r="J115" s="13" t="s">
        <v>98</v>
      </c>
      <c r="K115" s="64" t="s">
        <v>248</v>
      </c>
      <c r="L115" s="100" t="s">
        <v>75</v>
      </c>
      <c r="M115" s="103" t="s">
        <v>97</v>
      </c>
      <c r="N115" s="161">
        <f t="shared" si="8"/>
        <v>180</v>
      </c>
      <c r="O115" s="121">
        <v>300</v>
      </c>
      <c r="P115" s="59" t="s">
        <v>80</v>
      </c>
      <c r="Q115" s="139">
        <f t="shared" si="14"/>
        <v>1755</v>
      </c>
      <c r="R115" s="138">
        <v>5.85</v>
      </c>
      <c r="S115" s="80"/>
      <c r="T115" s="80"/>
      <c r="U115" s="81"/>
      <c r="V115" s="4">
        <v>7.52</v>
      </c>
      <c r="W115" s="5">
        <v>35.26</v>
      </c>
      <c r="X115" s="6">
        <v>6.11</v>
      </c>
      <c r="Y115" s="7">
        <v>43.68</v>
      </c>
      <c r="Z115" s="196"/>
      <c r="AA115" s="209">
        <f t="shared" si="15"/>
        <v>0</v>
      </c>
      <c r="AB115" s="214">
        <f t="shared" si="9"/>
        <v>1053</v>
      </c>
    </row>
    <row r="116" spans="1:28" ht="22.5" customHeight="1">
      <c r="A116" s="300"/>
      <c r="B116" s="264"/>
      <c r="C116" s="264"/>
      <c r="D116" s="12" t="s">
        <v>279</v>
      </c>
      <c r="E116" s="12" t="s">
        <v>264</v>
      </c>
      <c r="F116" s="13"/>
      <c r="G116" s="13">
        <v>0.125</v>
      </c>
      <c r="H116" s="21" t="s">
        <v>97</v>
      </c>
      <c r="I116" s="13">
        <v>8</v>
      </c>
      <c r="J116" s="13" t="s">
        <v>98</v>
      </c>
      <c r="K116" s="64" t="s">
        <v>248</v>
      </c>
      <c r="L116" s="100" t="s">
        <v>75</v>
      </c>
      <c r="M116" s="103" t="s">
        <v>97</v>
      </c>
      <c r="N116" s="161">
        <f t="shared" si="8"/>
        <v>180</v>
      </c>
      <c r="O116" s="121">
        <v>300</v>
      </c>
      <c r="P116" s="59" t="s">
        <v>81</v>
      </c>
      <c r="Q116" s="139">
        <f t="shared" si="14"/>
        <v>3075</v>
      </c>
      <c r="R116" s="138">
        <v>10.25</v>
      </c>
      <c r="S116" s="80"/>
      <c r="T116" s="80"/>
      <c r="U116" s="81"/>
      <c r="V116" s="4">
        <v>6.94</v>
      </c>
      <c r="W116" s="5"/>
      <c r="X116" s="6"/>
      <c r="Y116" s="7">
        <v>113</v>
      </c>
      <c r="Z116" s="196"/>
      <c r="AA116" s="209">
        <f t="shared" si="15"/>
        <v>0</v>
      </c>
      <c r="AB116" s="214">
        <f t="shared" si="9"/>
        <v>1845</v>
      </c>
    </row>
    <row r="117" spans="1:28" ht="22.5" customHeight="1">
      <c r="A117" s="300"/>
      <c r="B117" s="264"/>
      <c r="C117" s="264"/>
      <c r="D117" s="12" t="s">
        <v>280</v>
      </c>
      <c r="E117" s="12" t="s">
        <v>265</v>
      </c>
      <c r="F117" s="13"/>
      <c r="G117" s="13">
        <v>0.5</v>
      </c>
      <c r="H117" s="21" t="s">
        <v>97</v>
      </c>
      <c r="I117" s="13">
        <v>2</v>
      </c>
      <c r="J117" s="13" t="s">
        <v>98</v>
      </c>
      <c r="K117" s="64" t="s">
        <v>248</v>
      </c>
      <c r="L117" s="100" t="s">
        <v>75</v>
      </c>
      <c r="M117" s="103" t="s">
        <v>97</v>
      </c>
      <c r="N117" s="161">
        <f t="shared" si="8"/>
        <v>180</v>
      </c>
      <c r="O117" s="121">
        <v>300</v>
      </c>
      <c r="P117" s="59" t="s">
        <v>82</v>
      </c>
      <c r="Q117" s="139">
        <f t="shared" si="14"/>
        <v>1950</v>
      </c>
      <c r="R117" s="138">
        <v>6.5</v>
      </c>
      <c r="S117" s="80"/>
      <c r="T117" s="80"/>
      <c r="U117" s="81"/>
      <c r="V117" s="4">
        <v>10.48</v>
      </c>
      <c r="W117" s="5"/>
      <c r="X117" s="6"/>
      <c r="Y117" s="7">
        <v>232.66</v>
      </c>
      <c r="Z117" s="196"/>
      <c r="AA117" s="209">
        <f t="shared" si="15"/>
        <v>0</v>
      </c>
      <c r="AB117" s="214">
        <f t="shared" si="9"/>
        <v>1170</v>
      </c>
    </row>
    <row r="118" spans="1:28" ht="22.5" customHeight="1">
      <c r="A118" s="300"/>
      <c r="B118" s="264"/>
      <c r="C118" s="264"/>
      <c r="D118" s="12" t="s">
        <v>281</v>
      </c>
      <c r="E118" s="12" t="s">
        <v>266</v>
      </c>
      <c r="F118" s="13"/>
      <c r="G118" s="13">
        <v>0.5</v>
      </c>
      <c r="H118" s="21" t="s">
        <v>97</v>
      </c>
      <c r="I118" s="13">
        <v>2</v>
      </c>
      <c r="J118" s="13" t="s">
        <v>98</v>
      </c>
      <c r="K118" s="64" t="s">
        <v>248</v>
      </c>
      <c r="L118" s="100" t="s">
        <v>75</v>
      </c>
      <c r="M118" s="103" t="s">
        <v>97</v>
      </c>
      <c r="N118" s="161">
        <f t="shared" si="8"/>
        <v>180</v>
      </c>
      <c r="O118" s="121">
        <v>300</v>
      </c>
      <c r="P118" s="59" t="s">
        <v>83</v>
      </c>
      <c r="Q118" s="139">
        <f t="shared" si="14"/>
        <v>1755</v>
      </c>
      <c r="R118" s="138">
        <v>5.85</v>
      </c>
      <c r="S118" s="80"/>
      <c r="T118" s="80"/>
      <c r="U118" s="81"/>
      <c r="V118" s="4"/>
      <c r="W118" s="5"/>
      <c r="X118" s="6">
        <v>196.53</v>
      </c>
      <c r="Y118" s="7">
        <v>181.2</v>
      </c>
      <c r="Z118" s="196"/>
      <c r="AA118" s="209">
        <f t="shared" si="15"/>
        <v>0</v>
      </c>
      <c r="AB118" s="214">
        <f t="shared" si="9"/>
        <v>1053</v>
      </c>
    </row>
    <row r="119" spans="1:28" ht="22.5" customHeight="1">
      <c r="A119" s="300"/>
      <c r="B119" s="264"/>
      <c r="C119" s="264"/>
      <c r="D119" s="12" t="s">
        <v>282</v>
      </c>
      <c r="E119" s="12" t="s">
        <v>267</v>
      </c>
      <c r="F119" s="13"/>
      <c r="G119" s="13">
        <v>0.5</v>
      </c>
      <c r="H119" s="21" t="s">
        <v>97</v>
      </c>
      <c r="I119" s="13">
        <v>1</v>
      </c>
      <c r="J119" s="13" t="s">
        <v>98</v>
      </c>
      <c r="K119" s="64" t="s">
        <v>248</v>
      </c>
      <c r="L119" s="100" t="s">
        <v>75</v>
      </c>
      <c r="M119" s="103" t="s">
        <v>97</v>
      </c>
      <c r="N119" s="161">
        <f t="shared" si="8"/>
        <v>180</v>
      </c>
      <c r="O119" s="121">
        <v>300</v>
      </c>
      <c r="P119" s="59" t="s">
        <v>84</v>
      </c>
      <c r="Q119" s="139">
        <f t="shared" si="14"/>
        <v>2100</v>
      </c>
      <c r="R119" s="138">
        <v>7</v>
      </c>
      <c r="S119" s="80"/>
      <c r="T119" s="80"/>
      <c r="U119" s="81"/>
      <c r="V119" s="4">
        <v>3.5</v>
      </c>
      <c r="W119" s="5">
        <v>21.68</v>
      </c>
      <c r="X119" s="6"/>
      <c r="Y119" s="7">
        <v>19.25</v>
      </c>
      <c r="Z119" s="196"/>
      <c r="AA119" s="209">
        <f t="shared" si="15"/>
        <v>0</v>
      </c>
      <c r="AB119" s="214">
        <f t="shared" si="9"/>
        <v>1260</v>
      </c>
    </row>
    <row r="120" spans="1:28" ht="22.5" customHeight="1">
      <c r="A120" s="300"/>
      <c r="B120" s="264"/>
      <c r="C120" s="264"/>
      <c r="D120" s="12" t="s">
        <v>283</v>
      </c>
      <c r="E120" s="12" t="s">
        <v>268</v>
      </c>
      <c r="F120" s="13"/>
      <c r="G120" s="13">
        <v>0.5</v>
      </c>
      <c r="H120" s="21" t="s">
        <v>97</v>
      </c>
      <c r="I120" s="13">
        <v>1</v>
      </c>
      <c r="J120" s="13" t="s">
        <v>98</v>
      </c>
      <c r="K120" s="64" t="s">
        <v>248</v>
      </c>
      <c r="L120" s="100" t="s">
        <v>75</v>
      </c>
      <c r="M120" s="103" t="s">
        <v>97</v>
      </c>
      <c r="N120" s="161">
        <f t="shared" si="8"/>
        <v>180</v>
      </c>
      <c r="O120" s="121">
        <v>300</v>
      </c>
      <c r="P120" s="59" t="s">
        <v>85</v>
      </c>
      <c r="Q120" s="139">
        <f t="shared" si="14"/>
        <v>6240</v>
      </c>
      <c r="R120" s="138">
        <v>20.8</v>
      </c>
      <c r="S120" s="80"/>
      <c r="T120" s="80"/>
      <c r="U120" s="81"/>
      <c r="V120" s="4">
        <v>20</v>
      </c>
      <c r="W120" s="5">
        <v>14</v>
      </c>
      <c r="X120" s="6"/>
      <c r="Y120" s="7">
        <v>20.45</v>
      </c>
      <c r="Z120" s="196"/>
      <c r="AA120" s="209">
        <f t="shared" si="15"/>
        <v>0</v>
      </c>
      <c r="AB120" s="214">
        <f t="shared" si="9"/>
        <v>3744</v>
      </c>
    </row>
    <row r="121" spans="1:28" ht="22.5" customHeight="1">
      <c r="A121" s="300"/>
      <c r="B121" s="264"/>
      <c r="C121" s="264"/>
      <c r="D121" s="12" t="s">
        <v>284</v>
      </c>
      <c r="E121" s="12" t="s">
        <v>269</v>
      </c>
      <c r="F121" s="13"/>
      <c r="G121" s="13">
        <v>0.5</v>
      </c>
      <c r="H121" s="21" t="s">
        <v>97</v>
      </c>
      <c r="I121" s="13">
        <v>1</v>
      </c>
      <c r="J121" s="13" t="s">
        <v>98</v>
      </c>
      <c r="K121" s="64" t="s">
        <v>248</v>
      </c>
      <c r="L121" s="100" t="s">
        <v>75</v>
      </c>
      <c r="M121" s="103" t="s">
        <v>97</v>
      </c>
      <c r="N121" s="161">
        <f t="shared" si="8"/>
        <v>180</v>
      </c>
      <c r="O121" s="121">
        <v>300</v>
      </c>
      <c r="P121" s="59" t="s">
        <v>86</v>
      </c>
      <c r="Q121" s="139">
        <f t="shared" si="14"/>
        <v>3000</v>
      </c>
      <c r="R121" s="138">
        <v>10</v>
      </c>
      <c r="S121" s="80"/>
      <c r="T121" s="80"/>
      <c r="U121" s="81"/>
      <c r="V121" s="4"/>
      <c r="W121" s="5">
        <v>6.79</v>
      </c>
      <c r="X121" s="6"/>
      <c r="Y121" s="7">
        <v>6.97</v>
      </c>
      <c r="Z121" s="196"/>
      <c r="AA121" s="209">
        <f t="shared" si="15"/>
        <v>0</v>
      </c>
      <c r="AB121" s="214">
        <f t="shared" si="9"/>
        <v>1800</v>
      </c>
    </row>
    <row r="122" spans="1:28" ht="22.5" customHeight="1">
      <c r="A122" s="300"/>
      <c r="B122" s="264"/>
      <c r="C122" s="264"/>
      <c r="D122" s="12" t="s">
        <v>285</v>
      </c>
      <c r="E122" s="12" t="s">
        <v>270</v>
      </c>
      <c r="F122" s="13"/>
      <c r="G122" s="13">
        <v>0.5</v>
      </c>
      <c r="H122" s="21" t="s">
        <v>97</v>
      </c>
      <c r="I122" s="13">
        <v>1</v>
      </c>
      <c r="J122" s="13" t="s">
        <v>98</v>
      </c>
      <c r="K122" s="64" t="s">
        <v>248</v>
      </c>
      <c r="L122" s="100" t="s">
        <v>75</v>
      </c>
      <c r="M122" s="103" t="s">
        <v>97</v>
      </c>
      <c r="N122" s="161">
        <f t="shared" si="8"/>
        <v>180</v>
      </c>
      <c r="O122" s="121">
        <v>300</v>
      </c>
      <c r="P122" s="59" t="s">
        <v>87</v>
      </c>
      <c r="Q122" s="139">
        <f t="shared" si="14"/>
        <v>1605</v>
      </c>
      <c r="R122" s="138">
        <v>5.35</v>
      </c>
      <c r="S122" s="80"/>
      <c r="T122" s="80"/>
      <c r="U122" s="81"/>
      <c r="V122" s="4">
        <v>3.63</v>
      </c>
      <c r="W122" s="5">
        <v>5</v>
      </c>
      <c r="X122" s="6">
        <v>13.88</v>
      </c>
      <c r="Y122" s="7">
        <v>13.77</v>
      </c>
      <c r="Z122" s="196"/>
      <c r="AA122" s="209">
        <f t="shared" si="15"/>
        <v>0</v>
      </c>
      <c r="AB122" s="214">
        <f t="shared" si="9"/>
        <v>962.9999999999999</v>
      </c>
    </row>
    <row r="123" spans="1:28" ht="22.5" customHeight="1">
      <c r="A123" s="300"/>
      <c r="B123" s="264"/>
      <c r="C123" s="264"/>
      <c r="D123" s="12" t="s">
        <v>286</v>
      </c>
      <c r="E123" s="12" t="s">
        <v>271</v>
      </c>
      <c r="F123" s="13"/>
      <c r="G123" s="13">
        <v>0.5</v>
      </c>
      <c r="H123" s="21" t="s">
        <v>97</v>
      </c>
      <c r="I123" s="13">
        <v>1</v>
      </c>
      <c r="J123" s="13" t="s">
        <v>98</v>
      </c>
      <c r="K123" s="64" t="s">
        <v>248</v>
      </c>
      <c r="L123" s="100" t="s">
        <v>75</v>
      </c>
      <c r="M123" s="103" t="s">
        <v>97</v>
      </c>
      <c r="N123" s="161">
        <f t="shared" si="8"/>
        <v>180</v>
      </c>
      <c r="O123" s="121">
        <v>300</v>
      </c>
      <c r="P123" s="59" t="s">
        <v>88</v>
      </c>
      <c r="Q123" s="139">
        <f t="shared" si="14"/>
        <v>3945</v>
      </c>
      <c r="R123" s="138">
        <v>13.15</v>
      </c>
      <c r="S123" s="80"/>
      <c r="T123" s="80"/>
      <c r="U123" s="81"/>
      <c r="V123" s="4">
        <v>17.48</v>
      </c>
      <c r="W123" s="5">
        <v>30.78</v>
      </c>
      <c r="X123" s="6">
        <v>37.38</v>
      </c>
      <c r="Y123" s="7">
        <v>39.16</v>
      </c>
      <c r="Z123" s="196"/>
      <c r="AA123" s="209">
        <f t="shared" si="15"/>
        <v>0</v>
      </c>
      <c r="AB123" s="214">
        <f t="shared" si="9"/>
        <v>2367</v>
      </c>
    </row>
    <row r="124" spans="1:28" ht="22.5" customHeight="1">
      <c r="A124" s="300"/>
      <c r="B124" s="264"/>
      <c r="C124" s="264"/>
      <c r="D124" s="12" t="s">
        <v>287</v>
      </c>
      <c r="E124" s="12" t="s">
        <v>272</v>
      </c>
      <c r="F124" s="13"/>
      <c r="G124" s="13">
        <v>0.5</v>
      </c>
      <c r="H124" s="21" t="s">
        <v>97</v>
      </c>
      <c r="I124" s="13">
        <v>1</v>
      </c>
      <c r="J124" s="13" t="s">
        <v>98</v>
      </c>
      <c r="K124" s="64" t="s">
        <v>248</v>
      </c>
      <c r="L124" s="100" t="s">
        <v>75</v>
      </c>
      <c r="M124" s="103" t="s">
        <v>97</v>
      </c>
      <c r="N124" s="161">
        <f t="shared" si="8"/>
        <v>180</v>
      </c>
      <c r="O124" s="121">
        <v>300</v>
      </c>
      <c r="P124" s="59" t="s">
        <v>89</v>
      </c>
      <c r="Q124" s="139">
        <f t="shared" si="14"/>
        <v>1845</v>
      </c>
      <c r="R124" s="138">
        <v>6.15</v>
      </c>
      <c r="S124" s="80"/>
      <c r="T124" s="80"/>
      <c r="U124" s="81"/>
      <c r="V124" s="4">
        <v>3.36</v>
      </c>
      <c r="W124" s="5">
        <v>4.05</v>
      </c>
      <c r="X124" s="6">
        <v>19.01</v>
      </c>
      <c r="Y124" s="7">
        <v>15.16</v>
      </c>
      <c r="Z124" s="196"/>
      <c r="AA124" s="209">
        <f t="shared" si="15"/>
        <v>0</v>
      </c>
      <c r="AB124" s="214">
        <f t="shared" si="9"/>
        <v>1107</v>
      </c>
    </row>
    <row r="125" spans="1:28" ht="22.5" customHeight="1">
      <c r="A125" s="300"/>
      <c r="B125" s="264"/>
      <c r="C125" s="264"/>
      <c r="D125" s="12" t="s">
        <v>288</v>
      </c>
      <c r="E125" s="12" t="s">
        <v>273</v>
      </c>
      <c r="F125" s="13"/>
      <c r="G125" s="13">
        <v>0.5</v>
      </c>
      <c r="H125" s="21" t="s">
        <v>97</v>
      </c>
      <c r="I125" s="13">
        <v>1</v>
      </c>
      <c r="J125" s="13" t="s">
        <v>98</v>
      </c>
      <c r="K125" s="64" t="s">
        <v>248</v>
      </c>
      <c r="L125" s="100" t="s">
        <v>75</v>
      </c>
      <c r="M125" s="103" t="s">
        <v>97</v>
      </c>
      <c r="N125" s="161">
        <f t="shared" si="8"/>
        <v>180</v>
      </c>
      <c r="O125" s="121">
        <v>300</v>
      </c>
      <c r="P125" s="59">
        <v>3</v>
      </c>
      <c r="Q125" s="139">
        <f t="shared" si="14"/>
        <v>2700</v>
      </c>
      <c r="R125" s="138">
        <v>9</v>
      </c>
      <c r="S125" s="80"/>
      <c r="T125" s="80"/>
      <c r="U125" s="81"/>
      <c r="V125" s="4"/>
      <c r="W125" s="5"/>
      <c r="X125" s="6">
        <v>19.87</v>
      </c>
      <c r="Y125" s="7">
        <v>17.93</v>
      </c>
      <c r="Z125" s="196"/>
      <c r="AA125" s="209">
        <f t="shared" si="15"/>
        <v>0</v>
      </c>
      <c r="AB125" s="214">
        <f t="shared" si="9"/>
        <v>1620</v>
      </c>
    </row>
    <row r="126" spans="1:28" ht="22.5" customHeight="1">
      <c r="A126" s="300"/>
      <c r="B126" s="264"/>
      <c r="C126" s="264"/>
      <c r="D126" s="12" t="s">
        <v>289</v>
      </c>
      <c r="E126" s="12" t="s">
        <v>274</v>
      </c>
      <c r="F126" s="13"/>
      <c r="G126" s="13">
        <v>0.5</v>
      </c>
      <c r="H126" s="21" t="s">
        <v>97</v>
      </c>
      <c r="I126" s="13">
        <v>1</v>
      </c>
      <c r="J126" s="13" t="s">
        <v>98</v>
      </c>
      <c r="K126" s="64" t="s">
        <v>248</v>
      </c>
      <c r="L126" s="100" t="s">
        <v>75</v>
      </c>
      <c r="M126" s="103" t="s">
        <v>97</v>
      </c>
      <c r="N126" s="161">
        <v>179</v>
      </c>
      <c r="O126" s="121">
        <v>300</v>
      </c>
      <c r="P126" s="59" t="s">
        <v>90</v>
      </c>
      <c r="Q126" s="139">
        <f t="shared" si="14"/>
        <v>4500</v>
      </c>
      <c r="R126" s="138">
        <v>15</v>
      </c>
      <c r="S126" s="80"/>
      <c r="T126" s="80"/>
      <c r="U126" s="81"/>
      <c r="V126" s="4">
        <v>12.364</v>
      </c>
      <c r="W126" s="5">
        <v>4.25</v>
      </c>
      <c r="X126" s="6">
        <v>26.8</v>
      </c>
      <c r="Y126" s="7">
        <v>22.46</v>
      </c>
      <c r="Z126" s="196"/>
      <c r="AA126" s="209">
        <f t="shared" si="15"/>
        <v>0</v>
      </c>
      <c r="AB126" s="214">
        <f aca="true" t="shared" si="16" ref="AB126:AB184">R126*N126</f>
        <v>2685</v>
      </c>
    </row>
    <row r="127" spans="1:28" ht="22.5" customHeight="1">
      <c r="A127" s="300"/>
      <c r="B127" s="264"/>
      <c r="C127" s="264"/>
      <c r="D127" s="12" t="s">
        <v>290</v>
      </c>
      <c r="E127" s="12" t="s">
        <v>275</v>
      </c>
      <c r="F127" s="13"/>
      <c r="G127" s="13">
        <v>0.5</v>
      </c>
      <c r="H127" s="21" t="s">
        <v>97</v>
      </c>
      <c r="I127" s="13">
        <v>1</v>
      </c>
      <c r="J127" s="13" t="s">
        <v>98</v>
      </c>
      <c r="K127" s="64" t="s">
        <v>248</v>
      </c>
      <c r="L127" s="100" t="s">
        <v>75</v>
      </c>
      <c r="M127" s="103" t="s">
        <v>97</v>
      </c>
      <c r="N127" s="161">
        <v>180</v>
      </c>
      <c r="O127" s="121">
        <v>300</v>
      </c>
      <c r="P127" s="59">
        <v>6</v>
      </c>
      <c r="Q127" s="139">
        <f t="shared" si="14"/>
        <v>1800</v>
      </c>
      <c r="R127" s="138">
        <v>6</v>
      </c>
      <c r="S127" s="80"/>
      <c r="T127" s="80"/>
      <c r="U127" s="81"/>
      <c r="V127" s="4"/>
      <c r="W127" s="5"/>
      <c r="X127" s="6">
        <v>19.89</v>
      </c>
      <c r="Y127" s="7">
        <v>7.41</v>
      </c>
      <c r="Z127" s="196"/>
      <c r="AA127" s="209">
        <f t="shared" si="15"/>
        <v>0</v>
      </c>
      <c r="AB127" s="214">
        <f t="shared" si="16"/>
        <v>1080</v>
      </c>
    </row>
    <row r="128" spans="1:28" ht="22.5" customHeight="1">
      <c r="A128" s="300"/>
      <c r="B128" s="264"/>
      <c r="C128" s="264"/>
      <c r="D128" s="12" t="s">
        <v>291</v>
      </c>
      <c r="E128" s="12" t="s">
        <v>276</v>
      </c>
      <c r="F128" s="111"/>
      <c r="G128" s="13">
        <v>0.5</v>
      </c>
      <c r="H128" s="21" t="s">
        <v>97</v>
      </c>
      <c r="I128" s="13">
        <v>1</v>
      </c>
      <c r="J128" s="13" t="s">
        <v>98</v>
      </c>
      <c r="K128" s="64" t="s">
        <v>248</v>
      </c>
      <c r="L128" s="100" t="s">
        <v>75</v>
      </c>
      <c r="M128" s="103" t="s">
        <v>97</v>
      </c>
      <c r="N128" s="161">
        <f aca="true" t="shared" si="17" ref="N128:N184">O128/5*3</f>
        <v>180</v>
      </c>
      <c r="O128" s="121">
        <v>300</v>
      </c>
      <c r="P128" s="59" t="s">
        <v>91</v>
      </c>
      <c r="Q128" s="139">
        <f t="shared" si="14"/>
        <v>3000</v>
      </c>
      <c r="R128" s="138">
        <v>10</v>
      </c>
      <c r="S128" s="80"/>
      <c r="T128" s="80"/>
      <c r="U128" s="81"/>
      <c r="V128" s="4">
        <v>9.1</v>
      </c>
      <c r="W128" s="5">
        <v>3.19</v>
      </c>
      <c r="X128" s="6">
        <v>26.29</v>
      </c>
      <c r="Y128" s="7">
        <v>23.48</v>
      </c>
      <c r="Z128" s="196"/>
      <c r="AA128" s="209">
        <f t="shared" si="15"/>
        <v>0</v>
      </c>
      <c r="AB128" s="214">
        <f t="shared" si="16"/>
        <v>1800</v>
      </c>
    </row>
    <row r="129" spans="1:28" ht="22.5" customHeight="1">
      <c r="A129" s="300"/>
      <c r="B129" s="264"/>
      <c r="C129" s="264"/>
      <c r="D129" s="12" t="s">
        <v>292</v>
      </c>
      <c r="E129" s="12" t="s">
        <v>277</v>
      </c>
      <c r="F129" s="13"/>
      <c r="G129" s="13">
        <v>0.5</v>
      </c>
      <c r="H129" s="21" t="s">
        <v>97</v>
      </c>
      <c r="I129" s="13">
        <v>1</v>
      </c>
      <c r="J129" s="13" t="s">
        <v>98</v>
      </c>
      <c r="K129" s="64" t="s">
        <v>248</v>
      </c>
      <c r="L129" s="100" t="s">
        <v>75</v>
      </c>
      <c r="M129" s="103" t="s">
        <v>97</v>
      </c>
      <c r="N129" s="161">
        <f t="shared" si="17"/>
        <v>300</v>
      </c>
      <c r="O129" s="114">
        <v>500</v>
      </c>
      <c r="P129" s="59">
        <v>1</v>
      </c>
      <c r="Q129" s="139">
        <f t="shared" si="14"/>
        <v>2600</v>
      </c>
      <c r="R129" s="138">
        <v>5.2</v>
      </c>
      <c r="S129" s="80"/>
      <c r="T129" s="80"/>
      <c r="U129" s="81"/>
      <c r="V129" s="4"/>
      <c r="W129" s="5">
        <v>49.56</v>
      </c>
      <c r="X129" s="6"/>
      <c r="Y129" s="7"/>
      <c r="Z129" s="196"/>
      <c r="AA129" s="209">
        <f t="shared" si="15"/>
        <v>0</v>
      </c>
      <c r="AB129" s="214">
        <f t="shared" si="16"/>
        <v>1560</v>
      </c>
    </row>
    <row r="130" spans="1:28" ht="22.5" customHeight="1">
      <c r="A130" s="300"/>
      <c r="B130" s="264"/>
      <c r="C130" s="264"/>
      <c r="D130" s="12" t="s">
        <v>293</v>
      </c>
      <c r="E130" s="12" t="s">
        <v>278</v>
      </c>
      <c r="F130" s="13"/>
      <c r="G130" s="13">
        <v>0.5</v>
      </c>
      <c r="H130" s="21" t="s">
        <v>97</v>
      </c>
      <c r="I130" s="13">
        <v>1</v>
      </c>
      <c r="J130" s="13" t="s">
        <v>98</v>
      </c>
      <c r="K130" s="64" t="s">
        <v>248</v>
      </c>
      <c r="L130" s="100" t="s">
        <v>75</v>
      </c>
      <c r="M130" s="103" t="s">
        <v>97</v>
      </c>
      <c r="N130" s="161">
        <f t="shared" si="17"/>
        <v>240</v>
      </c>
      <c r="O130" s="114">
        <v>400</v>
      </c>
      <c r="P130" s="59">
        <v>8</v>
      </c>
      <c r="Q130" s="139">
        <f t="shared" si="14"/>
        <v>2240</v>
      </c>
      <c r="R130" s="138">
        <v>5.6</v>
      </c>
      <c r="S130" s="80"/>
      <c r="T130" s="80"/>
      <c r="U130" s="81"/>
      <c r="V130" s="4">
        <v>4.457</v>
      </c>
      <c r="W130" s="5">
        <v>28.8</v>
      </c>
      <c r="X130" s="6">
        <v>29</v>
      </c>
      <c r="Y130" s="7"/>
      <c r="Z130" s="196"/>
      <c r="AA130" s="209">
        <f t="shared" si="15"/>
        <v>0</v>
      </c>
      <c r="AB130" s="214">
        <f t="shared" si="16"/>
        <v>1344</v>
      </c>
    </row>
    <row r="131" spans="1:28" ht="22.5" customHeight="1">
      <c r="A131" s="300"/>
      <c r="B131" s="264"/>
      <c r="C131" s="264"/>
      <c r="D131" s="12" t="s">
        <v>147</v>
      </c>
      <c r="E131" s="12" t="s">
        <v>325</v>
      </c>
      <c r="F131" s="13"/>
      <c r="G131" s="13">
        <v>1</v>
      </c>
      <c r="H131" s="13" t="s">
        <v>97</v>
      </c>
      <c r="I131" s="13">
        <v>10</v>
      </c>
      <c r="J131" s="13" t="s">
        <v>98</v>
      </c>
      <c r="K131" s="64" t="s">
        <v>248</v>
      </c>
      <c r="L131" s="100" t="s">
        <v>75</v>
      </c>
      <c r="M131" s="103" t="s">
        <v>97</v>
      </c>
      <c r="N131" s="161">
        <f t="shared" si="17"/>
        <v>3360</v>
      </c>
      <c r="O131" s="114">
        <f>P131*5</f>
        <v>5600</v>
      </c>
      <c r="P131" s="59">
        <v>1120</v>
      </c>
      <c r="Q131" s="139">
        <f t="shared" si="14"/>
        <v>5040</v>
      </c>
      <c r="R131" s="138">
        <v>0.9</v>
      </c>
      <c r="S131" s="80"/>
      <c r="T131" s="91"/>
      <c r="U131" s="81"/>
      <c r="V131" s="4"/>
      <c r="W131" s="5"/>
      <c r="X131" s="6"/>
      <c r="Y131" s="7"/>
      <c r="Z131" s="196"/>
      <c r="AA131" s="209">
        <f t="shared" si="15"/>
        <v>0</v>
      </c>
      <c r="AB131" s="214">
        <f t="shared" si="16"/>
        <v>3024</v>
      </c>
    </row>
    <row r="132" spans="1:28" ht="22.5" customHeight="1">
      <c r="A132" s="300"/>
      <c r="B132" s="264"/>
      <c r="C132" s="264"/>
      <c r="D132" s="12" t="s">
        <v>148</v>
      </c>
      <c r="E132" s="12" t="s">
        <v>326</v>
      </c>
      <c r="F132" s="13"/>
      <c r="G132" s="13">
        <v>1</v>
      </c>
      <c r="H132" s="13" t="s">
        <v>97</v>
      </c>
      <c r="I132" s="13">
        <v>10</v>
      </c>
      <c r="J132" s="13" t="s">
        <v>98</v>
      </c>
      <c r="K132" s="64" t="s">
        <v>248</v>
      </c>
      <c r="L132" s="100" t="s">
        <v>75</v>
      </c>
      <c r="M132" s="103" t="s">
        <v>97</v>
      </c>
      <c r="N132" s="161">
        <f t="shared" si="17"/>
        <v>2805</v>
      </c>
      <c r="O132" s="114">
        <f>P132*5</f>
        <v>4675</v>
      </c>
      <c r="P132" s="59">
        <v>935</v>
      </c>
      <c r="Q132" s="139">
        <f t="shared" si="14"/>
        <v>4207.5</v>
      </c>
      <c r="R132" s="138">
        <v>0.9</v>
      </c>
      <c r="S132" s="80"/>
      <c r="T132" s="92"/>
      <c r="U132" s="81"/>
      <c r="V132" s="4">
        <v>0.315</v>
      </c>
      <c r="W132" s="5"/>
      <c r="X132" s="6"/>
      <c r="Y132" s="7">
        <v>0.64</v>
      </c>
      <c r="Z132" s="196"/>
      <c r="AA132" s="209">
        <f t="shared" si="15"/>
        <v>0</v>
      </c>
      <c r="AB132" s="214">
        <f t="shared" si="16"/>
        <v>2524.5</v>
      </c>
    </row>
    <row r="133" spans="1:28" ht="22.5" customHeight="1">
      <c r="A133" s="300"/>
      <c r="B133" s="264"/>
      <c r="C133" s="264"/>
      <c r="D133" s="16" t="s">
        <v>456</v>
      </c>
      <c r="E133" s="16" t="s">
        <v>327</v>
      </c>
      <c r="F133" s="13"/>
      <c r="G133" s="13">
        <v>1</v>
      </c>
      <c r="H133" s="13" t="s">
        <v>97</v>
      </c>
      <c r="I133" s="13">
        <v>12</v>
      </c>
      <c r="J133" s="13" t="s">
        <v>98</v>
      </c>
      <c r="K133" s="64" t="s">
        <v>248</v>
      </c>
      <c r="L133" s="100" t="s">
        <v>75</v>
      </c>
      <c r="M133" s="66" t="s">
        <v>97</v>
      </c>
      <c r="N133" s="161">
        <f t="shared" si="17"/>
        <v>390</v>
      </c>
      <c r="O133" s="114">
        <f>P133*5</f>
        <v>650</v>
      </c>
      <c r="P133" s="59">
        <v>130</v>
      </c>
      <c r="Q133" s="139">
        <f t="shared" si="14"/>
        <v>292.5</v>
      </c>
      <c r="R133" s="138">
        <v>0.45</v>
      </c>
      <c r="S133" s="80"/>
      <c r="T133" s="80"/>
      <c r="U133" s="81"/>
      <c r="V133" s="4">
        <v>0.225</v>
      </c>
      <c r="W133" s="5"/>
      <c r="X133" s="6"/>
      <c r="Y133" s="7"/>
      <c r="Z133" s="196"/>
      <c r="AA133" s="209">
        <f t="shared" si="15"/>
        <v>0</v>
      </c>
      <c r="AB133" s="214">
        <f t="shared" si="16"/>
        <v>175.5</v>
      </c>
    </row>
    <row r="134" spans="1:28" ht="22.5" customHeight="1">
      <c r="A134" s="300"/>
      <c r="B134" s="264"/>
      <c r="C134" s="264"/>
      <c r="D134" s="16" t="s">
        <v>457</v>
      </c>
      <c r="E134" s="16" t="s">
        <v>328</v>
      </c>
      <c r="F134" s="13"/>
      <c r="G134" s="13">
        <v>1</v>
      </c>
      <c r="H134" s="13" t="s">
        <v>97</v>
      </c>
      <c r="I134" s="13">
        <v>12</v>
      </c>
      <c r="J134" s="13" t="s">
        <v>98</v>
      </c>
      <c r="K134" s="64" t="s">
        <v>248</v>
      </c>
      <c r="L134" s="100" t="s">
        <v>75</v>
      </c>
      <c r="M134" s="66" t="s">
        <v>97</v>
      </c>
      <c r="N134" s="161">
        <f t="shared" si="17"/>
        <v>150</v>
      </c>
      <c r="O134" s="114">
        <f>P134*5</f>
        <v>250</v>
      </c>
      <c r="P134" s="59">
        <v>50</v>
      </c>
      <c r="Q134" s="139">
        <f t="shared" si="14"/>
        <v>112.5</v>
      </c>
      <c r="R134" s="138">
        <v>0.45</v>
      </c>
      <c r="S134" s="80"/>
      <c r="T134" s="80"/>
      <c r="U134" s="81"/>
      <c r="V134" s="4">
        <v>0.225</v>
      </c>
      <c r="W134" s="5"/>
      <c r="X134" s="6"/>
      <c r="Y134" s="7"/>
      <c r="Z134" s="196"/>
      <c r="AA134" s="209">
        <f t="shared" si="15"/>
        <v>0</v>
      </c>
      <c r="AB134" s="214">
        <f t="shared" si="16"/>
        <v>67.5</v>
      </c>
    </row>
    <row r="135" spans="1:28" ht="22.5" customHeight="1">
      <c r="A135" s="300"/>
      <c r="B135" s="271"/>
      <c r="C135" s="236"/>
      <c r="D135" s="12" t="s">
        <v>149</v>
      </c>
      <c r="E135" s="12" t="s">
        <v>329</v>
      </c>
      <c r="F135" s="13"/>
      <c r="G135" s="13">
        <v>0.5</v>
      </c>
      <c r="H135" s="13" t="s">
        <v>97</v>
      </c>
      <c r="I135" s="13">
        <v>1</v>
      </c>
      <c r="J135" s="13" t="s">
        <v>98</v>
      </c>
      <c r="K135" s="64" t="s">
        <v>248</v>
      </c>
      <c r="L135" s="100" t="s">
        <v>75</v>
      </c>
      <c r="M135" s="66" t="s">
        <v>97</v>
      </c>
      <c r="N135" s="161">
        <f t="shared" si="17"/>
        <v>60</v>
      </c>
      <c r="O135" s="114">
        <v>100</v>
      </c>
      <c r="P135" s="59">
        <v>12</v>
      </c>
      <c r="Q135" s="139">
        <f t="shared" si="14"/>
        <v>1083.5</v>
      </c>
      <c r="R135" s="138">
        <v>10.835</v>
      </c>
      <c r="S135" s="80"/>
      <c r="T135" s="80"/>
      <c r="U135" s="81"/>
      <c r="V135" s="4"/>
      <c r="W135" s="5">
        <v>9.85</v>
      </c>
      <c r="X135" s="6"/>
      <c r="Y135" s="7"/>
      <c r="Z135" s="196"/>
      <c r="AA135" s="209">
        <f t="shared" si="15"/>
        <v>0</v>
      </c>
      <c r="AB135" s="214">
        <f t="shared" si="16"/>
        <v>650.1</v>
      </c>
    </row>
    <row r="136" spans="1:28" ht="22.5" customHeight="1">
      <c r="A136" s="391"/>
      <c r="B136" s="232"/>
      <c r="C136" s="234"/>
      <c r="D136" s="16" t="s">
        <v>200</v>
      </c>
      <c r="E136" s="16" t="s">
        <v>481</v>
      </c>
      <c r="F136" s="13" t="s">
        <v>463</v>
      </c>
      <c r="G136" s="13">
        <v>0.1</v>
      </c>
      <c r="H136" s="13" t="s">
        <v>97</v>
      </c>
      <c r="I136" s="13">
        <v>10</v>
      </c>
      <c r="J136" s="13" t="s">
        <v>98</v>
      </c>
      <c r="K136" s="63" t="s">
        <v>248</v>
      </c>
      <c r="L136" s="50" t="s">
        <v>75</v>
      </c>
      <c r="M136" s="66" t="s">
        <v>97</v>
      </c>
      <c r="N136" s="161">
        <f t="shared" si="17"/>
        <v>1500</v>
      </c>
      <c r="O136" s="153">
        <v>2500</v>
      </c>
      <c r="P136" s="59" t="s">
        <v>92</v>
      </c>
      <c r="Q136" s="139">
        <f t="shared" si="14"/>
        <v>14625</v>
      </c>
      <c r="R136" s="138">
        <v>5.85</v>
      </c>
      <c r="S136" s="80"/>
      <c r="T136" s="80"/>
      <c r="U136" s="81"/>
      <c r="V136" s="4"/>
      <c r="W136" s="5"/>
      <c r="X136" s="6"/>
      <c r="Y136" s="7"/>
      <c r="Z136" s="196"/>
      <c r="AA136" s="209">
        <f t="shared" si="15"/>
        <v>0</v>
      </c>
      <c r="AB136" s="214">
        <f t="shared" si="16"/>
        <v>8775</v>
      </c>
    </row>
    <row r="137" spans="1:28" ht="22.5" customHeight="1">
      <c r="A137" s="391"/>
      <c r="B137" s="232"/>
      <c r="C137" s="234"/>
      <c r="D137" s="16" t="s">
        <v>48</v>
      </c>
      <c r="E137" s="16" t="s">
        <v>330</v>
      </c>
      <c r="F137" s="13"/>
      <c r="G137" s="13" t="s">
        <v>464</v>
      </c>
      <c r="H137" s="13" t="s">
        <v>97</v>
      </c>
      <c r="I137" s="13">
        <v>1</v>
      </c>
      <c r="J137" s="13" t="s">
        <v>98</v>
      </c>
      <c r="K137" s="63" t="s">
        <v>248</v>
      </c>
      <c r="L137" s="50" t="s">
        <v>75</v>
      </c>
      <c r="M137" s="66" t="s">
        <v>97</v>
      </c>
      <c r="N137" s="161">
        <f t="shared" si="17"/>
        <v>150</v>
      </c>
      <c r="O137" s="114">
        <v>250</v>
      </c>
      <c r="P137" s="59">
        <v>5</v>
      </c>
      <c r="Q137" s="139">
        <f t="shared" si="14"/>
        <v>1963.5</v>
      </c>
      <c r="R137" s="138">
        <v>7.854</v>
      </c>
      <c r="S137" s="80"/>
      <c r="T137" s="80"/>
      <c r="U137" s="81"/>
      <c r="V137" s="4"/>
      <c r="W137" s="5"/>
      <c r="X137" s="6">
        <v>7.14</v>
      </c>
      <c r="Y137" s="7"/>
      <c r="Z137" s="196"/>
      <c r="AA137" s="209">
        <f t="shared" si="15"/>
        <v>0</v>
      </c>
      <c r="AB137" s="214">
        <f t="shared" si="16"/>
        <v>1178.1</v>
      </c>
    </row>
    <row r="138" spans="1:28" ht="22.5" customHeight="1" thickBot="1">
      <c r="A138" s="392"/>
      <c r="B138" s="232"/>
      <c r="C138" s="234"/>
      <c r="D138" s="16" t="s">
        <v>49</v>
      </c>
      <c r="E138" s="16" t="s">
        <v>331</v>
      </c>
      <c r="F138" s="13"/>
      <c r="G138" s="13">
        <v>0.5</v>
      </c>
      <c r="H138" s="13" t="s">
        <v>97</v>
      </c>
      <c r="I138" s="13">
        <v>1</v>
      </c>
      <c r="J138" s="13" t="s">
        <v>98</v>
      </c>
      <c r="K138" s="63" t="s">
        <v>248</v>
      </c>
      <c r="L138" s="50" t="s">
        <v>75</v>
      </c>
      <c r="M138" s="66" t="s">
        <v>97</v>
      </c>
      <c r="N138" s="161">
        <f t="shared" si="17"/>
        <v>180</v>
      </c>
      <c r="O138" s="153">
        <v>300</v>
      </c>
      <c r="P138" s="59" t="s">
        <v>93</v>
      </c>
      <c r="Q138" s="139">
        <f t="shared" si="14"/>
        <v>6276.6</v>
      </c>
      <c r="R138" s="138">
        <v>20.922</v>
      </c>
      <c r="S138" s="80"/>
      <c r="T138" s="80"/>
      <c r="U138" s="81"/>
      <c r="V138" s="4"/>
      <c r="W138" s="5"/>
      <c r="X138" s="6">
        <v>19.02</v>
      </c>
      <c r="Y138" s="7"/>
      <c r="Z138" s="196"/>
      <c r="AA138" s="209">
        <f t="shared" si="15"/>
        <v>0</v>
      </c>
      <c r="AB138" s="214">
        <f t="shared" si="16"/>
        <v>3765.96</v>
      </c>
    </row>
    <row r="139" spans="1:28" ht="22.5" customHeight="1" thickBot="1">
      <c r="A139" s="254" t="s">
        <v>232</v>
      </c>
      <c r="B139" s="255"/>
      <c r="C139" s="255"/>
      <c r="D139" s="255"/>
      <c r="E139" s="255"/>
      <c r="F139" s="255"/>
      <c r="G139" s="255"/>
      <c r="H139" s="255"/>
      <c r="I139" s="255"/>
      <c r="J139" s="255"/>
      <c r="K139" s="255"/>
      <c r="L139" s="255"/>
      <c r="M139" s="255"/>
      <c r="N139" s="217"/>
      <c r="O139" s="166"/>
      <c r="P139" s="165"/>
      <c r="Q139" s="165"/>
      <c r="R139" s="166"/>
      <c r="S139" s="165"/>
      <c r="T139" s="165"/>
      <c r="U139" s="174"/>
      <c r="V139" s="174"/>
      <c r="W139" s="174"/>
      <c r="X139" s="174"/>
      <c r="Y139" s="174"/>
      <c r="Z139" s="195"/>
      <c r="AA139" s="210"/>
      <c r="AB139" s="215">
        <f>SUM(AB113:AB138)</f>
        <v>48654.659999999996</v>
      </c>
    </row>
    <row r="140" spans="1:28" ht="22.5" customHeight="1">
      <c r="A140" s="299"/>
      <c r="B140" s="248" t="s">
        <v>243</v>
      </c>
      <c r="C140" s="248" t="s">
        <v>244</v>
      </c>
      <c r="D140" s="230" t="s">
        <v>482</v>
      </c>
      <c r="E140" s="230" t="s">
        <v>498</v>
      </c>
      <c r="F140" s="21"/>
      <c r="G140" s="21">
        <v>1</v>
      </c>
      <c r="H140" s="21" t="s">
        <v>97</v>
      </c>
      <c r="I140" s="21">
        <v>10</v>
      </c>
      <c r="J140" s="21" t="s">
        <v>98</v>
      </c>
      <c r="K140" s="64" t="s">
        <v>248</v>
      </c>
      <c r="L140" s="100" t="s">
        <v>75</v>
      </c>
      <c r="M140" s="103" t="s">
        <v>97</v>
      </c>
      <c r="N140" s="167">
        <f t="shared" si="17"/>
        <v>33750</v>
      </c>
      <c r="O140" s="167">
        <f>P140*5</f>
        <v>56250</v>
      </c>
      <c r="P140" s="61">
        <v>11250</v>
      </c>
      <c r="Q140" s="139">
        <f>R140*O140</f>
        <v>47812.5</v>
      </c>
      <c r="R140" s="187">
        <v>0.85</v>
      </c>
      <c r="S140" s="80"/>
      <c r="T140" s="92"/>
      <c r="U140" s="81"/>
      <c r="V140" s="4"/>
      <c r="W140" s="5">
        <v>0.418</v>
      </c>
      <c r="X140" s="6"/>
      <c r="Y140" s="7"/>
      <c r="Z140" s="196"/>
      <c r="AA140" s="208">
        <f>Z140*N140</f>
        <v>0</v>
      </c>
      <c r="AB140" s="214">
        <f t="shared" si="16"/>
        <v>28687.5</v>
      </c>
    </row>
    <row r="141" spans="1:28" ht="22.5" customHeight="1">
      <c r="A141" s="300"/>
      <c r="B141" s="249"/>
      <c r="C141" s="249"/>
      <c r="D141" s="220"/>
      <c r="E141" s="220"/>
      <c r="F141" s="21"/>
      <c r="G141" s="13">
        <v>10</v>
      </c>
      <c r="H141" s="13" t="s">
        <v>97</v>
      </c>
      <c r="I141" s="13">
        <v>1</v>
      </c>
      <c r="J141" s="13" t="s">
        <v>98</v>
      </c>
      <c r="K141" s="64" t="s">
        <v>248</v>
      </c>
      <c r="L141" s="100" t="s">
        <v>75</v>
      </c>
      <c r="M141" s="66" t="s">
        <v>97</v>
      </c>
      <c r="N141" s="161">
        <f t="shared" si="17"/>
        <v>12000</v>
      </c>
      <c r="O141" s="114">
        <f>P141*5</f>
        <v>20000</v>
      </c>
      <c r="P141" s="59">
        <v>4000</v>
      </c>
      <c r="Q141" s="139">
        <f aca="true" t="shared" si="18" ref="Q141:Q181">R141*O141</f>
        <v>16000</v>
      </c>
      <c r="R141" s="141">
        <v>0.8</v>
      </c>
      <c r="S141" s="80"/>
      <c r="T141" s="92"/>
      <c r="U141" s="81"/>
      <c r="V141" s="4"/>
      <c r="W141" s="5"/>
      <c r="X141" s="6"/>
      <c r="Y141" s="7">
        <v>0.44</v>
      </c>
      <c r="Z141" s="196"/>
      <c r="AA141" s="208">
        <f aca="true" t="shared" si="19" ref="AA141:AA156">Z141*N141</f>
        <v>0</v>
      </c>
      <c r="AB141" s="214">
        <f t="shared" si="16"/>
        <v>9600</v>
      </c>
    </row>
    <row r="142" spans="1:28" ht="22.5" customHeight="1">
      <c r="A142" s="300"/>
      <c r="B142" s="249"/>
      <c r="C142" s="249"/>
      <c r="D142" s="221"/>
      <c r="E142" s="221"/>
      <c r="F142" s="13"/>
      <c r="G142" s="13">
        <v>25</v>
      </c>
      <c r="H142" s="13" t="s">
        <v>97</v>
      </c>
      <c r="I142" s="13">
        <v>1</v>
      </c>
      <c r="J142" s="13" t="s">
        <v>98</v>
      </c>
      <c r="K142" s="64" t="s">
        <v>248</v>
      </c>
      <c r="L142" s="100" t="s">
        <v>75</v>
      </c>
      <c r="M142" s="103" t="s">
        <v>97</v>
      </c>
      <c r="N142" s="161">
        <v>24690</v>
      </c>
      <c r="O142" s="114">
        <f>P142*5</f>
        <v>40000</v>
      </c>
      <c r="P142" s="59">
        <v>8000</v>
      </c>
      <c r="Q142" s="139">
        <f t="shared" si="18"/>
        <v>30000</v>
      </c>
      <c r="R142" s="141">
        <v>0.75</v>
      </c>
      <c r="S142" s="80"/>
      <c r="T142" s="92"/>
      <c r="U142" s="81"/>
      <c r="V142" s="4"/>
      <c r="W142" s="5"/>
      <c r="X142" s="6">
        <v>0.71</v>
      </c>
      <c r="Y142" s="7"/>
      <c r="Z142" s="196"/>
      <c r="AA142" s="208">
        <f t="shared" si="19"/>
        <v>0</v>
      </c>
      <c r="AB142" s="214">
        <f t="shared" si="16"/>
        <v>18517.5</v>
      </c>
    </row>
    <row r="143" spans="1:28" ht="22.5" customHeight="1">
      <c r="A143" s="300"/>
      <c r="B143" s="249"/>
      <c r="C143" s="249"/>
      <c r="D143" s="37" t="s">
        <v>150</v>
      </c>
      <c r="E143" s="37" t="s">
        <v>340</v>
      </c>
      <c r="F143" s="38"/>
      <c r="G143" s="38">
        <v>5</v>
      </c>
      <c r="H143" s="13" t="s">
        <v>97</v>
      </c>
      <c r="I143" s="13">
        <v>1</v>
      </c>
      <c r="J143" s="13" t="s">
        <v>98</v>
      </c>
      <c r="K143" s="64" t="s">
        <v>248</v>
      </c>
      <c r="L143" s="100" t="s">
        <v>75</v>
      </c>
      <c r="M143" s="103" t="s">
        <v>97</v>
      </c>
      <c r="N143" s="161">
        <v>10000</v>
      </c>
      <c r="O143" s="114">
        <f>P143*5</f>
        <v>6000</v>
      </c>
      <c r="P143" s="59">
        <v>1200</v>
      </c>
      <c r="Q143" s="139">
        <f t="shared" si="18"/>
        <v>6720.000000000001</v>
      </c>
      <c r="R143" s="141">
        <v>1.12</v>
      </c>
      <c r="S143" s="80"/>
      <c r="T143" s="92"/>
      <c r="U143" s="81"/>
      <c r="V143" s="4">
        <v>1.02</v>
      </c>
      <c r="W143" s="5"/>
      <c r="X143" s="6"/>
      <c r="Y143" s="7"/>
      <c r="Z143" s="196"/>
      <c r="AA143" s="208">
        <f t="shared" si="19"/>
        <v>0</v>
      </c>
      <c r="AB143" s="214">
        <f t="shared" si="16"/>
        <v>11200.000000000002</v>
      </c>
    </row>
    <row r="144" spans="1:28" ht="19.5" customHeight="1">
      <c r="A144" s="300"/>
      <c r="B144" s="249"/>
      <c r="C144" s="249"/>
      <c r="D144" s="101" t="s">
        <v>151</v>
      </c>
      <c r="E144" s="101" t="s">
        <v>332</v>
      </c>
      <c r="F144" s="102"/>
      <c r="G144" s="102">
        <v>1</v>
      </c>
      <c r="H144" s="18" t="s">
        <v>97</v>
      </c>
      <c r="I144" s="18">
        <v>10</v>
      </c>
      <c r="J144" s="18" t="s">
        <v>98</v>
      </c>
      <c r="K144" s="72" t="s">
        <v>248</v>
      </c>
      <c r="L144" s="72" t="s">
        <v>75</v>
      </c>
      <c r="M144" s="72" t="s">
        <v>97</v>
      </c>
      <c r="N144" s="161">
        <f t="shared" si="17"/>
        <v>1785</v>
      </c>
      <c r="O144" s="123">
        <f>P144*5</f>
        <v>2975</v>
      </c>
      <c r="P144" s="60">
        <v>595</v>
      </c>
      <c r="Q144" s="139">
        <f t="shared" si="18"/>
        <v>3730.65</v>
      </c>
      <c r="R144" s="127">
        <v>1.254</v>
      </c>
      <c r="S144" s="122"/>
      <c r="T144" s="126"/>
      <c r="U144" s="122"/>
      <c r="V144" s="4">
        <v>1.14</v>
      </c>
      <c r="W144" s="5"/>
      <c r="X144" s="6"/>
      <c r="Y144" s="7"/>
      <c r="Z144" s="196"/>
      <c r="AA144" s="208">
        <f t="shared" si="19"/>
        <v>0</v>
      </c>
      <c r="AB144" s="214">
        <f t="shared" si="16"/>
        <v>2238.39</v>
      </c>
    </row>
    <row r="145" spans="1:28" ht="17.25" customHeight="1">
      <c r="A145" s="300"/>
      <c r="B145" s="249"/>
      <c r="C145" s="249"/>
      <c r="D145" s="37" t="s">
        <v>152</v>
      </c>
      <c r="E145" s="37" t="s">
        <v>333</v>
      </c>
      <c r="F145" s="38"/>
      <c r="G145" s="38">
        <v>1</v>
      </c>
      <c r="H145" s="13" t="s">
        <v>97</v>
      </c>
      <c r="I145" s="13">
        <v>1</v>
      </c>
      <c r="J145" s="13" t="s">
        <v>98</v>
      </c>
      <c r="K145" s="64" t="s">
        <v>248</v>
      </c>
      <c r="L145" s="100" t="s">
        <v>75</v>
      </c>
      <c r="M145" s="103" t="s">
        <v>97</v>
      </c>
      <c r="N145" s="161">
        <f t="shared" si="17"/>
        <v>264</v>
      </c>
      <c r="O145" s="114">
        <f aca="true" t="shared" si="20" ref="O145:O155">P145*5</f>
        <v>440</v>
      </c>
      <c r="P145" s="59">
        <v>88</v>
      </c>
      <c r="Q145" s="139">
        <f t="shared" si="18"/>
        <v>1447.16</v>
      </c>
      <c r="R145" s="141">
        <v>3.289</v>
      </c>
      <c r="S145" s="76"/>
      <c r="T145" s="92"/>
      <c r="U145" s="77"/>
      <c r="V145" s="4">
        <v>2.99</v>
      </c>
      <c r="W145" s="5">
        <v>0.78</v>
      </c>
      <c r="X145" s="6"/>
      <c r="Y145" s="7"/>
      <c r="Z145" s="196"/>
      <c r="AA145" s="208">
        <f t="shared" si="19"/>
        <v>0</v>
      </c>
      <c r="AB145" s="214">
        <f t="shared" si="16"/>
        <v>868.296</v>
      </c>
    </row>
    <row r="146" spans="1:28" ht="22.5" customHeight="1">
      <c r="A146" s="300"/>
      <c r="B146" s="249"/>
      <c r="C146" s="249"/>
      <c r="D146" s="37" t="s">
        <v>153</v>
      </c>
      <c r="E146" s="37" t="s">
        <v>334</v>
      </c>
      <c r="F146" s="38"/>
      <c r="G146" s="38">
        <v>1</v>
      </c>
      <c r="H146" s="13" t="s">
        <v>97</v>
      </c>
      <c r="I146" s="13">
        <v>1</v>
      </c>
      <c r="J146" s="13" t="s">
        <v>98</v>
      </c>
      <c r="K146" s="64" t="s">
        <v>248</v>
      </c>
      <c r="L146" s="100" t="s">
        <v>75</v>
      </c>
      <c r="M146" s="66" t="s">
        <v>97</v>
      </c>
      <c r="N146" s="161">
        <f t="shared" si="17"/>
        <v>510</v>
      </c>
      <c r="O146" s="114">
        <f t="shared" si="20"/>
        <v>850</v>
      </c>
      <c r="P146" s="59">
        <v>170</v>
      </c>
      <c r="Q146" s="139">
        <f t="shared" si="18"/>
        <v>4862</v>
      </c>
      <c r="R146" s="141">
        <v>5.72</v>
      </c>
      <c r="S146" s="80"/>
      <c r="T146" s="92"/>
      <c r="U146" s="81"/>
      <c r="V146" s="4"/>
      <c r="W146" s="5"/>
      <c r="X146" s="6">
        <v>5.2</v>
      </c>
      <c r="Y146" s="7">
        <v>3.892</v>
      </c>
      <c r="Z146" s="196"/>
      <c r="AA146" s="208">
        <f t="shared" si="19"/>
        <v>0</v>
      </c>
      <c r="AB146" s="214">
        <f t="shared" si="16"/>
        <v>2917.2</v>
      </c>
    </row>
    <row r="147" spans="1:28" ht="22.5" customHeight="1">
      <c r="A147" s="300"/>
      <c r="B147" s="249"/>
      <c r="C147" s="249"/>
      <c r="D147" s="37" t="s">
        <v>154</v>
      </c>
      <c r="E147" s="37" t="s">
        <v>335</v>
      </c>
      <c r="F147" s="38"/>
      <c r="G147" s="38">
        <v>1</v>
      </c>
      <c r="H147" s="13" t="s">
        <v>97</v>
      </c>
      <c r="I147" s="13">
        <v>1</v>
      </c>
      <c r="J147" s="13" t="s">
        <v>98</v>
      </c>
      <c r="K147" s="64" t="s">
        <v>248</v>
      </c>
      <c r="L147" s="100" t="s">
        <v>75</v>
      </c>
      <c r="M147" s="103" t="s">
        <v>97</v>
      </c>
      <c r="N147" s="161">
        <f t="shared" si="17"/>
        <v>660</v>
      </c>
      <c r="O147" s="114">
        <f t="shared" si="20"/>
        <v>1100</v>
      </c>
      <c r="P147" s="59">
        <v>220</v>
      </c>
      <c r="Q147" s="139">
        <f t="shared" si="18"/>
        <v>3484.8</v>
      </c>
      <c r="R147" s="141">
        <v>3.168</v>
      </c>
      <c r="S147" s="80"/>
      <c r="T147" s="92"/>
      <c r="U147" s="81"/>
      <c r="V147" s="4"/>
      <c r="W147" s="5">
        <v>1.56</v>
      </c>
      <c r="X147" s="6">
        <v>2.88</v>
      </c>
      <c r="Y147" s="7">
        <v>1.39</v>
      </c>
      <c r="Z147" s="196"/>
      <c r="AA147" s="208">
        <f t="shared" si="19"/>
        <v>0</v>
      </c>
      <c r="AB147" s="214">
        <f t="shared" si="16"/>
        <v>2090.88</v>
      </c>
    </row>
    <row r="148" spans="1:28" ht="22.5" customHeight="1">
      <c r="A148" s="300"/>
      <c r="B148" s="249"/>
      <c r="C148" s="249"/>
      <c r="D148" s="37" t="s">
        <v>151</v>
      </c>
      <c r="E148" s="37" t="s">
        <v>332</v>
      </c>
      <c r="F148" s="38"/>
      <c r="G148" s="38">
        <v>1</v>
      </c>
      <c r="H148" s="13" t="s">
        <v>97</v>
      </c>
      <c r="I148" s="13">
        <v>1</v>
      </c>
      <c r="J148" s="13" t="s">
        <v>98</v>
      </c>
      <c r="K148" s="64" t="s">
        <v>248</v>
      </c>
      <c r="L148" s="100" t="s">
        <v>75</v>
      </c>
      <c r="M148" s="66" t="s">
        <v>97</v>
      </c>
      <c r="N148" s="161">
        <f t="shared" si="17"/>
        <v>90</v>
      </c>
      <c r="O148" s="114">
        <f t="shared" si="20"/>
        <v>150</v>
      </c>
      <c r="P148" s="59">
        <v>30</v>
      </c>
      <c r="Q148" s="139">
        <f t="shared" si="18"/>
        <v>262.35</v>
      </c>
      <c r="R148" s="141">
        <v>1.749</v>
      </c>
      <c r="S148" s="80"/>
      <c r="T148" s="92"/>
      <c r="U148" s="81"/>
      <c r="V148" s="4"/>
      <c r="W148" s="5">
        <v>1.59</v>
      </c>
      <c r="X148" s="6"/>
      <c r="Y148" s="7"/>
      <c r="Z148" s="196"/>
      <c r="AA148" s="208">
        <f t="shared" si="19"/>
        <v>0</v>
      </c>
      <c r="AB148" s="214">
        <f t="shared" si="16"/>
        <v>157.41</v>
      </c>
    </row>
    <row r="149" spans="1:28" ht="22.5" customHeight="1">
      <c r="A149" s="300"/>
      <c r="B149" s="249"/>
      <c r="C149" s="249"/>
      <c r="D149" s="37" t="s">
        <v>155</v>
      </c>
      <c r="E149" s="37" t="s">
        <v>336</v>
      </c>
      <c r="F149" s="38"/>
      <c r="G149" s="38">
        <v>1</v>
      </c>
      <c r="H149" s="13" t="s">
        <v>97</v>
      </c>
      <c r="I149" s="13">
        <v>1</v>
      </c>
      <c r="J149" s="13" t="s">
        <v>98</v>
      </c>
      <c r="K149" s="64" t="s">
        <v>248</v>
      </c>
      <c r="L149" s="100" t="s">
        <v>75</v>
      </c>
      <c r="M149" s="103" t="s">
        <v>97</v>
      </c>
      <c r="N149" s="161">
        <f t="shared" si="17"/>
        <v>315</v>
      </c>
      <c r="O149" s="114">
        <f t="shared" si="20"/>
        <v>525</v>
      </c>
      <c r="P149" s="59">
        <v>105</v>
      </c>
      <c r="Q149" s="139">
        <f t="shared" si="18"/>
        <v>548.625</v>
      </c>
      <c r="R149" s="141">
        <v>1.045</v>
      </c>
      <c r="S149" s="80"/>
      <c r="T149" s="92"/>
      <c r="U149" s="81"/>
      <c r="V149" s="4"/>
      <c r="W149" s="5">
        <v>0.84</v>
      </c>
      <c r="X149" s="6">
        <v>0.95</v>
      </c>
      <c r="Y149" s="7"/>
      <c r="Z149" s="196"/>
      <c r="AA149" s="208">
        <f t="shared" si="19"/>
        <v>0</v>
      </c>
      <c r="AB149" s="214">
        <f t="shared" si="16"/>
        <v>329.17499999999995</v>
      </c>
    </row>
    <row r="150" spans="1:28" ht="22.5" customHeight="1">
      <c r="A150" s="300"/>
      <c r="B150" s="249"/>
      <c r="C150" s="249"/>
      <c r="D150" s="37" t="s">
        <v>60</v>
      </c>
      <c r="E150" s="37" t="s">
        <v>337</v>
      </c>
      <c r="F150" s="38"/>
      <c r="G150" s="38">
        <v>0.9</v>
      </c>
      <c r="H150" s="13" t="s">
        <v>97</v>
      </c>
      <c r="I150" s="13">
        <v>10</v>
      </c>
      <c r="J150" s="13" t="s">
        <v>98</v>
      </c>
      <c r="K150" s="64" t="s">
        <v>248</v>
      </c>
      <c r="L150" s="100" t="s">
        <v>75</v>
      </c>
      <c r="M150" s="103" t="s">
        <v>97</v>
      </c>
      <c r="N150" s="161">
        <f t="shared" si="17"/>
        <v>360</v>
      </c>
      <c r="O150" s="114">
        <f t="shared" si="20"/>
        <v>600</v>
      </c>
      <c r="P150" s="59">
        <v>120</v>
      </c>
      <c r="Q150" s="139">
        <f t="shared" si="18"/>
        <v>4620</v>
      </c>
      <c r="R150" s="141">
        <v>7.7</v>
      </c>
      <c r="S150" s="80"/>
      <c r="T150" s="92"/>
      <c r="U150" s="81"/>
      <c r="V150" s="4"/>
      <c r="W150" s="5"/>
      <c r="X150" s="6"/>
      <c r="Y150" s="7">
        <v>7</v>
      </c>
      <c r="Z150" s="196"/>
      <c r="AA150" s="208">
        <f t="shared" si="19"/>
        <v>0</v>
      </c>
      <c r="AB150" s="214">
        <f t="shared" si="16"/>
        <v>2772</v>
      </c>
    </row>
    <row r="151" spans="1:28" ht="22.5" customHeight="1">
      <c r="A151" s="300"/>
      <c r="B151" s="236"/>
      <c r="C151" s="236"/>
      <c r="D151" s="37" t="s">
        <v>156</v>
      </c>
      <c r="E151" s="37" t="s">
        <v>338</v>
      </c>
      <c r="F151" s="38"/>
      <c r="G151" s="38">
        <v>1</v>
      </c>
      <c r="H151" s="13" t="s">
        <v>97</v>
      </c>
      <c r="I151" s="13">
        <v>1</v>
      </c>
      <c r="J151" s="13" t="s">
        <v>98</v>
      </c>
      <c r="K151" s="64" t="s">
        <v>248</v>
      </c>
      <c r="L151" s="100" t="s">
        <v>75</v>
      </c>
      <c r="M151" s="66" t="s">
        <v>97</v>
      </c>
      <c r="N151" s="161">
        <f t="shared" si="17"/>
        <v>258</v>
      </c>
      <c r="O151" s="114">
        <f t="shared" si="20"/>
        <v>430</v>
      </c>
      <c r="P151" s="59">
        <v>86</v>
      </c>
      <c r="Q151" s="139">
        <f t="shared" si="18"/>
        <v>1116.28</v>
      </c>
      <c r="R151" s="141">
        <v>2.596</v>
      </c>
      <c r="S151" s="80"/>
      <c r="T151" s="92"/>
      <c r="U151" s="81"/>
      <c r="V151" s="4"/>
      <c r="W151" s="5">
        <v>2.25</v>
      </c>
      <c r="X151" s="6">
        <v>2.36</v>
      </c>
      <c r="Y151" s="7">
        <v>2.09</v>
      </c>
      <c r="Z151" s="196"/>
      <c r="AA151" s="208">
        <f t="shared" si="19"/>
        <v>0</v>
      </c>
      <c r="AB151" s="214">
        <f t="shared" si="16"/>
        <v>669.768</v>
      </c>
    </row>
    <row r="152" spans="1:28" ht="22.5" customHeight="1">
      <c r="A152" s="300"/>
      <c r="B152" s="240"/>
      <c r="C152" s="240"/>
      <c r="D152" s="37" t="s">
        <v>15</v>
      </c>
      <c r="E152" s="37" t="s">
        <v>341</v>
      </c>
      <c r="F152" s="38"/>
      <c r="G152" s="38">
        <v>5</v>
      </c>
      <c r="H152" s="13" t="s">
        <v>97</v>
      </c>
      <c r="I152" s="13">
        <v>1</v>
      </c>
      <c r="J152" s="13" t="s">
        <v>98</v>
      </c>
      <c r="K152" s="64" t="s">
        <v>248</v>
      </c>
      <c r="L152" s="100" t="s">
        <v>75</v>
      </c>
      <c r="M152" s="103" t="s">
        <v>97</v>
      </c>
      <c r="N152" s="161">
        <f t="shared" si="17"/>
        <v>960</v>
      </c>
      <c r="O152" s="114">
        <f t="shared" si="20"/>
        <v>1600</v>
      </c>
      <c r="P152" s="59">
        <v>320</v>
      </c>
      <c r="Q152" s="139">
        <f t="shared" si="18"/>
        <v>6688</v>
      </c>
      <c r="R152" s="141">
        <v>4.18</v>
      </c>
      <c r="S152" s="80"/>
      <c r="T152" s="92"/>
      <c r="U152" s="81"/>
      <c r="V152" s="4">
        <v>3.8</v>
      </c>
      <c r="W152" s="5"/>
      <c r="X152" s="6"/>
      <c r="Y152" s="7"/>
      <c r="Z152" s="196"/>
      <c r="AA152" s="208">
        <f t="shared" si="19"/>
        <v>0</v>
      </c>
      <c r="AB152" s="214">
        <f t="shared" si="16"/>
        <v>4012.7999999999997</v>
      </c>
    </row>
    <row r="153" spans="1:28" ht="18.75" customHeight="1">
      <c r="A153" s="300"/>
      <c r="B153" s="243"/>
      <c r="C153" s="243"/>
      <c r="D153" s="37" t="s">
        <v>50</v>
      </c>
      <c r="E153" s="37" t="s">
        <v>339</v>
      </c>
      <c r="F153" s="38"/>
      <c r="G153" s="38" t="s">
        <v>465</v>
      </c>
      <c r="H153" s="13" t="s">
        <v>97</v>
      </c>
      <c r="I153" s="13">
        <v>14</v>
      </c>
      <c r="J153" s="13" t="s">
        <v>98</v>
      </c>
      <c r="K153" s="64" t="s">
        <v>248</v>
      </c>
      <c r="L153" s="100" t="s">
        <v>75</v>
      </c>
      <c r="M153" s="66" t="s">
        <v>97</v>
      </c>
      <c r="N153" s="161">
        <f t="shared" si="17"/>
        <v>600</v>
      </c>
      <c r="O153" s="153">
        <v>1000</v>
      </c>
      <c r="P153" s="59" t="s">
        <v>94</v>
      </c>
      <c r="Q153" s="139">
        <f t="shared" si="18"/>
        <v>3762</v>
      </c>
      <c r="R153" s="141">
        <v>3.762</v>
      </c>
      <c r="S153" s="80"/>
      <c r="T153" s="92"/>
      <c r="U153" s="81"/>
      <c r="V153" s="4"/>
      <c r="W153" s="5"/>
      <c r="X153" s="6">
        <v>3.42</v>
      </c>
      <c r="Y153" s="7"/>
      <c r="Z153" s="196"/>
      <c r="AA153" s="208">
        <f t="shared" si="19"/>
        <v>0</v>
      </c>
      <c r="AB153" s="214">
        <f t="shared" si="16"/>
        <v>2257.2</v>
      </c>
    </row>
    <row r="154" spans="1:28" ht="19.5" customHeight="1">
      <c r="A154" s="300"/>
      <c r="B154" s="223" t="s">
        <v>499</v>
      </c>
      <c r="C154" s="223" t="s">
        <v>500</v>
      </c>
      <c r="D154" s="37" t="s">
        <v>167</v>
      </c>
      <c r="E154" s="37" t="s">
        <v>201</v>
      </c>
      <c r="F154" s="38"/>
      <c r="G154" s="38">
        <v>1</v>
      </c>
      <c r="H154" s="13" t="s">
        <v>97</v>
      </c>
      <c r="I154" s="13">
        <v>1</v>
      </c>
      <c r="J154" s="13" t="s">
        <v>98</v>
      </c>
      <c r="K154" s="64" t="s">
        <v>248</v>
      </c>
      <c r="L154" s="100" t="s">
        <v>75</v>
      </c>
      <c r="M154" s="66" t="s">
        <v>97</v>
      </c>
      <c r="N154" s="161">
        <f t="shared" si="17"/>
        <v>180</v>
      </c>
      <c r="O154" s="114">
        <v>300</v>
      </c>
      <c r="P154" s="59">
        <v>1190</v>
      </c>
      <c r="Q154" s="139">
        <f t="shared" si="18"/>
        <v>1323</v>
      </c>
      <c r="R154" s="141">
        <v>4.41</v>
      </c>
      <c r="S154" s="80"/>
      <c r="T154" s="92"/>
      <c r="U154" s="81"/>
      <c r="V154" s="4">
        <v>1.28</v>
      </c>
      <c r="W154" s="5"/>
      <c r="X154" s="6"/>
      <c r="Y154" s="7">
        <v>1.75</v>
      </c>
      <c r="Z154" s="196"/>
      <c r="AA154" s="208">
        <f t="shared" si="19"/>
        <v>0</v>
      </c>
      <c r="AB154" s="214">
        <f t="shared" si="16"/>
        <v>793.8000000000001</v>
      </c>
    </row>
    <row r="155" spans="1:28" ht="19.5" customHeight="1">
      <c r="A155" s="300"/>
      <c r="B155" s="248"/>
      <c r="C155" s="248"/>
      <c r="D155" s="16" t="s">
        <v>19</v>
      </c>
      <c r="E155" s="16" t="s">
        <v>342</v>
      </c>
      <c r="F155" s="13"/>
      <c r="G155" s="13">
        <v>4</v>
      </c>
      <c r="H155" s="13" t="s">
        <v>97</v>
      </c>
      <c r="I155" s="13">
        <v>1</v>
      </c>
      <c r="J155" s="13" t="s">
        <v>98</v>
      </c>
      <c r="K155" s="14" t="s">
        <v>248</v>
      </c>
      <c r="L155" s="50" t="s">
        <v>75</v>
      </c>
      <c r="M155" s="66" t="s">
        <v>97</v>
      </c>
      <c r="N155" s="161">
        <f t="shared" si="17"/>
        <v>2418</v>
      </c>
      <c r="O155" s="114">
        <f t="shared" si="20"/>
        <v>4030</v>
      </c>
      <c r="P155" s="59">
        <v>806</v>
      </c>
      <c r="Q155" s="139">
        <f t="shared" si="18"/>
        <v>16109.925000000001</v>
      </c>
      <c r="R155" s="141">
        <f>AVERAGE(V155:Y155)</f>
        <v>3.9975</v>
      </c>
      <c r="S155" s="80"/>
      <c r="T155" s="92"/>
      <c r="U155" s="81"/>
      <c r="V155" s="4">
        <v>1.89</v>
      </c>
      <c r="W155" s="5"/>
      <c r="X155" s="6"/>
      <c r="Y155" s="7">
        <v>6.105</v>
      </c>
      <c r="Z155" s="196"/>
      <c r="AA155" s="208">
        <f t="shared" si="19"/>
        <v>0</v>
      </c>
      <c r="AB155" s="214">
        <f t="shared" si="16"/>
        <v>9665.955</v>
      </c>
    </row>
    <row r="156" spans="1:28" ht="20.25" customHeight="1">
      <c r="A156" s="302"/>
      <c r="B156" s="236"/>
      <c r="C156" s="236"/>
      <c r="D156" s="16" t="s">
        <v>52</v>
      </c>
      <c r="E156" s="16" t="s">
        <v>343</v>
      </c>
      <c r="F156" s="13"/>
      <c r="G156" s="13" t="s">
        <v>466</v>
      </c>
      <c r="H156" s="13" t="s">
        <v>97</v>
      </c>
      <c r="I156" s="13">
        <v>6</v>
      </c>
      <c r="J156" s="13" t="s">
        <v>98</v>
      </c>
      <c r="K156" s="14" t="s">
        <v>248</v>
      </c>
      <c r="L156" s="50" t="s">
        <v>75</v>
      </c>
      <c r="M156" s="66" t="s">
        <v>97</v>
      </c>
      <c r="N156" s="161">
        <f t="shared" si="17"/>
        <v>375</v>
      </c>
      <c r="O156" s="114">
        <f>P156*5</f>
        <v>625</v>
      </c>
      <c r="P156" s="59">
        <v>125</v>
      </c>
      <c r="Q156" s="139">
        <f t="shared" si="18"/>
        <v>1980</v>
      </c>
      <c r="R156" s="141">
        <v>3.168</v>
      </c>
      <c r="S156" s="80"/>
      <c r="T156" s="80"/>
      <c r="U156" s="81"/>
      <c r="V156" s="4"/>
      <c r="W156" s="5"/>
      <c r="X156" s="6">
        <v>2.88</v>
      </c>
      <c r="Y156" s="7"/>
      <c r="Z156" s="196"/>
      <c r="AA156" s="208">
        <f t="shared" si="19"/>
        <v>0</v>
      </c>
      <c r="AB156" s="214">
        <f t="shared" si="16"/>
        <v>1188</v>
      </c>
    </row>
    <row r="157" spans="1:28" ht="21.75" customHeight="1">
      <c r="A157" s="241" t="s">
        <v>344</v>
      </c>
      <c r="B157" s="224" t="s">
        <v>245</v>
      </c>
      <c r="C157" s="224" t="s">
        <v>246</v>
      </c>
      <c r="D157" s="276" t="s">
        <v>483</v>
      </c>
      <c r="E157" s="260" t="s">
        <v>503</v>
      </c>
      <c r="F157" s="240"/>
      <c r="G157" s="229">
        <v>0.5</v>
      </c>
      <c r="H157" s="229" t="s">
        <v>97</v>
      </c>
      <c r="I157" s="229">
        <v>10</v>
      </c>
      <c r="J157" s="229" t="s">
        <v>98</v>
      </c>
      <c r="K157" s="387" t="s">
        <v>248</v>
      </c>
      <c r="L157" s="284" t="s">
        <v>75</v>
      </c>
      <c r="M157" s="284" t="s">
        <v>98</v>
      </c>
      <c r="N157" s="278">
        <f t="shared" si="17"/>
        <v>1170</v>
      </c>
      <c r="O157" s="310">
        <f>P157*5</f>
        <v>1950</v>
      </c>
      <c r="P157" s="335">
        <v>390</v>
      </c>
      <c r="Q157" s="285">
        <f t="shared" si="18"/>
        <v>10155.6</v>
      </c>
      <c r="R157" s="315">
        <v>5.208</v>
      </c>
      <c r="S157" s="284"/>
      <c r="T157" s="286"/>
      <c r="U157" s="284"/>
      <c r="V157" s="332"/>
      <c r="W157" s="356"/>
      <c r="X157" s="355">
        <v>6.79</v>
      </c>
      <c r="Y157" s="354"/>
      <c r="Z157" s="422"/>
      <c r="AA157" s="418">
        <f>Z157*N157</f>
        <v>0</v>
      </c>
      <c r="AB157" s="280">
        <f t="shared" si="16"/>
        <v>6093.360000000001</v>
      </c>
    </row>
    <row r="158" spans="1:28" ht="14.25" customHeight="1">
      <c r="A158" s="242"/>
      <c r="B158" s="225"/>
      <c r="C158" s="225"/>
      <c r="D158" s="277"/>
      <c r="E158" s="261"/>
      <c r="F158" s="281"/>
      <c r="G158" s="229"/>
      <c r="H158" s="229"/>
      <c r="I158" s="229"/>
      <c r="J158" s="229"/>
      <c r="K158" s="387"/>
      <c r="L158" s="284"/>
      <c r="M158" s="284"/>
      <c r="N158" s="279"/>
      <c r="O158" s="281"/>
      <c r="P158" s="382"/>
      <c r="Q158" s="281"/>
      <c r="R158" s="316"/>
      <c r="S158" s="284"/>
      <c r="T158" s="284"/>
      <c r="U158" s="284"/>
      <c r="V158" s="332"/>
      <c r="W158" s="356"/>
      <c r="X158" s="355"/>
      <c r="Y158" s="354"/>
      <c r="Z158" s="423"/>
      <c r="AA158" s="419"/>
      <c r="AB158" s="281"/>
    </row>
    <row r="159" spans="1:28" ht="16.5" customHeight="1">
      <c r="A159" s="242"/>
      <c r="B159" s="226"/>
      <c r="C159" s="226"/>
      <c r="D159" s="276" t="s">
        <v>484</v>
      </c>
      <c r="E159" s="256" t="s">
        <v>504</v>
      </c>
      <c r="F159" s="240"/>
      <c r="G159" s="229">
        <v>0.5</v>
      </c>
      <c r="H159" s="229" t="s">
        <v>97</v>
      </c>
      <c r="I159" s="229">
        <v>1</v>
      </c>
      <c r="J159" s="229" t="s">
        <v>98</v>
      </c>
      <c r="K159" s="387" t="s">
        <v>248</v>
      </c>
      <c r="L159" s="282" t="s">
        <v>75</v>
      </c>
      <c r="M159" s="282" t="s">
        <v>98</v>
      </c>
      <c r="N159" s="278">
        <f t="shared" si="17"/>
        <v>300</v>
      </c>
      <c r="O159" s="308">
        <v>500</v>
      </c>
      <c r="P159" s="335"/>
      <c r="Q159" s="285">
        <f t="shared" si="18"/>
        <v>2877</v>
      </c>
      <c r="R159" s="315">
        <v>5.754</v>
      </c>
      <c r="S159" s="282"/>
      <c r="T159" s="282"/>
      <c r="U159" s="282"/>
      <c r="V159" s="332"/>
      <c r="W159" s="356"/>
      <c r="X159" s="355"/>
      <c r="Y159" s="354"/>
      <c r="Z159" s="422"/>
      <c r="AA159" s="418">
        <f>Z159*N159</f>
        <v>0</v>
      </c>
      <c r="AB159" s="280">
        <f t="shared" si="16"/>
        <v>1726.1999999999998</v>
      </c>
    </row>
    <row r="160" spans="1:28" ht="16.5" customHeight="1">
      <c r="A160" s="242"/>
      <c r="B160" s="227"/>
      <c r="C160" s="227"/>
      <c r="D160" s="277"/>
      <c r="E160" s="257"/>
      <c r="F160" s="281"/>
      <c r="G160" s="240"/>
      <c r="H160" s="229"/>
      <c r="I160" s="229"/>
      <c r="J160" s="229"/>
      <c r="K160" s="387"/>
      <c r="L160" s="283"/>
      <c r="M160" s="283"/>
      <c r="N160" s="279">
        <f t="shared" si="17"/>
        <v>0</v>
      </c>
      <c r="O160" s="309"/>
      <c r="P160" s="293"/>
      <c r="Q160" s="281"/>
      <c r="R160" s="316"/>
      <c r="S160" s="283"/>
      <c r="T160" s="283"/>
      <c r="U160" s="283"/>
      <c r="V160" s="332"/>
      <c r="W160" s="356"/>
      <c r="X160" s="355"/>
      <c r="Y160" s="354"/>
      <c r="Z160" s="423"/>
      <c r="AA160" s="419"/>
      <c r="AB160" s="281">
        <f t="shared" si="16"/>
        <v>0</v>
      </c>
    </row>
    <row r="161" spans="1:28" ht="16.5" customHeight="1">
      <c r="A161" s="304"/>
      <c r="B161" s="389"/>
      <c r="C161" s="267"/>
      <c r="D161" s="12" t="s">
        <v>348</v>
      </c>
      <c r="E161" s="12" t="s">
        <v>348</v>
      </c>
      <c r="F161" s="13"/>
      <c r="G161" s="13">
        <v>1</v>
      </c>
      <c r="H161" s="13" t="s">
        <v>97</v>
      </c>
      <c r="I161" s="13">
        <v>1</v>
      </c>
      <c r="J161" s="13" t="s">
        <v>98</v>
      </c>
      <c r="K161" s="63" t="s">
        <v>248</v>
      </c>
      <c r="L161" s="50" t="s">
        <v>75</v>
      </c>
      <c r="M161" s="66" t="s">
        <v>97</v>
      </c>
      <c r="N161" s="161">
        <f t="shared" si="17"/>
        <v>2400</v>
      </c>
      <c r="O161" s="114">
        <v>4000</v>
      </c>
      <c r="P161" s="59">
        <v>750</v>
      </c>
      <c r="Q161" s="139">
        <f t="shared" si="18"/>
        <v>25800</v>
      </c>
      <c r="R161" s="141">
        <v>6.45</v>
      </c>
      <c r="S161" s="80"/>
      <c r="T161" s="92"/>
      <c r="U161" s="81"/>
      <c r="V161" s="4">
        <v>5.95</v>
      </c>
      <c r="W161" s="5">
        <v>2.46</v>
      </c>
      <c r="X161" s="6"/>
      <c r="Y161" s="7">
        <v>5.2</v>
      </c>
      <c r="Z161" s="196"/>
      <c r="AA161" s="208">
        <f>Z161*N161</f>
        <v>0</v>
      </c>
      <c r="AB161" s="214">
        <f t="shared" si="16"/>
        <v>15480</v>
      </c>
    </row>
    <row r="162" spans="1:28" ht="16.5" customHeight="1">
      <c r="A162" s="300"/>
      <c r="B162" s="389"/>
      <c r="C162" s="267"/>
      <c r="D162" s="16" t="s">
        <v>157</v>
      </c>
      <c r="E162" s="16" t="s">
        <v>347</v>
      </c>
      <c r="F162" s="13"/>
      <c r="G162" s="13">
        <v>1</v>
      </c>
      <c r="H162" s="13" t="s">
        <v>97</v>
      </c>
      <c r="I162" s="13">
        <v>1</v>
      </c>
      <c r="J162" s="13" t="s">
        <v>98</v>
      </c>
      <c r="K162" s="63" t="s">
        <v>248</v>
      </c>
      <c r="L162" s="50" t="s">
        <v>75</v>
      </c>
      <c r="M162" s="66" t="s">
        <v>97</v>
      </c>
      <c r="N162" s="161">
        <f t="shared" si="17"/>
        <v>2880</v>
      </c>
      <c r="O162" s="114">
        <f aca="true" t="shared" si="21" ref="O162:O183">P162*5</f>
        <v>4800</v>
      </c>
      <c r="P162" s="59">
        <v>960</v>
      </c>
      <c r="Q162" s="139">
        <f t="shared" si="18"/>
        <v>14220</v>
      </c>
      <c r="R162" s="141">
        <f>AVERAGE(V162:Y162)</f>
        <v>2.9625</v>
      </c>
      <c r="S162" s="80"/>
      <c r="T162" s="92"/>
      <c r="U162" s="81"/>
      <c r="V162" s="4">
        <v>3.47</v>
      </c>
      <c r="W162" s="5">
        <v>2.38</v>
      </c>
      <c r="X162" s="6">
        <v>3.31</v>
      </c>
      <c r="Y162" s="7">
        <v>2.69</v>
      </c>
      <c r="Z162" s="196"/>
      <c r="AA162" s="208">
        <f aca="true" t="shared" si="22" ref="AA162:AA198">Z162*N162</f>
        <v>0</v>
      </c>
      <c r="AB162" s="214">
        <f t="shared" si="16"/>
        <v>8532</v>
      </c>
    </row>
    <row r="163" spans="1:28" ht="16.5" customHeight="1">
      <c r="A163" s="300"/>
      <c r="B163" s="389"/>
      <c r="C163" s="267"/>
      <c r="D163" s="16" t="s">
        <v>163</v>
      </c>
      <c r="E163" s="16" t="s">
        <v>349</v>
      </c>
      <c r="F163" s="13"/>
      <c r="G163" s="13">
        <v>0.9</v>
      </c>
      <c r="H163" s="13" t="s">
        <v>97</v>
      </c>
      <c r="I163" s="13">
        <v>1</v>
      </c>
      <c r="J163" s="13" t="s">
        <v>98</v>
      </c>
      <c r="K163" s="63" t="s">
        <v>248</v>
      </c>
      <c r="L163" s="50" t="s">
        <v>75</v>
      </c>
      <c r="M163" s="66" t="s">
        <v>97</v>
      </c>
      <c r="N163" s="161">
        <f t="shared" si="17"/>
        <v>1980</v>
      </c>
      <c r="O163" s="114">
        <f t="shared" si="21"/>
        <v>3300</v>
      </c>
      <c r="P163" s="59">
        <v>660</v>
      </c>
      <c r="Q163" s="139">
        <f t="shared" si="18"/>
        <v>10725</v>
      </c>
      <c r="R163" s="141">
        <v>3.25</v>
      </c>
      <c r="S163" s="80"/>
      <c r="T163" s="92"/>
      <c r="U163" s="81"/>
      <c r="V163" s="4"/>
      <c r="W163" s="5">
        <v>2</v>
      </c>
      <c r="X163" s="6">
        <v>5.38</v>
      </c>
      <c r="Y163" s="7">
        <v>2.69</v>
      </c>
      <c r="Z163" s="196"/>
      <c r="AA163" s="208">
        <f t="shared" si="22"/>
        <v>0</v>
      </c>
      <c r="AB163" s="214">
        <f t="shared" si="16"/>
        <v>6435</v>
      </c>
    </row>
    <row r="164" spans="1:28" ht="16.5" customHeight="1">
      <c r="A164" s="300"/>
      <c r="B164" s="390"/>
      <c r="C164" s="268"/>
      <c r="D164" s="16" t="s">
        <v>43</v>
      </c>
      <c r="E164" s="16" t="s">
        <v>350</v>
      </c>
      <c r="F164" s="13"/>
      <c r="G164" s="13">
        <v>1</v>
      </c>
      <c r="H164" s="13" t="s">
        <v>97</v>
      </c>
      <c r="I164" s="13">
        <v>1</v>
      </c>
      <c r="J164" s="13" t="s">
        <v>98</v>
      </c>
      <c r="K164" s="63" t="s">
        <v>248</v>
      </c>
      <c r="L164" s="50" t="s">
        <v>75</v>
      </c>
      <c r="M164" s="66" t="s">
        <v>97</v>
      </c>
      <c r="N164" s="161">
        <f t="shared" si="17"/>
        <v>312</v>
      </c>
      <c r="O164" s="114">
        <f t="shared" si="21"/>
        <v>520</v>
      </c>
      <c r="P164" s="59">
        <v>104</v>
      </c>
      <c r="Q164" s="139">
        <f t="shared" si="18"/>
        <v>2056.6</v>
      </c>
      <c r="R164" s="141">
        <f>AVERAGE(V164:Y164)</f>
        <v>3.955</v>
      </c>
      <c r="S164" s="80"/>
      <c r="T164" s="92"/>
      <c r="U164" s="81"/>
      <c r="V164" s="4"/>
      <c r="W164" s="5">
        <v>4.81</v>
      </c>
      <c r="X164" s="6"/>
      <c r="Y164" s="7">
        <v>3.1</v>
      </c>
      <c r="Z164" s="196"/>
      <c r="AA164" s="208">
        <f t="shared" si="22"/>
        <v>0</v>
      </c>
      <c r="AB164" s="214">
        <f t="shared" si="16"/>
        <v>1233.96</v>
      </c>
    </row>
    <row r="165" spans="1:28" ht="16.5" customHeight="1">
      <c r="A165" s="300"/>
      <c r="B165" s="223" t="s">
        <v>61</v>
      </c>
      <c r="C165" s="223" t="s">
        <v>346</v>
      </c>
      <c r="D165" s="16" t="s">
        <v>62</v>
      </c>
      <c r="E165" s="16" t="s">
        <v>351</v>
      </c>
      <c r="F165" s="13"/>
      <c r="G165" s="13">
        <v>1</v>
      </c>
      <c r="H165" s="13" t="s">
        <v>97</v>
      </c>
      <c r="I165" s="13">
        <v>1</v>
      </c>
      <c r="J165" s="13" t="s">
        <v>98</v>
      </c>
      <c r="K165" s="63" t="s">
        <v>248</v>
      </c>
      <c r="L165" s="50" t="s">
        <v>75</v>
      </c>
      <c r="M165" s="66" t="s">
        <v>97</v>
      </c>
      <c r="N165" s="161">
        <f t="shared" si="17"/>
        <v>21</v>
      </c>
      <c r="O165" s="114">
        <f t="shared" si="21"/>
        <v>35</v>
      </c>
      <c r="P165" s="59">
        <v>7</v>
      </c>
      <c r="Q165" s="139">
        <f t="shared" si="18"/>
        <v>271.25</v>
      </c>
      <c r="R165" s="141">
        <f>AVERAGE(V165:Y165)</f>
        <v>7.75</v>
      </c>
      <c r="S165" s="80"/>
      <c r="T165" s="92"/>
      <c r="U165" s="81"/>
      <c r="V165" s="4"/>
      <c r="W165" s="5"/>
      <c r="X165" s="6"/>
      <c r="Y165" s="7">
        <v>7.75</v>
      </c>
      <c r="Z165" s="196"/>
      <c r="AA165" s="208">
        <f t="shared" si="22"/>
        <v>0</v>
      </c>
      <c r="AB165" s="214">
        <f t="shared" si="16"/>
        <v>162.75</v>
      </c>
    </row>
    <row r="166" spans="1:28" ht="16.5" customHeight="1">
      <c r="A166" s="300"/>
      <c r="B166" s="248"/>
      <c r="C166" s="248"/>
      <c r="D166" s="16" t="s">
        <v>63</v>
      </c>
      <c r="E166" s="16" t="s">
        <v>352</v>
      </c>
      <c r="F166" s="13"/>
      <c r="G166" s="13">
        <v>15</v>
      </c>
      <c r="H166" s="13" t="s">
        <v>97</v>
      </c>
      <c r="I166" s="13">
        <v>1</v>
      </c>
      <c r="J166" s="13" t="s">
        <v>98</v>
      </c>
      <c r="K166" s="63" t="s">
        <v>248</v>
      </c>
      <c r="L166" s="50" t="s">
        <v>75</v>
      </c>
      <c r="M166" s="66" t="s">
        <v>97</v>
      </c>
      <c r="N166" s="161">
        <f t="shared" si="17"/>
        <v>12</v>
      </c>
      <c r="O166" s="114">
        <f t="shared" si="21"/>
        <v>20</v>
      </c>
      <c r="P166" s="59">
        <v>4</v>
      </c>
      <c r="Q166" s="139">
        <f t="shared" si="18"/>
        <v>94.80000000000001</v>
      </c>
      <c r="R166" s="141">
        <f>AVERAGE(V166:Y166)</f>
        <v>4.74</v>
      </c>
      <c r="S166" s="80"/>
      <c r="T166" s="92"/>
      <c r="U166" s="81"/>
      <c r="V166" s="4"/>
      <c r="W166" s="5"/>
      <c r="X166" s="6"/>
      <c r="Y166" s="7">
        <v>4.74</v>
      </c>
      <c r="Z166" s="196"/>
      <c r="AA166" s="208">
        <f t="shared" si="22"/>
        <v>0</v>
      </c>
      <c r="AB166" s="214">
        <f t="shared" si="16"/>
        <v>56.88</v>
      </c>
    </row>
    <row r="167" spans="1:28" ht="16.5" customHeight="1">
      <c r="A167" s="300"/>
      <c r="B167" s="248"/>
      <c r="C167" s="248"/>
      <c r="D167" s="16" t="s">
        <v>64</v>
      </c>
      <c r="E167" s="16" t="s">
        <v>64</v>
      </c>
      <c r="F167" s="13"/>
      <c r="G167" s="13">
        <v>5</v>
      </c>
      <c r="H167" s="13" t="s">
        <v>97</v>
      </c>
      <c r="I167" s="13">
        <v>1</v>
      </c>
      <c r="J167" s="13" t="s">
        <v>98</v>
      </c>
      <c r="K167" s="63" t="s">
        <v>248</v>
      </c>
      <c r="L167" s="50" t="s">
        <v>75</v>
      </c>
      <c r="M167" s="66" t="s">
        <v>97</v>
      </c>
      <c r="N167" s="161">
        <f t="shared" si="17"/>
        <v>150</v>
      </c>
      <c r="O167" s="114">
        <f t="shared" si="21"/>
        <v>250</v>
      </c>
      <c r="P167" s="59">
        <v>50</v>
      </c>
      <c r="Q167" s="139">
        <f t="shared" si="18"/>
        <v>2365</v>
      </c>
      <c r="R167" s="141">
        <v>9.46</v>
      </c>
      <c r="S167" s="80"/>
      <c r="T167" s="92"/>
      <c r="U167" s="81"/>
      <c r="V167" s="4"/>
      <c r="W167" s="5"/>
      <c r="X167" s="6"/>
      <c r="Y167" s="7">
        <v>8.6</v>
      </c>
      <c r="Z167" s="196"/>
      <c r="AA167" s="208">
        <f t="shared" si="22"/>
        <v>0</v>
      </c>
      <c r="AB167" s="214">
        <f t="shared" si="16"/>
        <v>1419.0000000000002</v>
      </c>
    </row>
    <row r="168" spans="1:28" ht="16.5" customHeight="1">
      <c r="A168" s="300"/>
      <c r="B168" s="248"/>
      <c r="C168" s="248"/>
      <c r="D168" s="16" t="s">
        <v>65</v>
      </c>
      <c r="E168" s="16" t="s">
        <v>353</v>
      </c>
      <c r="F168" s="13"/>
      <c r="G168" s="13">
        <v>1</v>
      </c>
      <c r="H168" s="13" t="s">
        <v>97</v>
      </c>
      <c r="I168" s="13">
        <v>1</v>
      </c>
      <c r="J168" s="13" t="s">
        <v>98</v>
      </c>
      <c r="K168" s="63" t="s">
        <v>248</v>
      </c>
      <c r="L168" s="50" t="s">
        <v>75</v>
      </c>
      <c r="M168" s="66" t="s">
        <v>97</v>
      </c>
      <c r="N168" s="161">
        <f t="shared" si="17"/>
        <v>135</v>
      </c>
      <c r="O168" s="114">
        <f t="shared" si="21"/>
        <v>225</v>
      </c>
      <c r="P168" s="59">
        <v>45</v>
      </c>
      <c r="Q168" s="139">
        <f t="shared" si="18"/>
        <v>2202.75</v>
      </c>
      <c r="R168" s="141">
        <v>9.79</v>
      </c>
      <c r="S168" s="73"/>
      <c r="T168" s="92"/>
      <c r="U168" s="93"/>
      <c r="V168" s="4"/>
      <c r="W168" s="5"/>
      <c r="X168" s="6"/>
      <c r="Y168" s="7">
        <v>8.99</v>
      </c>
      <c r="Z168" s="196"/>
      <c r="AA168" s="208">
        <f t="shared" si="22"/>
        <v>0</v>
      </c>
      <c r="AB168" s="214">
        <f t="shared" si="16"/>
        <v>1321.6499999999999</v>
      </c>
    </row>
    <row r="169" spans="1:28" ht="16.5" customHeight="1">
      <c r="A169" s="300"/>
      <c r="B169" s="248"/>
      <c r="C169" s="248"/>
      <c r="D169" s="16" t="s">
        <v>66</v>
      </c>
      <c r="E169" s="16" t="s">
        <v>354</v>
      </c>
      <c r="F169" s="13"/>
      <c r="G169" s="13">
        <v>0.5</v>
      </c>
      <c r="H169" s="13" t="s">
        <v>97</v>
      </c>
      <c r="I169" s="13">
        <v>1</v>
      </c>
      <c r="J169" s="13" t="s">
        <v>98</v>
      </c>
      <c r="K169" s="63" t="s">
        <v>248</v>
      </c>
      <c r="L169" s="50" t="s">
        <v>75</v>
      </c>
      <c r="M169" s="66" t="s">
        <v>97</v>
      </c>
      <c r="N169" s="161">
        <f t="shared" si="17"/>
        <v>135</v>
      </c>
      <c r="O169" s="114">
        <f t="shared" si="21"/>
        <v>225</v>
      </c>
      <c r="P169" s="59">
        <v>45</v>
      </c>
      <c r="Q169" s="139">
        <f t="shared" si="18"/>
        <v>1433.0249999999999</v>
      </c>
      <c r="R169" s="141">
        <v>6.369</v>
      </c>
      <c r="S169" s="80"/>
      <c r="T169" s="92"/>
      <c r="U169" s="81"/>
      <c r="V169" s="4"/>
      <c r="W169" s="5"/>
      <c r="X169" s="6"/>
      <c r="Y169" s="7">
        <v>5.79</v>
      </c>
      <c r="Z169" s="196"/>
      <c r="AA169" s="208">
        <f t="shared" si="22"/>
        <v>0</v>
      </c>
      <c r="AB169" s="214">
        <f t="shared" si="16"/>
        <v>859.8149999999999</v>
      </c>
    </row>
    <row r="170" spans="1:28" ht="16.5" customHeight="1">
      <c r="A170" s="300"/>
      <c r="B170" s="248"/>
      <c r="C170" s="248"/>
      <c r="D170" s="16" t="s">
        <v>67</v>
      </c>
      <c r="E170" s="16" t="s">
        <v>355</v>
      </c>
      <c r="F170" s="13"/>
      <c r="G170" s="13">
        <v>0.5</v>
      </c>
      <c r="H170" s="13" t="s">
        <v>97</v>
      </c>
      <c r="I170" s="13">
        <v>1</v>
      </c>
      <c r="J170" s="13" t="s">
        <v>98</v>
      </c>
      <c r="K170" s="63" t="s">
        <v>248</v>
      </c>
      <c r="L170" s="50" t="s">
        <v>75</v>
      </c>
      <c r="M170" s="66" t="s">
        <v>97</v>
      </c>
      <c r="N170" s="161">
        <f t="shared" si="17"/>
        <v>60</v>
      </c>
      <c r="O170" s="114">
        <f t="shared" si="21"/>
        <v>100</v>
      </c>
      <c r="P170" s="59">
        <v>20</v>
      </c>
      <c r="Q170" s="139">
        <f t="shared" si="18"/>
        <v>636.9</v>
      </c>
      <c r="R170" s="141">
        <v>6.369</v>
      </c>
      <c r="S170" s="80"/>
      <c r="T170" s="92"/>
      <c r="U170" s="81"/>
      <c r="V170" s="4"/>
      <c r="W170" s="5"/>
      <c r="X170" s="6"/>
      <c r="Y170" s="7">
        <v>5.79</v>
      </c>
      <c r="Z170" s="196"/>
      <c r="AA170" s="208">
        <f t="shared" si="22"/>
        <v>0</v>
      </c>
      <c r="AB170" s="214">
        <f t="shared" si="16"/>
        <v>382.14</v>
      </c>
    </row>
    <row r="171" spans="1:28" ht="16.5" customHeight="1">
      <c r="A171" s="300"/>
      <c r="B171" s="248"/>
      <c r="C171" s="248"/>
      <c r="D171" s="16" t="s">
        <v>68</v>
      </c>
      <c r="E171" s="16" t="s">
        <v>356</v>
      </c>
      <c r="F171" s="13"/>
      <c r="G171" s="13">
        <v>3</v>
      </c>
      <c r="H171" s="13" t="s">
        <v>97</v>
      </c>
      <c r="I171" s="13">
        <v>1</v>
      </c>
      <c r="J171" s="13" t="s">
        <v>98</v>
      </c>
      <c r="K171" s="63" t="s">
        <v>248</v>
      </c>
      <c r="L171" s="50" t="s">
        <v>75</v>
      </c>
      <c r="M171" s="66" t="s">
        <v>97</v>
      </c>
      <c r="N171" s="161">
        <f t="shared" si="17"/>
        <v>60</v>
      </c>
      <c r="O171" s="114">
        <f t="shared" si="21"/>
        <v>100</v>
      </c>
      <c r="P171" s="59">
        <v>20</v>
      </c>
      <c r="Q171" s="139">
        <f t="shared" si="18"/>
        <v>1095.6</v>
      </c>
      <c r="R171" s="141">
        <v>10.956</v>
      </c>
      <c r="S171" s="80"/>
      <c r="T171" s="92"/>
      <c r="U171" s="81"/>
      <c r="V171" s="4"/>
      <c r="W171" s="5"/>
      <c r="X171" s="6"/>
      <c r="Y171" s="7">
        <v>9.96</v>
      </c>
      <c r="Z171" s="196"/>
      <c r="AA171" s="208">
        <f t="shared" si="22"/>
        <v>0</v>
      </c>
      <c r="AB171" s="214">
        <f t="shared" si="16"/>
        <v>657.36</v>
      </c>
    </row>
    <row r="172" spans="1:28" ht="16.5" customHeight="1">
      <c r="A172" s="300"/>
      <c r="B172" s="248"/>
      <c r="C172" s="248"/>
      <c r="D172" s="16" t="s">
        <v>69</v>
      </c>
      <c r="E172" s="16" t="s">
        <v>357</v>
      </c>
      <c r="F172" s="13"/>
      <c r="G172" s="13">
        <v>3</v>
      </c>
      <c r="H172" s="13" t="s">
        <v>97</v>
      </c>
      <c r="I172" s="13">
        <v>1</v>
      </c>
      <c r="J172" s="13" t="s">
        <v>98</v>
      </c>
      <c r="K172" s="63" t="s">
        <v>248</v>
      </c>
      <c r="L172" s="50" t="s">
        <v>75</v>
      </c>
      <c r="M172" s="66" t="s">
        <v>97</v>
      </c>
      <c r="N172" s="161">
        <f t="shared" si="17"/>
        <v>18</v>
      </c>
      <c r="O172" s="114">
        <f t="shared" si="21"/>
        <v>30</v>
      </c>
      <c r="P172" s="59">
        <v>6</v>
      </c>
      <c r="Q172" s="139">
        <f t="shared" si="18"/>
        <v>284.79</v>
      </c>
      <c r="R172" s="141">
        <v>9.493</v>
      </c>
      <c r="S172" s="80"/>
      <c r="T172" s="92"/>
      <c r="U172" s="81"/>
      <c r="V172" s="4"/>
      <c r="W172" s="5"/>
      <c r="X172" s="6"/>
      <c r="Y172" s="7">
        <v>8.63</v>
      </c>
      <c r="Z172" s="196"/>
      <c r="AA172" s="208">
        <f t="shared" si="22"/>
        <v>0</v>
      </c>
      <c r="AB172" s="214">
        <f t="shared" si="16"/>
        <v>170.874</v>
      </c>
    </row>
    <row r="173" spans="1:28" ht="16.5" customHeight="1">
      <c r="A173" s="302"/>
      <c r="B173" s="388"/>
      <c r="C173" s="388"/>
      <c r="D173" s="16" t="s">
        <v>70</v>
      </c>
      <c r="E173" s="16" t="s">
        <v>358</v>
      </c>
      <c r="F173" s="13"/>
      <c r="G173" s="13">
        <v>3</v>
      </c>
      <c r="H173" s="13" t="s">
        <v>97</v>
      </c>
      <c r="I173" s="13">
        <v>1</v>
      </c>
      <c r="J173" s="13" t="s">
        <v>98</v>
      </c>
      <c r="K173" s="63" t="s">
        <v>248</v>
      </c>
      <c r="L173" s="50" t="s">
        <v>75</v>
      </c>
      <c r="M173" s="66" t="s">
        <v>97</v>
      </c>
      <c r="N173" s="161">
        <f t="shared" si="17"/>
        <v>30</v>
      </c>
      <c r="O173" s="114">
        <f t="shared" si="21"/>
        <v>50</v>
      </c>
      <c r="P173" s="59">
        <v>10</v>
      </c>
      <c r="Q173" s="139">
        <f t="shared" si="18"/>
        <v>511.5</v>
      </c>
      <c r="R173" s="141">
        <v>10.23</v>
      </c>
      <c r="S173" s="80"/>
      <c r="T173" s="92"/>
      <c r="U173" s="81"/>
      <c r="V173" s="4"/>
      <c r="W173" s="5"/>
      <c r="X173" s="6"/>
      <c r="Y173" s="7">
        <v>9.3</v>
      </c>
      <c r="Z173" s="196"/>
      <c r="AA173" s="208">
        <f t="shared" si="22"/>
        <v>0</v>
      </c>
      <c r="AB173" s="214">
        <f t="shared" si="16"/>
        <v>306.90000000000003</v>
      </c>
    </row>
    <row r="174" spans="1:28" ht="16.5" customHeight="1">
      <c r="A174" s="231" t="s">
        <v>344</v>
      </c>
      <c r="B174" s="222" t="s">
        <v>158</v>
      </c>
      <c r="C174" s="222" t="s">
        <v>359</v>
      </c>
      <c r="D174" s="16" t="s">
        <v>486</v>
      </c>
      <c r="E174" s="16" t="s">
        <v>460</v>
      </c>
      <c r="F174" s="13"/>
      <c r="G174" s="13">
        <v>0.3</v>
      </c>
      <c r="H174" s="13" t="s">
        <v>97</v>
      </c>
      <c r="I174" s="13">
        <v>12</v>
      </c>
      <c r="J174" s="13" t="s">
        <v>98</v>
      </c>
      <c r="K174" s="63" t="s">
        <v>248</v>
      </c>
      <c r="L174" s="50" t="s">
        <v>75</v>
      </c>
      <c r="M174" s="66" t="s">
        <v>98</v>
      </c>
      <c r="N174" s="161">
        <f t="shared" si="17"/>
        <v>300</v>
      </c>
      <c r="O174" s="114">
        <f t="shared" si="21"/>
        <v>500</v>
      </c>
      <c r="P174" s="59">
        <v>100</v>
      </c>
      <c r="Q174" s="139">
        <f t="shared" si="18"/>
        <v>1036</v>
      </c>
      <c r="R174" s="141">
        <v>2.072</v>
      </c>
      <c r="S174" s="80"/>
      <c r="T174" s="92"/>
      <c r="U174" s="81"/>
      <c r="V174" s="4"/>
      <c r="W174" s="5"/>
      <c r="X174" s="6"/>
      <c r="Y174" s="7"/>
      <c r="Z174" s="196"/>
      <c r="AA174" s="208">
        <f t="shared" si="22"/>
        <v>0</v>
      </c>
      <c r="AB174" s="214">
        <f t="shared" si="16"/>
        <v>621.6</v>
      </c>
    </row>
    <row r="175" spans="1:28" ht="16.5" customHeight="1">
      <c r="A175" s="304"/>
      <c r="B175" s="252"/>
      <c r="C175" s="252"/>
      <c r="D175" s="16" t="s">
        <v>20</v>
      </c>
      <c r="E175" s="16" t="s">
        <v>360</v>
      </c>
      <c r="F175" s="13"/>
      <c r="G175" s="13">
        <v>1</v>
      </c>
      <c r="H175" s="13" t="s">
        <v>97</v>
      </c>
      <c r="I175" s="13">
        <v>1</v>
      </c>
      <c r="J175" s="13" t="s">
        <v>98</v>
      </c>
      <c r="K175" s="63" t="s">
        <v>248</v>
      </c>
      <c r="L175" s="50" t="s">
        <v>75</v>
      </c>
      <c r="M175" s="66" t="s">
        <v>97</v>
      </c>
      <c r="N175" s="161">
        <f>O175/5*3</f>
        <v>360</v>
      </c>
      <c r="O175" s="114">
        <f t="shared" si="21"/>
        <v>600</v>
      </c>
      <c r="P175" s="59">
        <v>120</v>
      </c>
      <c r="Q175" s="139">
        <f t="shared" si="18"/>
        <v>3432</v>
      </c>
      <c r="R175" s="141">
        <v>5.72</v>
      </c>
      <c r="S175" s="80"/>
      <c r="T175" s="92"/>
      <c r="U175" s="81"/>
      <c r="V175" s="4">
        <v>5.2</v>
      </c>
      <c r="W175" s="5">
        <v>4.93</v>
      </c>
      <c r="X175" s="6"/>
      <c r="Y175" s="7"/>
      <c r="Z175" s="196"/>
      <c r="AA175" s="208">
        <f t="shared" si="22"/>
        <v>0</v>
      </c>
      <c r="AB175" s="214">
        <f t="shared" si="16"/>
        <v>2059.2</v>
      </c>
    </row>
    <row r="176" spans="1:28" ht="16.5" customHeight="1">
      <c r="A176" s="300"/>
      <c r="B176" s="275"/>
      <c r="C176" s="275"/>
      <c r="D176" s="16" t="s">
        <v>53</v>
      </c>
      <c r="E176" s="16" t="s">
        <v>361</v>
      </c>
      <c r="F176" s="13"/>
      <c r="G176" s="13">
        <v>1</v>
      </c>
      <c r="H176" s="13" t="s">
        <v>97</v>
      </c>
      <c r="I176" s="13">
        <v>6</v>
      </c>
      <c r="J176" s="13" t="s">
        <v>98</v>
      </c>
      <c r="K176" s="63" t="s">
        <v>248</v>
      </c>
      <c r="L176" s="50" t="s">
        <v>75</v>
      </c>
      <c r="M176" s="66" t="s">
        <v>97</v>
      </c>
      <c r="N176" s="161">
        <f t="shared" si="17"/>
        <v>30</v>
      </c>
      <c r="O176" s="114">
        <f t="shared" si="21"/>
        <v>50</v>
      </c>
      <c r="P176" s="59">
        <v>10</v>
      </c>
      <c r="Q176" s="139">
        <f t="shared" si="18"/>
        <v>501.6</v>
      </c>
      <c r="R176" s="141">
        <v>10.032</v>
      </c>
      <c r="S176" s="80"/>
      <c r="T176" s="92"/>
      <c r="U176" s="81"/>
      <c r="V176" s="4"/>
      <c r="W176" s="5"/>
      <c r="X176" s="6">
        <v>9.12</v>
      </c>
      <c r="Y176" s="7"/>
      <c r="Z176" s="196"/>
      <c r="AA176" s="208">
        <f t="shared" si="22"/>
        <v>0</v>
      </c>
      <c r="AB176" s="214">
        <f t="shared" si="16"/>
        <v>300.96</v>
      </c>
    </row>
    <row r="177" spans="1:28" ht="16.5" customHeight="1">
      <c r="A177" s="300"/>
      <c r="B177" s="275"/>
      <c r="C177" s="275"/>
      <c r="D177" s="16" t="s">
        <v>71</v>
      </c>
      <c r="E177" s="16" t="s">
        <v>362</v>
      </c>
      <c r="F177" s="13"/>
      <c r="G177" s="13">
        <v>1</v>
      </c>
      <c r="H177" s="13" t="s">
        <v>97</v>
      </c>
      <c r="I177" s="13">
        <v>1</v>
      </c>
      <c r="J177" s="13" t="s">
        <v>98</v>
      </c>
      <c r="K177" s="63" t="s">
        <v>248</v>
      </c>
      <c r="L177" s="50" t="s">
        <v>75</v>
      </c>
      <c r="M177" s="66" t="s">
        <v>97</v>
      </c>
      <c r="N177" s="161">
        <f t="shared" si="17"/>
        <v>345</v>
      </c>
      <c r="O177" s="114">
        <f t="shared" si="21"/>
        <v>575</v>
      </c>
      <c r="P177" s="59">
        <v>115</v>
      </c>
      <c r="Q177" s="139">
        <f t="shared" si="18"/>
        <v>5939.175</v>
      </c>
      <c r="R177" s="141">
        <v>10.329</v>
      </c>
      <c r="S177" s="80"/>
      <c r="T177" s="92"/>
      <c r="U177" s="81"/>
      <c r="V177" s="4"/>
      <c r="W177" s="5"/>
      <c r="X177" s="6"/>
      <c r="Y177" s="7">
        <v>9.39</v>
      </c>
      <c r="Z177" s="196"/>
      <c r="AA177" s="208">
        <f t="shared" si="22"/>
        <v>0</v>
      </c>
      <c r="AB177" s="214">
        <f t="shared" si="16"/>
        <v>3563.505</v>
      </c>
    </row>
    <row r="178" spans="1:28" ht="16.5" customHeight="1">
      <c r="A178" s="300"/>
      <c r="B178" s="253"/>
      <c r="C178" s="253"/>
      <c r="D178" s="16" t="s">
        <v>21</v>
      </c>
      <c r="E178" s="16" t="s">
        <v>363</v>
      </c>
      <c r="F178" s="13"/>
      <c r="G178" s="13">
        <v>1</v>
      </c>
      <c r="H178" s="13" t="s">
        <v>97</v>
      </c>
      <c r="I178" s="13">
        <v>1</v>
      </c>
      <c r="J178" s="13" t="s">
        <v>98</v>
      </c>
      <c r="K178" s="63" t="s">
        <v>248</v>
      </c>
      <c r="L178" s="50" t="s">
        <v>75</v>
      </c>
      <c r="M178" s="66" t="s">
        <v>97</v>
      </c>
      <c r="N178" s="161">
        <v>119</v>
      </c>
      <c r="O178" s="114">
        <f t="shared" si="21"/>
        <v>200</v>
      </c>
      <c r="P178" s="59">
        <v>40</v>
      </c>
      <c r="Q178" s="139">
        <f t="shared" si="18"/>
        <v>1416.8</v>
      </c>
      <c r="R178" s="141">
        <v>7.084</v>
      </c>
      <c r="S178" s="80"/>
      <c r="T178" s="92"/>
      <c r="U178" s="81"/>
      <c r="V178" s="4">
        <v>6.44</v>
      </c>
      <c r="W178" s="5"/>
      <c r="X178" s="6"/>
      <c r="Y178" s="7"/>
      <c r="Z178" s="196"/>
      <c r="AA178" s="208">
        <f t="shared" si="22"/>
        <v>0</v>
      </c>
      <c r="AB178" s="214">
        <f t="shared" si="16"/>
        <v>842.996</v>
      </c>
    </row>
    <row r="179" spans="1:28" ht="16.5" customHeight="1">
      <c r="A179" s="300"/>
      <c r="B179" s="275" t="s">
        <v>22</v>
      </c>
      <c r="C179" s="275" t="s">
        <v>364</v>
      </c>
      <c r="D179" s="16" t="s">
        <v>202</v>
      </c>
      <c r="E179" s="16" t="s">
        <v>203</v>
      </c>
      <c r="F179" s="13"/>
      <c r="G179" s="13">
        <v>0.5</v>
      </c>
      <c r="H179" s="13" t="s">
        <v>97</v>
      </c>
      <c r="I179" s="13">
        <v>1</v>
      </c>
      <c r="J179" s="13" t="s">
        <v>98</v>
      </c>
      <c r="K179" s="63" t="s">
        <v>248</v>
      </c>
      <c r="L179" s="50" t="s">
        <v>75</v>
      </c>
      <c r="M179" s="66" t="s">
        <v>97</v>
      </c>
      <c r="N179" s="161">
        <f t="shared" si="17"/>
        <v>1200</v>
      </c>
      <c r="O179" s="114">
        <v>2000</v>
      </c>
      <c r="P179" s="59">
        <v>1810</v>
      </c>
      <c r="Q179" s="139">
        <f t="shared" si="18"/>
        <v>12900</v>
      </c>
      <c r="R179" s="141">
        <v>6.45</v>
      </c>
      <c r="S179" s="80"/>
      <c r="T179" s="92"/>
      <c r="U179" s="81"/>
      <c r="V179" s="4">
        <v>4.25</v>
      </c>
      <c r="W179" s="5"/>
      <c r="X179" s="6"/>
      <c r="Y179" s="7">
        <v>5.25</v>
      </c>
      <c r="Z179" s="196"/>
      <c r="AA179" s="208">
        <f t="shared" si="22"/>
        <v>0</v>
      </c>
      <c r="AB179" s="214">
        <f t="shared" si="16"/>
        <v>7740</v>
      </c>
    </row>
    <row r="180" spans="1:28" ht="15.75" customHeight="1">
      <c r="A180" s="300"/>
      <c r="B180" s="275"/>
      <c r="C180" s="275"/>
      <c r="D180" s="16" t="s">
        <v>204</v>
      </c>
      <c r="E180" s="16" t="s">
        <v>365</v>
      </c>
      <c r="F180" s="13"/>
      <c r="G180" s="13">
        <v>1</v>
      </c>
      <c r="H180" s="13" t="s">
        <v>97</v>
      </c>
      <c r="I180" s="13">
        <v>1</v>
      </c>
      <c r="J180" s="13" t="s">
        <v>98</v>
      </c>
      <c r="K180" s="63" t="s">
        <v>248</v>
      </c>
      <c r="L180" s="50" t="s">
        <v>75</v>
      </c>
      <c r="M180" s="66" t="s">
        <v>97</v>
      </c>
      <c r="N180" s="161">
        <f t="shared" si="17"/>
        <v>1200</v>
      </c>
      <c r="O180" s="114">
        <v>2000</v>
      </c>
      <c r="P180" s="59">
        <v>2800</v>
      </c>
      <c r="Q180" s="139">
        <f t="shared" si="18"/>
        <v>15800</v>
      </c>
      <c r="R180" s="141">
        <v>7.9</v>
      </c>
      <c r="S180" s="80"/>
      <c r="T180" s="92"/>
      <c r="U180" s="81"/>
      <c r="V180" s="4"/>
      <c r="W180" s="5"/>
      <c r="X180" s="6">
        <v>5.55</v>
      </c>
      <c r="Y180" s="7"/>
      <c r="Z180" s="196"/>
      <c r="AA180" s="208">
        <f t="shared" si="22"/>
        <v>0</v>
      </c>
      <c r="AB180" s="214">
        <f t="shared" si="16"/>
        <v>9480</v>
      </c>
    </row>
    <row r="181" spans="1:28" ht="15.75" customHeight="1">
      <c r="A181" s="300"/>
      <c r="B181" s="275"/>
      <c r="C181" s="275"/>
      <c r="D181" s="16" t="s">
        <v>487</v>
      </c>
      <c r="E181" s="16" t="s">
        <v>488</v>
      </c>
      <c r="F181" s="13"/>
      <c r="G181" s="13">
        <v>0.5</v>
      </c>
      <c r="H181" s="13" t="s">
        <v>97</v>
      </c>
      <c r="I181" s="13">
        <v>1</v>
      </c>
      <c r="J181" s="13" t="s">
        <v>98</v>
      </c>
      <c r="K181" s="63" t="s">
        <v>248</v>
      </c>
      <c r="L181" s="50" t="s">
        <v>75</v>
      </c>
      <c r="M181" s="66" t="s">
        <v>97</v>
      </c>
      <c r="N181" s="161">
        <f t="shared" si="17"/>
        <v>120</v>
      </c>
      <c r="O181" s="114">
        <f t="shared" si="21"/>
        <v>200</v>
      </c>
      <c r="P181" s="59">
        <v>40</v>
      </c>
      <c r="Q181" s="139">
        <f t="shared" si="18"/>
        <v>748</v>
      </c>
      <c r="R181" s="141">
        <v>3.74</v>
      </c>
      <c r="S181" s="80"/>
      <c r="T181" s="92"/>
      <c r="U181" s="81"/>
      <c r="V181" s="4">
        <v>3.4</v>
      </c>
      <c r="W181" s="5"/>
      <c r="X181" s="6"/>
      <c r="Y181" s="7"/>
      <c r="Z181" s="196"/>
      <c r="AA181" s="208">
        <f t="shared" si="22"/>
        <v>0</v>
      </c>
      <c r="AB181" s="214">
        <f t="shared" si="16"/>
        <v>448.8</v>
      </c>
    </row>
    <row r="182" spans="1:28" ht="15.75" customHeight="1">
      <c r="A182" s="302"/>
      <c r="B182" s="301"/>
      <c r="C182" s="301"/>
      <c r="D182" s="37" t="s">
        <v>433</v>
      </c>
      <c r="E182" s="37" t="s">
        <v>366</v>
      </c>
      <c r="F182" s="13"/>
      <c r="G182" s="13">
        <v>0.5</v>
      </c>
      <c r="H182" s="13" t="s">
        <v>97</v>
      </c>
      <c r="I182" s="13">
        <v>1</v>
      </c>
      <c r="J182" s="13" t="s">
        <v>98</v>
      </c>
      <c r="K182" s="63" t="s">
        <v>248</v>
      </c>
      <c r="L182" s="50" t="s">
        <v>75</v>
      </c>
      <c r="M182" s="66" t="s">
        <v>97</v>
      </c>
      <c r="N182" s="161">
        <f t="shared" si="17"/>
        <v>1506</v>
      </c>
      <c r="O182" s="114">
        <f t="shared" si="21"/>
        <v>2510</v>
      </c>
      <c r="P182" s="59">
        <v>502</v>
      </c>
      <c r="Q182" s="139">
        <f aca="true" t="shared" si="23" ref="Q182:Q198">R182*O182</f>
        <v>8885.4</v>
      </c>
      <c r="R182" s="141">
        <v>3.54</v>
      </c>
      <c r="S182" s="80"/>
      <c r="T182" s="92"/>
      <c r="U182" s="81"/>
      <c r="V182" s="4">
        <v>2.43</v>
      </c>
      <c r="W182" s="5">
        <v>2.22</v>
      </c>
      <c r="X182" s="6">
        <v>3.02</v>
      </c>
      <c r="Y182" s="7">
        <v>3.14</v>
      </c>
      <c r="Z182" s="196"/>
      <c r="AA182" s="208">
        <f t="shared" si="22"/>
        <v>0</v>
      </c>
      <c r="AB182" s="214">
        <f t="shared" si="16"/>
        <v>5331.24</v>
      </c>
    </row>
    <row r="183" spans="1:28" s="45" customFormat="1" ht="15.75" customHeight="1">
      <c r="A183" s="303"/>
      <c r="B183" s="249"/>
      <c r="C183" s="249"/>
      <c r="D183" s="16" t="s">
        <v>72</v>
      </c>
      <c r="E183" s="16" t="s">
        <v>367</v>
      </c>
      <c r="F183" s="38"/>
      <c r="G183" s="38">
        <v>2.5</v>
      </c>
      <c r="H183" s="38" t="s">
        <v>97</v>
      </c>
      <c r="I183" s="38">
        <v>1</v>
      </c>
      <c r="J183" s="13" t="s">
        <v>98</v>
      </c>
      <c r="K183" s="63" t="s">
        <v>248</v>
      </c>
      <c r="L183" s="50" t="s">
        <v>75</v>
      </c>
      <c r="M183" s="66" t="s">
        <v>97</v>
      </c>
      <c r="N183" s="161">
        <f t="shared" si="17"/>
        <v>45</v>
      </c>
      <c r="O183" s="114">
        <f t="shared" si="21"/>
        <v>75</v>
      </c>
      <c r="P183" s="59">
        <v>15</v>
      </c>
      <c r="Q183" s="139">
        <f t="shared" si="23"/>
        <v>788.7</v>
      </c>
      <c r="R183" s="141">
        <v>10.516</v>
      </c>
      <c r="S183" s="80"/>
      <c r="T183" s="92"/>
      <c r="U183" s="81"/>
      <c r="V183" s="41"/>
      <c r="W183" s="42"/>
      <c r="X183" s="43"/>
      <c r="Y183" s="44">
        <v>9.56</v>
      </c>
      <c r="Z183" s="196"/>
      <c r="AA183" s="208">
        <f t="shared" si="22"/>
        <v>0</v>
      </c>
      <c r="AB183" s="214">
        <f t="shared" si="16"/>
        <v>473.22</v>
      </c>
    </row>
    <row r="184" spans="1:28" ht="15.75" customHeight="1">
      <c r="A184" s="303"/>
      <c r="B184" s="249"/>
      <c r="C184" s="249"/>
      <c r="D184" s="16" t="s">
        <v>159</v>
      </c>
      <c r="E184" s="16" t="s">
        <v>368</v>
      </c>
      <c r="F184" s="13"/>
      <c r="G184" s="13">
        <v>0.5</v>
      </c>
      <c r="H184" s="13" t="s">
        <v>97</v>
      </c>
      <c r="I184" s="13">
        <v>1</v>
      </c>
      <c r="J184" s="13" t="s">
        <v>98</v>
      </c>
      <c r="K184" s="63" t="s">
        <v>248</v>
      </c>
      <c r="L184" s="50" t="s">
        <v>75</v>
      </c>
      <c r="M184" s="66" t="s">
        <v>97</v>
      </c>
      <c r="N184" s="161">
        <f t="shared" si="17"/>
        <v>12</v>
      </c>
      <c r="O184" s="114">
        <f aca="true" t="shared" si="24" ref="O184:O198">P184*5</f>
        <v>20</v>
      </c>
      <c r="P184" s="59">
        <v>4</v>
      </c>
      <c r="Q184" s="139">
        <f t="shared" si="23"/>
        <v>777.04</v>
      </c>
      <c r="R184" s="141">
        <v>38.852</v>
      </c>
      <c r="S184" s="80"/>
      <c r="T184" s="92"/>
      <c r="U184" s="81"/>
      <c r="V184" s="4"/>
      <c r="W184" s="5"/>
      <c r="X184" s="6"/>
      <c r="Y184" s="7">
        <v>35.32</v>
      </c>
      <c r="Z184" s="196"/>
      <c r="AA184" s="208">
        <f t="shared" si="22"/>
        <v>0</v>
      </c>
      <c r="AB184" s="214">
        <f t="shared" si="16"/>
        <v>466.22399999999993</v>
      </c>
    </row>
    <row r="185" spans="1:28" ht="15.75" customHeight="1">
      <c r="A185" s="303"/>
      <c r="B185" s="249"/>
      <c r="C185" s="249"/>
      <c r="D185" s="16" t="s">
        <v>160</v>
      </c>
      <c r="E185" s="16" t="s">
        <v>381</v>
      </c>
      <c r="F185" s="13"/>
      <c r="G185" s="13">
        <v>0.5</v>
      </c>
      <c r="H185" s="13" t="s">
        <v>97</v>
      </c>
      <c r="I185" s="13">
        <v>1</v>
      </c>
      <c r="J185" s="13" t="s">
        <v>98</v>
      </c>
      <c r="K185" s="63" t="s">
        <v>248</v>
      </c>
      <c r="L185" s="50" t="s">
        <v>75</v>
      </c>
      <c r="M185" s="66" t="s">
        <v>97</v>
      </c>
      <c r="N185" s="161">
        <f aca="true" t="shared" si="25" ref="N185:N247">O185/5*3</f>
        <v>45</v>
      </c>
      <c r="O185" s="114">
        <f t="shared" si="24"/>
        <v>75</v>
      </c>
      <c r="P185" s="59">
        <v>15</v>
      </c>
      <c r="Q185" s="139">
        <f t="shared" si="23"/>
        <v>309.375</v>
      </c>
      <c r="R185" s="141">
        <v>4.125</v>
      </c>
      <c r="S185" s="80"/>
      <c r="T185" s="92"/>
      <c r="U185" s="81"/>
      <c r="V185" s="4"/>
      <c r="W185" s="5"/>
      <c r="X185" s="6"/>
      <c r="Y185" s="7">
        <v>3.75</v>
      </c>
      <c r="Z185" s="196"/>
      <c r="AA185" s="208">
        <f t="shared" si="22"/>
        <v>0</v>
      </c>
      <c r="AB185" s="214">
        <f aca="true" t="shared" si="26" ref="AB185:AB247">R185*N185</f>
        <v>185.625</v>
      </c>
    </row>
    <row r="186" spans="1:28" ht="15.75" customHeight="1">
      <c r="A186" s="303"/>
      <c r="B186" s="249"/>
      <c r="C186" s="249"/>
      <c r="D186" s="16" t="s">
        <v>435</v>
      </c>
      <c r="E186" s="16" t="s">
        <v>369</v>
      </c>
      <c r="F186" s="13"/>
      <c r="G186" s="13">
        <v>5</v>
      </c>
      <c r="H186" s="13" t="s">
        <v>97</v>
      </c>
      <c r="I186" s="13">
        <v>1</v>
      </c>
      <c r="J186" s="13" t="s">
        <v>98</v>
      </c>
      <c r="K186" s="63" t="s">
        <v>248</v>
      </c>
      <c r="L186" s="50" t="s">
        <v>75</v>
      </c>
      <c r="M186" s="66" t="s">
        <v>97</v>
      </c>
      <c r="N186" s="161">
        <f t="shared" si="25"/>
        <v>1500</v>
      </c>
      <c r="O186" s="114">
        <v>2500</v>
      </c>
      <c r="P186" s="59">
        <v>2175</v>
      </c>
      <c r="Q186" s="139">
        <f t="shared" si="23"/>
        <v>4455</v>
      </c>
      <c r="R186" s="141">
        <v>1.782</v>
      </c>
      <c r="S186" s="80"/>
      <c r="T186" s="92"/>
      <c r="U186" s="81"/>
      <c r="V186" s="4">
        <v>1.62</v>
      </c>
      <c r="W186" s="5">
        <v>1.02</v>
      </c>
      <c r="X186" s="6"/>
      <c r="Y186" s="7">
        <v>1.05</v>
      </c>
      <c r="Z186" s="196"/>
      <c r="AA186" s="208">
        <f t="shared" si="22"/>
        <v>0</v>
      </c>
      <c r="AB186" s="214">
        <f t="shared" si="26"/>
        <v>2673</v>
      </c>
    </row>
    <row r="187" spans="1:28" ht="15.75" customHeight="1">
      <c r="A187" s="303"/>
      <c r="B187" s="249"/>
      <c r="C187" s="249"/>
      <c r="D187" s="228" t="s">
        <v>436</v>
      </c>
      <c r="E187" s="228" t="s">
        <v>370</v>
      </c>
      <c r="F187" s="13"/>
      <c r="G187" s="13">
        <v>1</v>
      </c>
      <c r="H187" s="13" t="s">
        <v>97</v>
      </c>
      <c r="I187" s="13">
        <v>1</v>
      </c>
      <c r="J187" s="13" t="s">
        <v>98</v>
      </c>
      <c r="K187" s="63" t="s">
        <v>248</v>
      </c>
      <c r="L187" s="50" t="s">
        <v>75</v>
      </c>
      <c r="M187" s="66" t="s">
        <v>97</v>
      </c>
      <c r="N187" s="161">
        <f t="shared" si="25"/>
        <v>1290</v>
      </c>
      <c r="O187" s="114">
        <f t="shared" si="24"/>
        <v>2150</v>
      </c>
      <c r="P187" s="59">
        <v>430</v>
      </c>
      <c r="Q187" s="139">
        <f t="shared" si="23"/>
        <v>2838</v>
      </c>
      <c r="R187" s="141">
        <v>1.32</v>
      </c>
      <c r="S187" s="80"/>
      <c r="T187" s="92"/>
      <c r="U187" s="81"/>
      <c r="V187" s="4"/>
      <c r="W187" s="5">
        <v>0.9</v>
      </c>
      <c r="X187" s="6">
        <v>1.2</v>
      </c>
      <c r="Y187" s="7"/>
      <c r="Z187" s="196"/>
      <c r="AA187" s="208">
        <f t="shared" si="22"/>
        <v>0</v>
      </c>
      <c r="AB187" s="214">
        <f t="shared" si="26"/>
        <v>1702.8000000000002</v>
      </c>
    </row>
    <row r="188" spans="1:28" ht="15.75" customHeight="1">
      <c r="A188" s="303"/>
      <c r="B188" s="249"/>
      <c r="C188" s="249"/>
      <c r="D188" s="236" t="s">
        <v>436</v>
      </c>
      <c r="E188" s="236"/>
      <c r="F188" s="13"/>
      <c r="G188" s="13">
        <v>5</v>
      </c>
      <c r="H188" s="13" t="s">
        <v>97</v>
      </c>
      <c r="I188" s="13">
        <v>1</v>
      </c>
      <c r="J188" s="13" t="s">
        <v>98</v>
      </c>
      <c r="K188" s="63" t="s">
        <v>248</v>
      </c>
      <c r="L188" s="50" t="s">
        <v>75</v>
      </c>
      <c r="M188" s="66" t="s">
        <v>97</v>
      </c>
      <c r="N188" s="161">
        <v>4599</v>
      </c>
      <c r="O188" s="114">
        <f t="shared" si="24"/>
        <v>7500</v>
      </c>
      <c r="P188" s="59">
        <v>1500</v>
      </c>
      <c r="Q188" s="139">
        <f t="shared" si="23"/>
        <v>9300</v>
      </c>
      <c r="R188" s="141">
        <f>AVERAGE(V188:Y188)</f>
        <v>1.24</v>
      </c>
      <c r="S188" s="80"/>
      <c r="T188" s="92"/>
      <c r="U188" s="81"/>
      <c r="V188" s="4">
        <v>1.24</v>
      </c>
      <c r="W188" s="5"/>
      <c r="X188" s="6"/>
      <c r="Y188" s="7"/>
      <c r="Z188" s="196"/>
      <c r="AA188" s="208">
        <f t="shared" si="22"/>
        <v>0</v>
      </c>
      <c r="AB188" s="214">
        <f t="shared" si="26"/>
        <v>5702.76</v>
      </c>
    </row>
    <row r="189" spans="1:28" ht="15.75" customHeight="1">
      <c r="A189" s="303"/>
      <c r="B189" s="249"/>
      <c r="C189" s="249"/>
      <c r="D189" s="16" t="s">
        <v>51</v>
      </c>
      <c r="E189" s="16" t="s">
        <v>371</v>
      </c>
      <c r="F189" s="13"/>
      <c r="G189" s="13">
        <v>5</v>
      </c>
      <c r="H189" s="13" t="s">
        <v>97</v>
      </c>
      <c r="I189" s="13">
        <v>1</v>
      </c>
      <c r="J189" s="13" t="s">
        <v>98</v>
      </c>
      <c r="K189" s="63" t="s">
        <v>248</v>
      </c>
      <c r="L189" s="50" t="s">
        <v>75</v>
      </c>
      <c r="M189" s="66" t="s">
        <v>97</v>
      </c>
      <c r="N189" s="161">
        <v>3749</v>
      </c>
      <c r="O189" s="114">
        <f t="shared" si="24"/>
        <v>6250</v>
      </c>
      <c r="P189" s="59">
        <v>1250</v>
      </c>
      <c r="Q189" s="139">
        <f t="shared" si="23"/>
        <v>8250</v>
      </c>
      <c r="R189" s="141">
        <v>1.32</v>
      </c>
      <c r="S189" s="80"/>
      <c r="T189" s="92"/>
      <c r="U189" s="81"/>
      <c r="V189" s="4"/>
      <c r="W189" s="5"/>
      <c r="X189" s="6">
        <v>1.2</v>
      </c>
      <c r="Y189" s="7"/>
      <c r="Z189" s="196"/>
      <c r="AA189" s="208">
        <f t="shared" si="22"/>
        <v>0</v>
      </c>
      <c r="AB189" s="214">
        <f t="shared" si="26"/>
        <v>4948.68</v>
      </c>
    </row>
    <row r="190" spans="1:28" ht="15.75" customHeight="1">
      <c r="A190" s="303"/>
      <c r="B190" s="249"/>
      <c r="C190" s="249"/>
      <c r="D190" s="16" t="s">
        <v>16</v>
      </c>
      <c r="E190" s="16" t="s">
        <v>372</v>
      </c>
      <c r="F190" s="13"/>
      <c r="G190" s="13">
        <v>5</v>
      </c>
      <c r="H190" s="13" t="s">
        <v>97</v>
      </c>
      <c r="I190" s="13">
        <v>1</v>
      </c>
      <c r="J190" s="13" t="s">
        <v>98</v>
      </c>
      <c r="K190" s="63" t="s">
        <v>248</v>
      </c>
      <c r="L190" s="50" t="s">
        <v>75</v>
      </c>
      <c r="M190" s="66" t="s">
        <v>97</v>
      </c>
      <c r="N190" s="161">
        <f t="shared" si="25"/>
        <v>2670</v>
      </c>
      <c r="O190" s="114">
        <f t="shared" si="24"/>
        <v>4450</v>
      </c>
      <c r="P190" s="59">
        <v>890</v>
      </c>
      <c r="Q190" s="139">
        <f t="shared" si="23"/>
        <v>11209.550000000001</v>
      </c>
      <c r="R190" s="141">
        <v>2.519</v>
      </c>
      <c r="S190" s="80"/>
      <c r="T190" s="92"/>
      <c r="U190" s="81"/>
      <c r="V190" s="4">
        <v>1.22</v>
      </c>
      <c r="W190" s="5"/>
      <c r="X190" s="6"/>
      <c r="Y190" s="7">
        <v>2.29</v>
      </c>
      <c r="Z190" s="196"/>
      <c r="AA190" s="208">
        <f t="shared" si="22"/>
        <v>0</v>
      </c>
      <c r="AB190" s="214">
        <f t="shared" si="26"/>
        <v>6725.7300000000005</v>
      </c>
    </row>
    <row r="191" spans="1:28" ht="15.75" customHeight="1">
      <c r="A191" s="303"/>
      <c r="B191" s="249"/>
      <c r="C191" s="249"/>
      <c r="D191" s="16" t="s">
        <v>454</v>
      </c>
      <c r="E191" s="16" t="s">
        <v>373</v>
      </c>
      <c r="F191" s="13"/>
      <c r="G191" s="13">
        <v>5</v>
      </c>
      <c r="H191" s="13" t="s">
        <v>97</v>
      </c>
      <c r="I191" s="13">
        <v>1</v>
      </c>
      <c r="J191" s="13" t="s">
        <v>98</v>
      </c>
      <c r="K191" s="63" t="s">
        <v>248</v>
      </c>
      <c r="L191" s="50" t="s">
        <v>75</v>
      </c>
      <c r="M191" s="66" t="s">
        <v>97</v>
      </c>
      <c r="N191" s="161">
        <f t="shared" si="25"/>
        <v>600</v>
      </c>
      <c r="O191" s="114">
        <f t="shared" si="24"/>
        <v>1000</v>
      </c>
      <c r="P191" s="59">
        <v>200</v>
      </c>
      <c r="Q191" s="139">
        <f t="shared" si="23"/>
        <v>3168</v>
      </c>
      <c r="R191" s="141">
        <v>3.168</v>
      </c>
      <c r="S191" s="80"/>
      <c r="T191" s="92"/>
      <c r="U191" s="81"/>
      <c r="V191" s="4">
        <v>2.07</v>
      </c>
      <c r="W191" s="5"/>
      <c r="X191" s="6">
        <v>2.88</v>
      </c>
      <c r="Y191" s="7"/>
      <c r="Z191" s="196"/>
      <c r="AA191" s="208">
        <f t="shared" si="22"/>
        <v>0</v>
      </c>
      <c r="AB191" s="214">
        <f t="shared" si="26"/>
        <v>1900.8000000000002</v>
      </c>
    </row>
    <row r="192" spans="1:28" ht="15.75" customHeight="1">
      <c r="A192" s="303"/>
      <c r="B192" s="249"/>
      <c r="C192" s="249"/>
      <c r="D192" s="16" t="s">
        <v>17</v>
      </c>
      <c r="E192" s="16" t="s">
        <v>374</v>
      </c>
      <c r="F192" s="13"/>
      <c r="G192" s="13">
        <v>0.5</v>
      </c>
      <c r="H192" s="13" t="s">
        <v>97</v>
      </c>
      <c r="I192" s="13">
        <v>1</v>
      </c>
      <c r="J192" s="13" t="s">
        <v>98</v>
      </c>
      <c r="K192" s="63" t="s">
        <v>248</v>
      </c>
      <c r="L192" s="50" t="s">
        <v>75</v>
      </c>
      <c r="M192" s="66" t="s">
        <v>97</v>
      </c>
      <c r="N192" s="161">
        <f t="shared" si="25"/>
        <v>21180</v>
      </c>
      <c r="O192" s="114">
        <f t="shared" si="24"/>
        <v>35300</v>
      </c>
      <c r="P192" s="59">
        <v>7060</v>
      </c>
      <c r="Q192" s="139">
        <f t="shared" si="23"/>
        <v>72223.79999999999</v>
      </c>
      <c r="R192" s="141">
        <v>2.046</v>
      </c>
      <c r="S192" s="80"/>
      <c r="T192" s="92"/>
      <c r="U192" s="81"/>
      <c r="V192" s="4">
        <v>0.92</v>
      </c>
      <c r="W192" s="5"/>
      <c r="X192" s="6"/>
      <c r="Y192" s="7">
        <v>1.86</v>
      </c>
      <c r="Z192" s="196"/>
      <c r="AA192" s="208">
        <f t="shared" si="22"/>
        <v>0</v>
      </c>
      <c r="AB192" s="214">
        <f t="shared" si="26"/>
        <v>43334.28</v>
      </c>
    </row>
    <row r="193" spans="1:28" ht="15.75" customHeight="1">
      <c r="A193" s="303"/>
      <c r="B193" s="249"/>
      <c r="C193" s="249"/>
      <c r="D193" s="16" t="s">
        <v>437</v>
      </c>
      <c r="E193" s="16" t="s">
        <v>375</v>
      </c>
      <c r="F193" s="46"/>
      <c r="G193" s="46">
        <v>1</v>
      </c>
      <c r="H193" s="46" t="s">
        <v>97</v>
      </c>
      <c r="I193" s="46">
        <v>1</v>
      </c>
      <c r="J193" s="13" t="s">
        <v>98</v>
      </c>
      <c r="K193" s="63" t="s">
        <v>248</v>
      </c>
      <c r="L193" s="50" t="s">
        <v>75</v>
      </c>
      <c r="M193" s="66" t="s">
        <v>97</v>
      </c>
      <c r="N193" s="161">
        <f t="shared" si="25"/>
        <v>2535</v>
      </c>
      <c r="O193" s="114">
        <f t="shared" si="24"/>
        <v>4225</v>
      </c>
      <c r="P193" s="59">
        <v>845</v>
      </c>
      <c r="Q193" s="139">
        <f t="shared" si="23"/>
        <v>8179.599999999999</v>
      </c>
      <c r="R193" s="141">
        <v>1.936</v>
      </c>
      <c r="S193" s="80"/>
      <c r="T193" s="92"/>
      <c r="U193" s="81"/>
      <c r="V193" s="4">
        <v>1.29</v>
      </c>
      <c r="W193" s="5"/>
      <c r="X193" s="6">
        <v>1.76</v>
      </c>
      <c r="Y193" s="7">
        <v>1.49</v>
      </c>
      <c r="Z193" s="196"/>
      <c r="AA193" s="208">
        <f t="shared" si="22"/>
        <v>0</v>
      </c>
      <c r="AB193" s="214">
        <f t="shared" si="26"/>
        <v>4907.76</v>
      </c>
    </row>
    <row r="194" spans="1:28" ht="15.75" customHeight="1">
      <c r="A194" s="303"/>
      <c r="B194" s="249"/>
      <c r="C194" s="249"/>
      <c r="D194" s="16" t="s">
        <v>18</v>
      </c>
      <c r="E194" s="16" t="s">
        <v>376</v>
      </c>
      <c r="F194" s="46"/>
      <c r="G194" s="46">
        <v>1</v>
      </c>
      <c r="H194" s="46" t="s">
        <v>97</v>
      </c>
      <c r="I194" s="46">
        <v>1</v>
      </c>
      <c r="J194" s="13" t="s">
        <v>98</v>
      </c>
      <c r="K194" s="63" t="s">
        <v>248</v>
      </c>
      <c r="L194" s="50" t="s">
        <v>75</v>
      </c>
      <c r="M194" s="66" t="s">
        <v>97</v>
      </c>
      <c r="N194" s="161">
        <f t="shared" si="25"/>
        <v>300</v>
      </c>
      <c r="O194" s="114">
        <f t="shared" si="24"/>
        <v>500</v>
      </c>
      <c r="P194" s="59">
        <v>100</v>
      </c>
      <c r="Q194" s="139">
        <f t="shared" si="23"/>
        <v>1622.5</v>
      </c>
      <c r="R194" s="141">
        <v>3.245</v>
      </c>
      <c r="S194" s="80"/>
      <c r="T194" s="92"/>
      <c r="U194" s="81"/>
      <c r="V194" s="4">
        <v>2.95</v>
      </c>
      <c r="W194" s="5"/>
      <c r="X194" s="6"/>
      <c r="Y194" s="7"/>
      <c r="Z194" s="196"/>
      <c r="AA194" s="208">
        <f t="shared" si="22"/>
        <v>0</v>
      </c>
      <c r="AB194" s="214">
        <f t="shared" si="26"/>
        <v>973.5</v>
      </c>
    </row>
    <row r="195" spans="1:28" ht="15.75" customHeight="1">
      <c r="A195" s="303"/>
      <c r="B195" s="249"/>
      <c r="C195" s="249"/>
      <c r="D195" s="16" t="s">
        <v>485</v>
      </c>
      <c r="E195" s="16" t="s">
        <v>345</v>
      </c>
      <c r="F195" s="46" t="s">
        <v>467</v>
      </c>
      <c r="G195" s="46">
        <v>0.5</v>
      </c>
      <c r="H195" s="46" t="s">
        <v>97</v>
      </c>
      <c r="I195" s="46">
        <v>1</v>
      </c>
      <c r="J195" s="13" t="s">
        <v>98</v>
      </c>
      <c r="K195" s="63" t="s">
        <v>248</v>
      </c>
      <c r="L195" s="50" t="s">
        <v>75</v>
      </c>
      <c r="M195" s="66" t="s">
        <v>97</v>
      </c>
      <c r="N195" s="161">
        <f t="shared" si="25"/>
        <v>300</v>
      </c>
      <c r="O195" s="114">
        <v>500</v>
      </c>
      <c r="P195" s="59">
        <v>41200</v>
      </c>
      <c r="Q195" s="139">
        <f t="shared" si="23"/>
        <v>3000</v>
      </c>
      <c r="R195" s="141">
        <v>6</v>
      </c>
      <c r="S195" s="80"/>
      <c r="T195" s="92"/>
      <c r="U195" s="81"/>
      <c r="V195" s="4">
        <v>0.108</v>
      </c>
      <c r="W195" s="5">
        <v>0.087951</v>
      </c>
      <c r="X195" s="6">
        <v>5.89</v>
      </c>
      <c r="Y195" s="7"/>
      <c r="Z195" s="196"/>
      <c r="AA195" s="208">
        <f t="shared" si="22"/>
        <v>0</v>
      </c>
      <c r="AB195" s="214">
        <f t="shared" si="26"/>
        <v>1800</v>
      </c>
    </row>
    <row r="196" spans="1:28" ht="15.75" customHeight="1">
      <c r="A196" s="303"/>
      <c r="B196" s="249"/>
      <c r="C196" s="249"/>
      <c r="D196" s="16" t="s">
        <v>23</v>
      </c>
      <c r="E196" s="16" t="s">
        <v>378</v>
      </c>
      <c r="F196" s="46"/>
      <c r="G196" s="46">
        <v>0.7</v>
      </c>
      <c r="H196" s="46" t="s">
        <v>162</v>
      </c>
      <c r="I196" s="46">
        <v>1</v>
      </c>
      <c r="J196" s="13" t="s">
        <v>98</v>
      </c>
      <c r="K196" s="63" t="s">
        <v>248</v>
      </c>
      <c r="L196" s="50" t="s">
        <v>75</v>
      </c>
      <c r="M196" s="66" t="s">
        <v>97</v>
      </c>
      <c r="N196" s="161">
        <f t="shared" si="25"/>
        <v>630</v>
      </c>
      <c r="O196" s="114">
        <f t="shared" si="24"/>
        <v>1050</v>
      </c>
      <c r="P196" s="59">
        <v>210</v>
      </c>
      <c r="Q196" s="139">
        <f t="shared" si="23"/>
        <v>4933.95</v>
      </c>
      <c r="R196" s="141">
        <v>4.699</v>
      </c>
      <c r="S196" s="80"/>
      <c r="T196" s="92"/>
      <c r="U196" s="81"/>
      <c r="V196" s="4">
        <v>4.272</v>
      </c>
      <c r="W196" s="5"/>
      <c r="X196" s="6"/>
      <c r="Y196" s="7"/>
      <c r="Z196" s="196"/>
      <c r="AA196" s="208">
        <f t="shared" si="22"/>
        <v>0</v>
      </c>
      <c r="AB196" s="214">
        <f t="shared" si="26"/>
        <v>2960.37</v>
      </c>
    </row>
    <row r="197" spans="1:28" ht="15.75" customHeight="1">
      <c r="A197" s="303"/>
      <c r="B197" s="249"/>
      <c r="C197" s="249"/>
      <c r="D197" s="16" t="s">
        <v>24</v>
      </c>
      <c r="E197" s="16" t="s">
        <v>379</v>
      </c>
      <c r="F197" s="46"/>
      <c r="G197" s="46">
        <v>6</v>
      </c>
      <c r="H197" s="46" t="s">
        <v>97</v>
      </c>
      <c r="I197" s="46">
        <v>1</v>
      </c>
      <c r="J197" s="13" t="s">
        <v>98</v>
      </c>
      <c r="K197" s="63" t="s">
        <v>248</v>
      </c>
      <c r="L197" s="50" t="s">
        <v>75</v>
      </c>
      <c r="M197" s="66" t="s">
        <v>97</v>
      </c>
      <c r="N197" s="161">
        <f t="shared" si="25"/>
        <v>270</v>
      </c>
      <c r="O197" s="114">
        <f t="shared" si="24"/>
        <v>450</v>
      </c>
      <c r="P197" s="59">
        <v>90</v>
      </c>
      <c r="Q197" s="139">
        <f t="shared" si="23"/>
        <v>6172.650000000001</v>
      </c>
      <c r="R197" s="141">
        <v>13.717</v>
      </c>
      <c r="S197" s="80"/>
      <c r="T197" s="92"/>
      <c r="U197" s="81"/>
      <c r="V197" s="4">
        <v>12.47</v>
      </c>
      <c r="W197" s="5"/>
      <c r="X197" s="6"/>
      <c r="Y197" s="7"/>
      <c r="Z197" s="196"/>
      <c r="AA197" s="208">
        <f t="shared" si="22"/>
        <v>0</v>
      </c>
      <c r="AB197" s="214">
        <f t="shared" si="26"/>
        <v>3703.59</v>
      </c>
    </row>
    <row r="198" spans="1:28" ht="15.75" customHeight="1">
      <c r="A198" s="304"/>
      <c r="B198" s="236"/>
      <c r="C198" s="236"/>
      <c r="D198" s="16" t="s">
        <v>25</v>
      </c>
      <c r="E198" s="16" t="s">
        <v>380</v>
      </c>
      <c r="F198" s="46"/>
      <c r="G198" s="46">
        <v>1</v>
      </c>
      <c r="H198" s="46" t="s">
        <v>97</v>
      </c>
      <c r="I198" s="46">
        <v>1</v>
      </c>
      <c r="J198" s="13" t="s">
        <v>98</v>
      </c>
      <c r="K198" s="63" t="s">
        <v>248</v>
      </c>
      <c r="L198" s="50" t="s">
        <v>75</v>
      </c>
      <c r="M198" s="66" t="s">
        <v>97</v>
      </c>
      <c r="N198" s="161">
        <f t="shared" si="25"/>
        <v>150</v>
      </c>
      <c r="O198" s="114">
        <f t="shared" si="24"/>
        <v>250</v>
      </c>
      <c r="P198" s="59">
        <v>50</v>
      </c>
      <c r="Q198" s="139">
        <f t="shared" si="23"/>
        <v>822.25</v>
      </c>
      <c r="R198" s="141">
        <v>3.289</v>
      </c>
      <c r="S198" s="80"/>
      <c r="T198" s="92"/>
      <c r="U198" s="81"/>
      <c r="V198" s="4">
        <v>2.99</v>
      </c>
      <c r="W198" s="5"/>
      <c r="X198" s="6"/>
      <c r="Y198" s="7"/>
      <c r="Z198" s="196"/>
      <c r="AA198" s="208">
        <f t="shared" si="22"/>
        <v>0</v>
      </c>
      <c r="AB198" s="214">
        <f t="shared" si="26"/>
        <v>493.35</v>
      </c>
    </row>
    <row r="199" spans="1:28" ht="15.75" customHeight="1">
      <c r="A199" s="306"/>
      <c r="B199" s="252" t="s">
        <v>526</v>
      </c>
      <c r="C199" s="252" t="s">
        <v>377</v>
      </c>
      <c r="D199" s="16" t="s">
        <v>525</v>
      </c>
      <c r="E199" s="16" t="s">
        <v>524</v>
      </c>
      <c r="F199" s="13"/>
      <c r="G199" s="13">
        <v>10</v>
      </c>
      <c r="H199" s="13" t="s">
        <v>97</v>
      </c>
      <c r="I199" s="13">
        <v>1</v>
      </c>
      <c r="J199" s="13" t="s">
        <v>98</v>
      </c>
      <c r="K199" s="14" t="s">
        <v>248</v>
      </c>
      <c r="L199" s="14" t="s">
        <v>75</v>
      </c>
      <c r="M199" s="14" t="s">
        <v>97</v>
      </c>
      <c r="N199" s="161">
        <v>11199</v>
      </c>
      <c r="O199" s="114"/>
      <c r="P199" s="59"/>
      <c r="Q199" s="139"/>
      <c r="R199" s="138">
        <v>1</v>
      </c>
      <c r="S199" s="80"/>
      <c r="T199" s="92"/>
      <c r="U199" s="81"/>
      <c r="V199" s="4">
        <v>3.99</v>
      </c>
      <c r="W199" s="5"/>
      <c r="X199" s="6"/>
      <c r="Y199" s="7"/>
      <c r="Z199" s="196"/>
      <c r="AA199" s="208">
        <f>Z199*N199</f>
        <v>0</v>
      </c>
      <c r="AB199" s="214">
        <f t="shared" si="26"/>
        <v>11199</v>
      </c>
    </row>
    <row r="200" spans="1:28" ht="15.75" customHeight="1">
      <c r="A200" s="306"/>
      <c r="B200" s="275"/>
      <c r="C200" s="275"/>
      <c r="D200" s="16" t="s">
        <v>522</v>
      </c>
      <c r="E200" s="16" t="s">
        <v>523</v>
      </c>
      <c r="F200" s="13"/>
      <c r="G200" s="13">
        <v>1</v>
      </c>
      <c r="H200" s="13" t="s">
        <v>97</v>
      </c>
      <c r="I200" s="13">
        <v>10</v>
      </c>
      <c r="J200" s="13" t="s">
        <v>98</v>
      </c>
      <c r="K200" s="14" t="s">
        <v>248</v>
      </c>
      <c r="L200" s="14" t="s">
        <v>75</v>
      </c>
      <c r="M200" s="14" t="s">
        <v>97</v>
      </c>
      <c r="N200" s="161">
        <v>15150</v>
      </c>
      <c r="O200" s="114"/>
      <c r="P200" s="59"/>
      <c r="Q200" s="139"/>
      <c r="R200" s="138">
        <v>1.04</v>
      </c>
      <c r="S200" s="80"/>
      <c r="T200" s="92"/>
      <c r="U200" s="81"/>
      <c r="V200" s="4">
        <v>4.99</v>
      </c>
      <c r="W200" s="5"/>
      <c r="X200" s="6"/>
      <c r="Y200" s="7"/>
      <c r="Z200" s="196"/>
      <c r="AA200" s="208">
        <f>Z200*N200</f>
        <v>0</v>
      </c>
      <c r="AB200" s="214">
        <f t="shared" si="26"/>
        <v>15756</v>
      </c>
    </row>
    <row r="201" spans="1:28" ht="15.75" customHeight="1">
      <c r="A201" s="306"/>
      <c r="B201" s="275"/>
      <c r="C201" s="275"/>
      <c r="D201" s="16" t="s">
        <v>528</v>
      </c>
      <c r="E201" s="16" t="s">
        <v>529</v>
      </c>
      <c r="F201" s="46"/>
      <c r="G201" s="46">
        <v>0.5</v>
      </c>
      <c r="H201" s="46" t="s">
        <v>97</v>
      </c>
      <c r="I201" s="46">
        <v>1</v>
      </c>
      <c r="J201" s="13" t="s">
        <v>98</v>
      </c>
      <c r="K201" s="63" t="s">
        <v>248</v>
      </c>
      <c r="L201" s="50" t="s">
        <v>75</v>
      </c>
      <c r="M201" s="66" t="s">
        <v>97</v>
      </c>
      <c r="N201" s="161">
        <f>O201/5*3</f>
        <v>63</v>
      </c>
      <c r="O201" s="114">
        <f>P201*5</f>
        <v>105</v>
      </c>
      <c r="P201" s="59">
        <v>21</v>
      </c>
      <c r="Q201" s="139">
        <f>R201*O201</f>
        <v>196.56</v>
      </c>
      <c r="R201" s="141">
        <f>AVERAGE(V201:Y201)</f>
        <v>1.872</v>
      </c>
      <c r="S201" s="80"/>
      <c r="T201" s="92"/>
      <c r="U201" s="81"/>
      <c r="V201" s="4">
        <v>1.872</v>
      </c>
      <c r="W201" s="5"/>
      <c r="X201" s="6"/>
      <c r="Y201" s="7"/>
      <c r="Z201" s="196"/>
      <c r="AA201" s="208">
        <f>Z201*N201</f>
        <v>0</v>
      </c>
      <c r="AB201" s="214">
        <f>R201*N201</f>
        <v>117.936</v>
      </c>
    </row>
    <row r="202" spans="1:28" ht="15.75" customHeight="1" thickBot="1">
      <c r="A202" s="307"/>
      <c r="B202" s="275"/>
      <c r="C202" s="275"/>
      <c r="D202" s="16" t="s">
        <v>44</v>
      </c>
      <c r="E202" s="16" t="s">
        <v>382</v>
      </c>
      <c r="F202" s="13"/>
      <c r="G202" s="13">
        <v>1</v>
      </c>
      <c r="H202" s="13" t="s">
        <v>97</v>
      </c>
      <c r="I202" s="13">
        <v>1</v>
      </c>
      <c r="J202" s="13" t="s">
        <v>98</v>
      </c>
      <c r="K202" s="63" t="s">
        <v>248</v>
      </c>
      <c r="L202" s="50" t="s">
        <v>75</v>
      </c>
      <c r="M202" s="66" t="s">
        <v>97</v>
      </c>
      <c r="N202" s="161">
        <f>O202/5*3</f>
        <v>624</v>
      </c>
      <c r="O202" s="114">
        <f>P202*5</f>
        <v>1040</v>
      </c>
      <c r="P202" s="59">
        <v>208</v>
      </c>
      <c r="Q202" s="140">
        <f>R202*O202</f>
        <v>1378</v>
      </c>
      <c r="R202" s="138">
        <v>1.325</v>
      </c>
      <c r="S202" s="80"/>
      <c r="T202" s="92"/>
      <c r="U202" s="81"/>
      <c r="V202" s="4">
        <v>5.99</v>
      </c>
      <c r="W202" s="5"/>
      <c r="X202" s="6"/>
      <c r="Y202" s="7"/>
      <c r="Z202" s="196"/>
      <c r="AA202" s="208">
        <f>Z202*N202</f>
        <v>0</v>
      </c>
      <c r="AB202" s="214">
        <f t="shared" si="26"/>
        <v>826.8</v>
      </c>
    </row>
    <row r="203" spans="1:28" ht="19.5" customHeight="1" thickBot="1">
      <c r="A203" s="254" t="s">
        <v>233</v>
      </c>
      <c r="B203" s="255"/>
      <c r="C203" s="255"/>
      <c r="D203" s="255"/>
      <c r="E203" s="255"/>
      <c r="F203" s="255"/>
      <c r="G203" s="255"/>
      <c r="H203" s="255"/>
      <c r="I203" s="255"/>
      <c r="J203" s="255"/>
      <c r="K203" s="255"/>
      <c r="L203" s="255"/>
      <c r="M203" s="255"/>
      <c r="N203" s="217"/>
      <c r="O203" s="166"/>
      <c r="P203" s="165"/>
      <c r="Q203" s="165"/>
      <c r="R203" s="166"/>
      <c r="S203" s="165"/>
      <c r="T203" s="165"/>
      <c r="U203" s="174"/>
      <c r="V203" s="174"/>
      <c r="W203" s="174"/>
      <c r="X203" s="174"/>
      <c r="Y203" s="174"/>
      <c r="Z203" s="195"/>
      <c r="AA203" s="205"/>
      <c r="AB203" s="215">
        <f>SUM(AB140:AB202)</f>
        <v>284043.489</v>
      </c>
    </row>
    <row r="204" spans="1:28" ht="22.5">
      <c r="A204" s="299"/>
      <c r="B204" s="247"/>
      <c r="C204" s="247"/>
      <c r="D204" s="16" t="s">
        <v>438</v>
      </c>
      <c r="E204" s="16" t="s">
        <v>294</v>
      </c>
      <c r="F204" s="13"/>
      <c r="G204" s="13">
        <v>1</v>
      </c>
      <c r="H204" s="13" t="s">
        <v>162</v>
      </c>
      <c r="I204" s="13">
        <v>12</v>
      </c>
      <c r="J204" s="13" t="s">
        <v>98</v>
      </c>
      <c r="K204" s="63" t="s">
        <v>248</v>
      </c>
      <c r="L204" s="50" t="s">
        <v>75</v>
      </c>
      <c r="M204" s="66" t="s">
        <v>162</v>
      </c>
      <c r="N204" s="167">
        <f t="shared" si="25"/>
        <v>708</v>
      </c>
      <c r="O204" s="167">
        <f aca="true" t="shared" si="27" ref="O204:O214">P204*5</f>
        <v>1180</v>
      </c>
      <c r="P204" s="59">
        <v>236</v>
      </c>
      <c r="Q204" s="140">
        <f>R204*O204</f>
        <v>944</v>
      </c>
      <c r="R204" s="188">
        <v>0.8</v>
      </c>
      <c r="S204" s="80"/>
      <c r="T204" s="92"/>
      <c r="U204" s="81"/>
      <c r="V204" s="4"/>
      <c r="W204" s="5"/>
      <c r="X204" s="6">
        <v>0.721</v>
      </c>
      <c r="Y204" s="7"/>
      <c r="Z204" s="196"/>
      <c r="AA204" s="208">
        <f>Z204*N204</f>
        <v>0</v>
      </c>
      <c r="AB204" s="214">
        <f t="shared" si="26"/>
        <v>566.4</v>
      </c>
    </row>
    <row r="205" spans="1:28" ht="22.5">
      <c r="A205" s="300"/>
      <c r="B205" s="248"/>
      <c r="C205" s="248"/>
      <c r="D205" s="12" t="s">
        <v>439</v>
      </c>
      <c r="E205" s="12" t="s">
        <v>295</v>
      </c>
      <c r="F205" s="13"/>
      <c r="G205" s="13">
        <v>1</v>
      </c>
      <c r="H205" s="13" t="s">
        <v>162</v>
      </c>
      <c r="I205" s="13">
        <v>12</v>
      </c>
      <c r="J205" s="13" t="s">
        <v>98</v>
      </c>
      <c r="K205" s="63" t="s">
        <v>248</v>
      </c>
      <c r="L205" s="50" t="s">
        <v>75</v>
      </c>
      <c r="M205" s="66" t="s">
        <v>162</v>
      </c>
      <c r="N205" s="161">
        <f t="shared" si="25"/>
        <v>1008</v>
      </c>
      <c r="O205" s="114">
        <f t="shared" si="27"/>
        <v>1680</v>
      </c>
      <c r="P205" s="59">
        <v>336</v>
      </c>
      <c r="Q205" s="140">
        <f>R205*O205</f>
        <v>1617.84</v>
      </c>
      <c r="R205" s="138">
        <v>0.963</v>
      </c>
      <c r="S205" s="80"/>
      <c r="T205" s="92"/>
      <c r="U205" s="81"/>
      <c r="V205" s="4"/>
      <c r="W205" s="5"/>
      <c r="X205" s="6">
        <v>0.875</v>
      </c>
      <c r="Y205" s="7"/>
      <c r="Z205" s="196"/>
      <c r="AA205" s="208">
        <f>Z205*N205</f>
        <v>0</v>
      </c>
      <c r="AB205" s="214">
        <f t="shared" si="26"/>
        <v>970.704</v>
      </c>
    </row>
    <row r="206" spans="1:28" ht="15.75" customHeight="1">
      <c r="A206" s="300"/>
      <c r="B206" s="249"/>
      <c r="C206" s="249"/>
      <c r="D206" s="16" t="s">
        <v>26</v>
      </c>
      <c r="E206" s="16" t="s">
        <v>383</v>
      </c>
      <c r="F206" s="13"/>
      <c r="G206" s="13">
        <v>1</v>
      </c>
      <c r="H206" s="13" t="s">
        <v>162</v>
      </c>
      <c r="I206" s="13">
        <v>1</v>
      </c>
      <c r="J206" s="13" t="s">
        <v>98</v>
      </c>
      <c r="K206" s="63" t="s">
        <v>248</v>
      </c>
      <c r="L206" s="50" t="s">
        <v>75</v>
      </c>
      <c r="M206" s="66" t="s">
        <v>162</v>
      </c>
      <c r="N206" s="161">
        <f t="shared" si="25"/>
        <v>1935</v>
      </c>
      <c r="O206" s="114">
        <f t="shared" si="27"/>
        <v>3225</v>
      </c>
      <c r="P206" s="59">
        <v>645</v>
      </c>
      <c r="Q206" s="140">
        <f>R206*O206</f>
        <v>3324.975</v>
      </c>
      <c r="R206" s="138">
        <v>1.031</v>
      </c>
      <c r="S206" s="80"/>
      <c r="T206" s="92"/>
      <c r="U206" s="81"/>
      <c r="V206" s="4">
        <v>0.937</v>
      </c>
      <c r="W206" s="5"/>
      <c r="X206" s="6"/>
      <c r="Y206" s="7"/>
      <c r="Z206" s="196"/>
      <c r="AA206" s="208">
        <f>Z206*N206</f>
        <v>0</v>
      </c>
      <c r="AB206" s="214">
        <f t="shared" si="26"/>
        <v>1994.985</v>
      </c>
    </row>
    <row r="207" spans="1:28" ht="15.75" customHeight="1" thickBot="1">
      <c r="A207" s="305"/>
      <c r="B207" s="250"/>
      <c r="C207" s="250"/>
      <c r="D207" s="16" t="s">
        <v>27</v>
      </c>
      <c r="E207" s="16" t="s">
        <v>384</v>
      </c>
      <c r="F207" s="13"/>
      <c r="G207" s="13">
        <v>1</v>
      </c>
      <c r="H207" s="13" t="s">
        <v>162</v>
      </c>
      <c r="I207" s="13">
        <v>1</v>
      </c>
      <c r="J207" s="13" t="s">
        <v>98</v>
      </c>
      <c r="K207" s="63" t="s">
        <v>248</v>
      </c>
      <c r="L207" s="50" t="s">
        <v>75</v>
      </c>
      <c r="M207" s="66" t="s">
        <v>162</v>
      </c>
      <c r="N207" s="161">
        <f t="shared" si="25"/>
        <v>1335</v>
      </c>
      <c r="O207" s="114">
        <f t="shared" si="27"/>
        <v>2225</v>
      </c>
      <c r="P207" s="59">
        <v>445</v>
      </c>
      <c r="Q207" s="140">
        <f>R207*O207</f>
        <v>2293.975</v>
      </c>
      <c r="R207" s="138">
        <v>1.031</v>
      </c>
      <c r="S207" s="80"/>
      <c r="T207" s="92"/>
      <c r="U207" s="81"/>
      <c r="V207" s="4">
        <v>0.937</v>
      </c>
      <c r="W207" s="5"/>
      <c r="X207" s="6"/>
      <c r="Y207" s="7"/>
      <c r="Z207" s="196"/>
      <c r="AA207" s="208">
        <f>Z207*N207</f>
        <v>0</v>
      </c>
      <c r="AB207" s="214">
        <f t="shared" si="26"/>
        <v>1376.385</v>
      </c>
    </row>
    <row r="208" spans="1:28" ht="20.25" customHeight="1" thickBot="1">
      <c r="A208" s="254" t="s">
        <v>234</v>
      </c>
      <c r="B208" s="255"/>
      <c r="C208" s="255"/>
      <c r="D208" s="255"/>
      <c r="E208" s="255"/>
      <c r="F208" s="255"/>
      <c r="G208" s="255"/>
      <c r="H208" s="255"/>
      <c r="I208" s="255"/>
      <c r="J208" s="255"/>
      <c r="K208" s="255"/>
      <c r="L208" s="255"/>
      <c r="M208" s="255"/>
      <c r="N208" s="217"/>
      <c r="O208" s="166"/>
      <c r="P208" s="165"/>
      <c r="Q208" s="165"/>
      <c r="R208" s="166"/>
      <c r="S208" s="165"/>
      <c r="T208" s="165"/>
      <c r="U208" s="174"/>
      <c r="V208" s="174"/>
      <c r="W208" s="174"/>
      <c r="X208" s="174"/>
      <c r="Y208" s="174"/>
      <c r="Z208" s="195"/>
      <c r="AA208" s="205"/>
      <c r="AB208" s="215">
        <f>SUM(AB204:AB207)</f>
        <v>4908.474</v>
      </c>
    </row>
    <row r="209" spans="1:28" ht="15.75" customHeight="1">
      <c r="A209" s="299"/>
      <c r="B209" s="298"/>
      <c r="C209" s="298"/>
      <c r="D209" s="29" t="s">
        <v>164</v>
      </c>
      <c r="E209" s="29" t="s">
        <v>385</v>
      </c>
      <c r="F209" s="21"/>
      <c r="G209" s="21">
        <v>1</v>
      </c>
      <c r="H209" s="21" t="s">
        <v>162</v>
      </c>
      <c r="I209" s="21">
        <v>12</v>
      </c>
      <c r="J209" s="21" t="s">
        <v>98</v>
      </c>
      <c r="K209" s="22" t="s">
        <v>248</v>
      </c>
      <c r="L209" s="100" t="s">
        <v>75</v>
      </c>
      <c r="M209" s="103" t="s">
        <v>162</v>
      </c>
      <c r="N209" s="167">
        <f t="shared" si="25"/>
        <v>27000</v>
      </c>
      <c r="O209" s="167">
        <f t="shared" si="27"/>
        <v>45000</v>
      </c>
      <c r="P209" s="61">
        <v>9000</v>
      </c>
      <c r="Q209" s="139">
        <f>R209*O209</f>
        <v>85500</v>
      </c>
      <c r="R209" s="188">
        <v>1.9</v>
      </c>
      <c r="S209" s="80"/>
      <c r="T209" s="92"/>
      <c r="U209" s="81"/>
      <c r="V209" s="4">
        <v>1.44</v>
      </c>
      <c r="W209" s="5"/>
      <c r="X209" s="6"/>
      <c r="Y209" s="7">
        <v>1.21</v>
      </c>
      <c r="Z209" s="196"/>
      <c r="AA209" s="208">
        <f>Z209*N209</f>
        <v>0</v>
      </c>
      <c r="AB209" s="214">
        <f t="shared" si="26"/>
        <v>51300</v>
      </c>
    </row>
    <row r="210" spans="1:28" ht="15.75" customHeight="1">
      <c r="A210" s="300"/>
      <c r="B210" s="249"/>
      <c r="C210" s="249"/>
      <c r="D210" s="276" t="s">
        <v>165</v>
      </c>
      <c r="E210" s="276" t="s">
        <v>386</v>
      </c>
      <c r="F210" s="13"/>
      <c r="G210" s="13">
        <v>1</v>
      </c>
      <c r="H210" s="13" t="s">
        <v>162</v>
      </c>
      <c r="I210" s="13">
        <v>12</v>
      </c>
      <c r="J210" s="13" t="s">
        <v>98</v>
      </c>
      <c r="K210" s="14" t="s">
        <v>248</v>
      </c>
      <c r="L210" s="100" t="s">
        <v>75</v>
      </c>
      <c r="M210" s="103" t="s">
        <v>162</v>
      </c>
      <c r="N210" s="161">
        <f t="shared" si="25"/>
        <v>3000</v>
      </c>
      <c r="O210" s="114">
        <f t="shared" si="27"/>
        <v>5000</v>
      </c>
      <c r="P210" s="59">
        <v>1000</v>
      </c>
      <c r="Q210" s="139">
        <f aca="true" t="shared" si="28" ref="Q210:Q227">R210*O210</f>
        <v>10750</v>
      </c>
      <c r="R210" s="138">
        <v>2.15</v>
      </c>
      <c r="S210" s="76"/>
      <c r="T210" s="92"/>
      <c r="U210" s="77"/>
      <c r="V210" s="4"/>
      <c r="W210" s="5"/>
      <c r="X210" s="6"/>
      <c r="Y210" s="7"/>
      <c r="Z210" s="196"/>
      <c r="AA210" s="208">
        <f aca="true" t="shared" si="29" ref="AA210:AA227">Z210*N210</f>
        <v>0</v>
      </c>
      <c r="AB210" s="214">
        <f t="shared" si="26"/>
        <v>6450</v>
      </c>
    </row>
    <row r="211" spans="1:28" ht="15.75" customHeight="1">
      <c r="A211" s="300"/>
      <c r="B211" s="249"/>
      <c r="C211" s="249"/>
      <c r="D211" s="328"/>
      <c r="E211" s="328"/>
      <c r="F211" s="13"/>
      <c r="G211" s="13">
        <v>5</v>
      </c>
      <c r="H211" s="13" t="s">
        <v>162</v>
      </c>
      <c r="I211" s="13">
        <v>1</v>
      </c>
      <c r="J211" s="13" t="s">
        <v>98</v>
      </c>
      <c r="K211" s="14" t="s">
        <v>248</v>
      </c>
      <c r="L211" s="100" t="s">
        <v>75</v>
      </c>
      <c r="M211" s="103" t="s">
        <v>162</v>
      </c>
      <c r="N211" s="161">
        <f t="shared" si="25"/>
        <v>4500</v>
      </c>
      <c r="O211" s="114">
        <f t="shared" si="27"/>
        <v>7500</v>
      </c>
      <c r="P211" s="59">
        <v>1500</v>
      </c>
      <c r="Q211" s="139">
        <f t="shared" si="28"/>
        <v>15750</v>
      </c>
      <c r="R211" s="138">
        <v>2.1</v>
      </c>
      <c r="S211" s="82"/>
      <c r="T211" s="82"/>
      <c r="U211" s="82"/>
      <c r="V211" s="4"/>
      <c r="W211" s="5"/>
      <c r="X211" s="6"/>
      <c r="Y211" s="7">
        <v>1.33</v>
      </c>
      <c r="Z211" s="196"/>
      <c r="AA211" s="208">
        <f t="shared" si="29"/>
        <v>0</v>
      </c>
      <c r="AB211" s="214">
        <f t="shared" si="26"/>
        <v>9450</v>
      </c>
    </row>
    <row r="212" spans="1:28" ht="15.75" customHeight="1">
      <c r="A212" s="300"/>
      <c r="B212" s="249"/>
      <c r="C212" s="249"/>
      <c r="D212" s="297" t="s">
        <v>495</v>
      </c>
      <c r="E212" s="297" t="s">
        <v>496</v>
      </c>
      <c r="F212" s="13"/>
      <c r="G212" s="13">
        <v>1</v>
      </c>
      <c r="H212" s="13" t="s">
        <v>162</v>
      </c>
      <c r="I212" s="13">
        <v>12</v>
      </c>
      <c r="J212" s="13" t="s">
        <v>98</v>
      </c>
      <c r="K212" s="14" t="s">
        <v>248</v>
      </c>
      <c r="L212" s="100" t="s">
        <v>75</v>
      </c>
      <c r="M212" s="103" t="s">
        <v>162</v>
      </c>
      <c r="N212" s="161">
        <f t="shared" si="25"/>
        <v>21000</v>
      </c>
      <c r="O212" s="114">
        <f>P213*5</f>
        <v>35000</v>
      </c>
      <c r="P212" s="124"/>
      <c r="Q212" s="139">
        <f>R212*O212</f>
        <v>140000</v>
      </c>
      <c r="R212" s="138">
        <v>4</v>
      </c>
      <c r="S212" s="88"/>
      <c r="T212" s="82"/>
      <c r="U212" s="88"/>
      <c r="V212" s="4"/>
      <c r="W212" s="5"/>
      <c r="X212" s="6"/>
      <c r="Y212" s="7"/>
      <c r="Z212" s="196"/>
      <c r="AA212" s="208">
        <f t="shared" si="29"/>
        <v>0</v>
      </c>
      <c r="AB212" s="214">
        <f t="shared" si="26"/>
        <v>84000</v>
      </c>
    </row>
    <row r="213" spans="1:28" ht="13.5" customHeight="1">
      <c r="A213" s="300"/>
      <c r="B213" s="249"/>
      <c r="C213" s="249"/>
      <c r="D213" s="236"/>
      <c r="E213" s="236"/>
      <c r="F213" s="13"/>
      <c r="G213" s="13">
        <v>5</v>
      </c>
      <c r="H213" s="13" t="s">
        <v>162</v>
      </c>
      <c r="I213" s="13">
        <v>1</v>
      </c>
      <c r="J213" s="13" t="s">
        <v>98</v>
      </c>
      <c r="K213" s="14" t="s">
        <v>248</v>
      </c>
      <c r="L213" s="100" t="s">
        <v>75</v>
      </c>
      <c r="M213" s="103" t="s">
        <v>162</v>
      </c>
      <c r="N213" s="161">
        <f t="shared" si="25"/>
        <v>21000</v>
      </c>
      <c r="O213" s="114">
        <v>35000</v>
      </c>
      <c r="P213" s="124">
        <v>7000</v>
      </c>
      <c r="Q213" s="139">
        <f>R213*O213</f>
        <v>138250</v>
      </c>
      <c r="R213" s="138">
        <v>3.95</v>
      </c>
      <c r="S213" s="76"/>
      <c r="T213" s="92"/>
      <c r="U213" s="77"/>
      <c r="V213" s="4">
        <v>2.95</v>
      </c>
      <c r="W213" s="5"/>
      <c r="X213" s="6"/>
      <c r="Y213" s="7"/>
      <c r="Z213" s="196"/>
      <c r="AA213" s="208">
        <f t="shared" si="29"/>
        <v>0</v>
      </c>
      <c r="AB213" s="214">
        <f t="shared" si="26"/>
        <v>82950</v>
      </c>
    </row>
    <row r="214" spans="1:28" ht="15.75" customHeight="1">
      <c r="A214" s="300"/>
      <c r="B214" s="249"/>
      <c r="C214" s="249"/>
      <c r="D214" s="276" t="s">
        <v>493</v>
      </c>
      <c r="E214" s="276" t="s">
        <v>494</v>
      </c>
      <c r="F214" s="13"/>
      <c r="G214" s="13">
        <v>0.5</v>
      </c>
      <c r="H214" s="13" t="s">
        <v>162</v>
      </c>
      <c r="I214" s="13">
        <v>12</v>
      </c>
      <c r="J214" s="13" t="s">
        <v>98</v>
      </c>
      <c r="K214" s="14" t="s">
        <v>248</v>
      </c>
      <c r="L214" s="100" t="s">
        <v>75</v>
      </c>
      <c r="M214" s="103" t="s">
        <v>162</v>
      </c>
      <c r="N214" s="161">
        <f t="shared" si="25"/>
        <v>34800</v>
      </c>
      <c r="O214" s="114">
        <f t="shared" si="27"/>
        <v>58000</v>
      </c>
      <c r="P214" s="124">
        <v>11600</v>
      </c>
      <c r="Q214" s="139">
        <f t="shared" si="28"/>
        <v>290000</v>
      </c>
      <c r="R214" s="138">
        <v>5</v>
      </c>
      <c r="S214" s="82"/>
      <c r="T214" s="82"/>
      <c r="U214" s="82"/>
      <c r="V214" s="4"/>
      <c r="W214" s="5">
        <v>2.49</v>
      </c>
      <c r="X214" s="6">
        <v>2.89</v>
      </c>
      <c r="Y214" s="7">
        <v>2.69</v>
      </c>
      <c r="Z214" s="196"/>
      <c r="AA214" s="208">
        <f t="shared" si="29"/>
        <v>0</v>
      </c>
      <c r="AB214" s="214">
        <f t="shared" si="26"/>
        <v>174000</v>
      </c>
    </row>
    <row r="215" spans="1:28" ht="15.75" customHeight="1">
      <c r="A215" s="300"/>
      <c r="B215" s="249"/>
      <c r="C215" s="249"/>
      <c r="D215" s="297"/>
      <c r="E215" s="297"/>
      <c r="F215" s="13"/>
      <c r="G215" s="13">
        <v>1</v>
      </c>
      <c r="H215" s="13" t="s">
        <v>162</v>
      </c>
      <c r="I215" s="13">
        <v>12</v>
      </c>
      <c r="J215" s="13" t="s">
        <v>98</v>
      </c>
      <c r="K215" s="14" t="s">
        <v>248</v>
      </c>
      <c r="L215" s="100" t="s">
        <v>75</v>
      </c>
      <c r="M215" s="103" t="s">
        <v>162</v>
      </c>
      <c r="N215" s="161">
        <f t="shared" si="25"/>
        <v>21000</v>
      </c>
      <c r="O215" s="114">
        <f>P216*5</f>
        <v>35000</v>
      </c>
      <c r="P215" s="124"/>
      <c r="Q215" s="139">
        <f>R215*O215</f>
        <v>154000</v>
      </c>
      <c r="R215" s="138">
        <v>4.4</v>
      </c>
      <c r="S215" s="88"/>
      <c r="T215" s="82"/>
      <c r="U215" s="88"/>
      <c r="V215" s="4"/>
      <c r="W215" s="5"/>
      <c r="X215" s="6"/>
      <c r="Y215" s="7"/>
      <c r="Z215" s="196"/>
      <c r="AA215" s="208">
        <f t="shared" si="29"/>
        <v>0</v>
      </c>
      <c r="AB215" s="214">
        <f t="shared" si="26"/>
        <v>92400.00000000001</v>
      </c>
    </row>
    <row r="216" spans="1:28" ht="13.5" customHeight="1">
      <c r="A216" s="300"/>
      <c r="B216" s="249"/>
      <c r="C216" s="249"/>
      <c r="D216" s="236"/>
      <c r="E216" s="236"/>
      <c r="F216" s="13"/>
      <c r="G216" s="13">
        <v>5</v>
      </c>
      <c r="H216" s="13" t="s">
        <v>162</v>
      </c>
      <c r="I216" s="13">
        <v>1</v>
      </c>
      <c r="J216" s="13" t="s">
        <v>98</v>
      </c>
      <c r="K216" s="14" t="s">
        <v>248</v>
      </c>
      <c r="L216" s="100" t="s">
        <v>75</v>
      </c>
      <c r="M216" s="103" t="s">
        <v>162</v>
      </c>
      <c r="N216" s="161">
        <v>20999</v>
      </c>
      <c r="O216" s="114">
        <v>35000</v>
      </c>
      <c r="P216" s="124">
        <v>7000</v>
      </c>
      <c r="Q216" s="139">
        <f>R216*O216</f>
        <v>182000</v>
      </c>
      <c r="R216" s="138">
        <v>5.2</v>
      </c>
      <c r="S216" s="76"/>
      <c r="T216" s="92"/>
      <c r="U216" s="77"/>
      <c r="V216" s="4">
        <v>2.95</v>
      </c>
      <c r="W216" s="5"/>
      <c r="X216" s="6"/>
      <c r="Y216" s="7"/>
      <c r="Z216" s="196"/>
      <c r="AA216" s="208">
        <f t="shared" si="29"/>
        <v>0</v>
      </c>
      <c r="AB216" s="214">
        <f t="shared" si="26"/>
        <v>109194.8</v>
      </c>
    </row>
    <row r="217" spans="1:28" ht="15.75" customHeight="1">
      <c r="A217" s="300"/>
      <c r="B217" s="249"/>
      <c r="C217" s="249"/>
      <c r="D217" s="16" t="s">
        <v>0</v>
      </c>
      <c r="E217" s="16" t="s">
        <v>502</v>
      </c>
      <c r="F217" s="13"/>
      <c r="G217" s="13">
        <v>1</v>
      </c>
      <c r="H217" s="13" t="s">
        <v>162</v>
      </c>
      <c r="I217" s="13">
        <v>1</v>
      </c>
      <c r="J217" s="13" t="s">
        <v>98</v>
      </c>
      <c r="K217" s="14" t="s">
        <v>248</v>
      </c>
      <c r="L217" s="100" t="s">
        <v>75</v>
      </c>
      <c r="M217" s="103" t="s">
        <v>162</v>
      </c>
      <c r="N217" s="161">
        <v>2864</v>
      </c>
      <c r="O217" s="121">
        <f>P217*5</f>
        <v>4775</v>
      </c>
      <c r="P217" s="61">
        <v>955</v>
      </c>
      <c r="Q217" s="139">
        <f t="shared" si="28"/>
        <v>14496.9</v>
      </c>
      <c r="R217" s="129">
        <v>3.036</v>
      </c>
      <c r="S217" s="76"/>
      <c r="T217" s="92"/>
      <c r="U217" s="77"/>
      <c r="V217" s="4"/>
      <c r="W217" s="5">
        <v>2</v>
      </c>
      <c r="X217" s="6"/>
      <c r="Y217" s="7">
        <v>2.76</v>
      </c>
      <c r="Z217" s="196"/>
      <c r="AA217" s="208">
        <f t="shared" si="29"/>
        <v>0</v>
      </c>
      <c r="AB217" s="214">
        <f t="shared" si="26"/>
        <v>8695.104</v>
      </c>
    </row>
    <row r="218" spans="1:28" ht="15.75" customHeight="1">
      <c r="A218" s="300"/>
      <c r="B218" s="249"/>
      <c r="C218" s="249"/>
      <c r="D218" s="16" t="s">
        <v>74</v>
      </c>
      <c r="E218" s="16" t="s">
        <v>387</v>
      </c>
      <c r="F218" s="38" t="s">
        <v>468</v>
      </c>
      <c r="G218" s="38">
        <v>2.4</v>
      </c>
      <c r="H218" s="38" t="s">
        <v>97</v>
      </c>
      <c r="I218" s="13">
        <v>1</v>
      </c>
      <c r="J218" s="13" t="s">
        <v>98</v>
      </c>
      <c r="K218" s="14" t="s">
        <v>248</v>
      </c>
      <c r="L218" s="100" t="s">
        <v>75</v>
      </c>
      <c r="M218" s="103" t="s">
        <v>97</v>
      </c>
      <c r="N218" s="161">
        <f t="shared" si="25"/>
        <v>957</v>
      </c>
      <c r="O218" s="114">
        <f>P218*5</f>
        <v>1595</v>
      </c>
      <c r="P218" s="59">
        <v>319</v>
      </c>
      <c r="Q218" s="139">
        <f t="shared" si="28"/>
        <v>8294</v>
      </c>
      <c r="R218" s="138">
        <v>5.2</v>
      </c>
      <c r="S218" s="82"/>
      <c r="T218" s="82"/>
      <c r="U218" s="82"/>
      <c r="V218" s="4"/>
      <c r="W218" s="5">
        <v>3.266</v>
      </c>
      <c r="X218" s="6" t="s">
        <v>58</v>
      </c>
      <c r="Y218" s="7">
        <v>3.7333</v>
      </c>
      <c r="Z218" s="196"/>
      <c r="AA218" s="208">
        <f t="shared" si="29"/>
        <v>0</v>
      </c>
      <c r="AB218" s="214">
        <f t="shared" si="26"/>
        <v>4976.400000000001</v>
      </c>
    </row>
    <row r="219" spans="1:28" ht="45">
      <c r="A219" s="300"/>
      <c r="B219" s="269" t="s">
        <v>168</v>
      </c>
      <c r="C219" s="269" t="s">
        <v>247</v>
      </c>
      <c r="D219" s="12" t="s">
        <v>443</v>
      </c>
      <c r="E219" s="12" t="s">
        <v>388</v>
      </c>
      <c r="F219" s="38" t="s">
        <v>469</v>
      </c>
      <c r="G219" s="38">
        <v>3</v>
      </c>
      <c r="H219" s="38" t="s">
        <v>97</v>
      </c>
      <c r="I219" s="13">
        <v>1</v>
      </c>
      <c r="J219" s="13" t="s">
        <v>98</v>
      </c>
      <c r="K219" s="14" t="s">
        <v>248</v>
      </c>
      <c r="L219" s="50" t="s">
        <v>75</v>
      </c>
      <c r="M219" s="50" t="s">
        <v>97</v>
      </c>
      <c r="N219" s="161">
        <f t="shared" si="25"/>
        <v>120</v>
      </c>
      <c r="O219" s="153">
        <v>200</v>
      </c>
      <c r="P219" s="59" t="s">
        <v>214</v>
      </c>
      <c r="Q219" s="139">
        <f t="shared" si="28"/>
        <v>1870</v>
      </c>
      <c r="R219" s="138">
        <v>9.35</v>
      </c>
      <c r="S219" s="82"/>
      <c r="T219" s="82"/>
      <c r="U219" s="82"/>
      <c r="V219" s="4"/>
      <c r="W219" s="5">
        <v>3.066</v>
      </c>
      <c r="X219" s="6" t="s">
        <v>59</v>
      </c>
      <c r="Y219" s="7"/>
      <c r="Z219" s="196"/>
      <c r="AA219" s="208">
        <f t="shared" si="29"/>
        <v>0</v>
      </c>
      <c r="AB219" s="214">
        <f t="shared" si="26"/>
        <v>1122</v>
      </c>
    </row>
    <row r="220" spans="1:28" ht="45">
      <c r="A220" s="300"/>
      <c r="B220" s="383"/>
      <c r="C220" s="270"/>
      <c r="D220" s="12" t="s">
        <v>442</v>
      </c>
      <c r="E220" s="12" t="s">
        <v>296</v>
      </c>
      <c r="F220" s="38"/>
      <c r="G220" s="38">
        <v>5</v>
      </c>
      <c r="H220" s="38" t="s">
        <v>97</v>
      </c>
      <c r="I220" s="13">
        <v>1</v>
      </c>
      <c r="J220" s="13" t="s">
        <v>98</v>
      </c>
      <c r="K220" s="14" t="s">
        <v>248</v>
      </c>
      <c r="L220" s="14" t="s">
        <v>75</v>
      </c>
      <c r="M220" s="14" t="s">
        <v>97</v>
      </c>
      <c r="N220" s="161">
        <f t="shared" si="25"/>
        <v>4548</v>
      </c>
      <c r="O220" s="114">
        <f aca="true" t="shared" si="30" ref="O220:O227">P220*5</f>
        <v>7580</v>
      </c>
      <c r="P220" s="59">
        <v>1516</v>
      </c>
      <c r="Q220" s="139">
        <f t="shared" si="28"/>
        <v>31836</v>
      </c>
      <c r="R220" s="138">
        <v>4.2</v>
      </c>
      <c r="S220" s="14"/>
      <c r="T220" s="14"/>
      <c r="U220" s="14"/>
      <c r="V220" s="4">
        <v>2</v>
      </c>
      <c r="W220" s="5"/>
      <c r="X220" s="6">
        <v>2.82</v>
      </c>
      <c r="Y220" s="7">
        <v>7.99</v>
      </c>
      <c r="Z220" s="196"/>
      <c r="AA220" s="208">
        <f t="shared" si="29"/>
        <v>0</v>
      </c>
      <c r="AB220" s="214">
        <f t="shared" si="26"/>
        <v>19101.600000000002</v>
      </c>
    </row>
    <row r="221" spans="1:28" ht="15.75" customHeight="1">
      <c r="A221" s="300"/>
      <c r="B221" s="251"/>
      <c r="C221" s="251"/>
      <c r="D221" s="12" t="s">
        <v>166</v>
      </c>
      <c r="E221" s="12" t="s">
        <v>389</v>
      </c>
      <c r="F221" s="38"/>
      <c r="G221" s="38">
        <v>5</v>
      </c>
      <c r="H221" s="38" t="s">
        <v>97</v>
      </c>
      <c r="I221" s="13">
        <v>1</v>
      </c>
      <c r="J221" s="13" t="s">
        <v>98</v>
      </c>
      <c r="K221" s="14" t="s">
        <v>248</v>
      </c>
      <c r="L221" s="14" t="s">
        <v>75</v>
      </c>
      <c r="M221" s="14" t="s">
        <v>97</v>
      </c>
      <c r="N221" s="161">
        <f t="shared" si="25"/>
        <v>138</v>
      </c>
      <c r="O221" s="114">
        <f t="shared" si="30"/>
        <v>230</v>
      </c>
      <c r="P221" s="59">
        <v>46</v>
      </c>
      <c r="Q221" s="139">
        <f t="shared" si="28"/>
        <v>1091.3500000000001</v>
      </c>
      <c r="R221" s="138">
        <f>AVERAGE(V221:Y221)</f>
        <v>4.745</v>
      </c>
      <c r="S221" s="76"/>
      <c r="T221" s="92"/>
      <c r="U221" s="77"/>
      <c r="V221" s="4"/>
      <c r="W221" s="5"/>
      <c r="X221" s="6">
        <v>1.94</v>
      </c>
      <c r="Y221" s="7">
        <v>7.55</v>
      </c>
      <c r="Z221" s="196"/>
      <c r="AA221" s="208">
        <f t="shared" si="29"/>
        <v>0</v>
      </c>
      <c r="AB221" s="214">
        <f t="shared" si="26"/>
        <v>654.8100000000001</v>
      </c>
    </row>
    <row r="222" spans="1:28" ht="11.25">
      <c r="A222" s="300"/>
      <c r="B222" s="249"/>
      <c r="C222" s="249"/>
      <c r="D222" s="16" t="s">
        <v>530</v>
      </c>
      <c r="E222" s="16" t="s">
        <v>531</v>
      </c>
      <c r="F222" s="46"/>
      <c r="G222" s="46">
        <v>1</v>
      </c>
      <c r="H222" s="46" t="s">
        <v>97</v>
      </c>
      <c r="I222" s="46">
        <v>1</v>
      </c>
      <c r="J222" s="46" t="s">
        <v>98</v>
      </c>
      <c r="K222" s="14" t="s">
        <v>248</v>
      </c>
      <c r="L222" s="50" t="s">
        <v>75</v>
      </c>
      <c r="M222" s="50" t="s">
        <v>97</v>
      </c>
      <c r="N222" s="161">
        <f t="shared" si="25"/>
        <v>2556</v>
      </c>
      <c r="O222" s="114">
        <f t="shared" si="30"/>
        <v>4260</v>
      </c>
      <c r="P222" s="59">
        <v>852</v>
      </c>
      <c r="Q222" s="139">
        <f t="shared" si="28"/>
        <v>7591.32</v>
      </c>
      <c r="R222" s="138">
        <v>1.782</v>
      </c>
      <c r="S222" s="47"/>
      <c r="T222" s="47"/>
      <c r="U222" s="47"/>
      <c r="V222" s="4">
        <v>1.325</v>
      </c>
      <c r="W222" s="5">
        <v>1.2276</v>
      </c>
      <c r="X222" s="6">
        <v>1.62</v>
      </c>
      <c r="Y222" s="7">
        <v>1.49</v>
      </c>
      <c r="Z222" s="196"/>
      <c r="AA222" s="208">
        <f t="shared" si="29"/>
        <v>0</v>
      </c>
      <c r="AB222" s="214">
        <f t="shared" si="26"/>
        <v>4554.792</v>
      </c>
    </row>
    <row r="223" spans="1:28" ht="15.75" customHeight="1">
      <c r="A223" s="300"/>
      <c r="B223" s="249"/>
      <c r="C223" s="249"/>
      <c r="D223" s="16" t="s">
        <v>205</v>
      </c>
      <c r="E223" s="16" t="s">
        <v>390</v>
      </c>
      <c r="F223" s="46"/>
      <c r="G223" s="46">
        <v>5</v>
      </c>
      <c r="H223" s="46" t="s">
        <v>162</v>
      </c>
      <c r="I223" s="46">
        <v>1</v>
      </c>
      <c r="J223" s="46" t="s">
        <v>98</v>
      </c>
      <c r="K223" s="14" t="s">
        <v>248</v>
      </c>
      <c r="L223" s="14" t="s">
        <v>75</v>
      </c>
      <c r="M223" s="14" t="s">
        <v>162</v>
      </c>
      <c r="N223" s="161">
        <f t="shared" si="25"/>
        <v>50100</v>
      </c>
      <c r="O223" s="114">
        <f t="shared" si="30"/>
        <v>83500</v>
      </c>
      <c r="P223" s="59">
        <v>16700</v>
      </c>
      <c r="Q223" s="139">
        <f t="shared" si="28"/>
        <v>233799.99999999997</v>
      </c>
      <c r="R223" s="138">
        <v>2.8</v>
      </c>
      <c r="S223" s="47"/>
      <c r="T223" s="47"/>
      <c r="U223" s="47"/>
      <c r="V223" s="4"/>
      <c r="W223" s="5">
        <v>1.65</v>
      </c>
      <c r="X223" s="6">
        <v>2.02</v>
      </c>
      <c r="Y223" s="7">
        <v>2.19</v>
      </c>
      <c r="Z223" s="196"/>
      <c r="AA223" s="208">
        <f t="shared" si="29"/>
        <v>0</v>
      </c>
      <c r="AB223" s="214">
        <f t="shared" si="26"/>
        <v>140280</v>
      </c>
    </row>
    <row r="224" spans="1:28" ht="15.75" customHeight="1">
      <c r="A224" s="300"/>
      <c r="B224" s="249"/>
      <c r="C224" s="249"/>
      <c r="D224" s="16" t="s">
        <v>444</v>
      </c>
      <c r="E224" s="16" t="s">
        <v>391</v>
      </c>
      <c r="F224" s="46"/>
      <c r="G224" s="46">
        <v>1</v>
      </c>
      <c r="H224" s="46" t="s">
        <v>162</v>
      </c>
      <c r="I224" s="46">
        <v>12</v>
      </c>
      <c r="J224" s="46" t="s">
        <v>98</v>
      </c>
      <c r="K224" s="14" t="s">
        <v>248</v>
      </c>
      <c r="L224" s="14" t="s">
        <v>75</v>
      </c>
      <c r="M224" s="14" t="s">
        <v>162</v>
      </c>
      <c r="N224" s="161">
        <f t="shared" si="25"/>
        <v>1860</v>
      </c>
      <c r="O224" s="114">
        <f t="shared" si="30"/>
        <v>3100</v>
      </c>
      <c r="P224" s="59">
        <v>620</v>
      </c>
      <c r="Q224" s="139">
        <f t="shared" si="28"/>
        <v>2635</v>
      </c>
      <c r="R224" s="138">
        <v>0.85</v>
      </c>
      <c r="S224" s="76"/>
      <c r="T224" s="92"/>
      <c r="U224" s="77"/>
      <c r="V224" s="4"/>
      <c r="W224" s="5">
        <v>0.5</v>
      </c>
      <c r="X224" s="6"/>
      <c r="Y224" s="7">
        <v>0.59</v>
      </c>
      <c r="Z224" s="196"/>
      <c r="AA224" s="208">
        <f t="shared" si="29"/>
        <v>0</v>
      </c>
      <c r="AB224" s="214">
        <f t="shared" si="26"/>
        <v>1581</v>
      </c>
    </row>
    <row r="225" spans="1:28" ht="15.75" customHeight="1">
      <c r="A225" s="300"/>
      <c r="B225" s="249"/>
      <c r="C225" s="249"/>
      <c r="D225" s="228" t="s">
        <v>445</v>
      </c>
      <c r="E225" s="228" t="s">
        <v>392</v>
      </c>
      <c r="F225" s="46"/>
      <c r="G225" s="46">
        <v>1</v>
      </c>
      <c r="H225" s="46" t="s">
        <v>162</v>
      </c>
      <c r="I225" s="46">
        <v>12</v>
      </c>
      <c r="J225" s="46" t="s">
        <v>98</v>
      </c>
      <c r="K225" s="14" t="s">
        <v>248</v>
      </c>
      <c r="L225" s="14" t="s">
        <v>75</v>
      </c>
      <c r="M225" s="14" t="s">
        <v>162</v>
      </c>
      <c r="N225" s="161">
        <f t="shared" si="25"/>
        <v>22380</v>
      </c>
      <c r="O225" s="114">
        <f t="shared" si="30"/>
        <v>37300</v>
      </c>
      <c r="P225" s="59">
        <v>7460</v>
      </c>
      <c r="Q225" s="139">
        <f t="shared" si="28"/>
        <v>31705</v>
      </c>
      <c r="R225" s="138">
        <v>0.85</v>
      </c>
      <c r="S225" s="47"/>
      <c r="T225" s="47"/>
      <c r="U225" s="47"/>
      <c r="V225" s="4">
        <v>0.65</v>
      </c>
      <c r="W225" s="5">
        <v>0.5</v>
      </c>
      <c r="X225" s="6"/>
      <c r="Y225" s="7">
        <v>0.59</v>
      </c>
      <c r="Z225" s="196"/>
      <c r="AA225" s="208">
        <f t="shared" si="29"/>
        <v>0</v>
      </c>
      <c r="AB225" s="214">
        <f t="shared" si="26"/>
        <v>19023</v>
      </c>
    </row>
    <row r="226" spans="1:28" ht="15.75" customHeight="1">
      <c r="A226" s="300"/>
      <c r="B226" s="249"/>
      <c r="C226" s="249"/>
      <c r="D226" s="342"/>
      <c r="E226" s="342" t="s">
        <v>392</v>
      </c>
      <c r="F226" s="149"/>
      <c r="G226" s="46">
        <v>0.25</v>
      </c>
      <c r="H226" s="46" t="s">
        <v>162</v>
      </c>
      <c r="I226" s="46">
        <v>1</v>
      </c>
      <c r="J226" s="46" t="s">
        <v>98</v>
      </c>
      <c r="K226" s="14" t="s">
        <v>248</v>
      </c>
      <c r="L226" s="14" t="s">
        <v>75</v>
      </c>
      <c r="M226" s="14" t="s">
        <v>162</v>
      </c>
      <c r="N226" s="161">
        <f t="shared" si="25"/>
        <v>975</v>
      </c>
      <c r="O226" s="114">
        <f t="shared" si="30"/>
        <v>1625</v>
      </c>
      <c r="P226" s="59">
        <v>325</v>
      </c>
      <c r="Q226" s="139">
        <f t="shared" si="28"/>
        <v>2684.5</v>
      </c>
      <c r="R226" s="138">
        <v>1.652</v>
      </c>
      <c r="S226" s="47"/>
      <c r="T226" s="47"/>
      <c r="U226" s="47"/>
      <c r="V226" s="4">
        <v>1.502</v>
      </c>
      <c r="W226" s="5"/>
      <c r="X226" s="6"/>
      <c r="Y226" s="7"/>
      <c r="Z226" s="196"/>
      <c r="AA226" s="208">
        <f t="shared" si="29"/>
        <v>0</v>
      </c>
      <c r="AB226" s="214">
        <f t="shared" si="26"/>
        <v>1610.6999999999998</v>
      </c>
    </row>
    <row r="227" spans="1:28" ht="15.75" customHeight="1" thickBot="1">
      <c r="A227" s="305"/>
      <c r="B227" s="249"/>
      <c r="C227" s="249"/>
      <c r="D227" s="16" t="s">
        <v>28</v>
      </c>
      <c r="E227" s="16" t="s">
        <v>393</v>
      </c>
      <c r="F227" s="46"/>
      <c r="G227" s="46">
        <v>1</v>
      </c>
      <c r="H227" s="46" t="s">
        <v>162</v>
      </c>
      <c r="I227" s="46">
        <v>1</v>
      </c>
      <c r="J227" s="46" t="s">
        <v>98</v>
      </c>
      <c r="K227" s="14" t="s">
        <v>248</v>
      </c>
      <c r="L227" s="14" t="s">
        <v>75</v>
      </c>
      <c r="M227" s="14" t="s">
        <v>162</v>
      </c>
      <c r="N227" s="161">
        <f t="shared" si="25"/>
        <v>10980</v>
      </c>
      <c r="O227" s="114">
        <f t="shared" si="30"/>
        <v>18300</v>
      </c>
      <c r="P227" s="59">
        <v>3660</v>
      </c>
      <c r="Q227" s="139">
        <f t="shared" si="28"/>
        <v>32208</v>
      </c>
      <c r="R227" s="138">
        <v>1.76</v>
      </c>
      <c r="S227" s="47"/>
      <c r="T227" s="47"/>
      <c r="U227" s="47"/>
      <c r="V227" s="4">
        <v>1.235</v>
      </c>
      <c r="W227" s="5"/>
      <c r="X227" s="6">
        <v>1.6</v>
      </c>
      <c r="Y227" s="7"/>
      <c r="Z227" s="196"/>
      <c r="AA227" s="208">
        <f t="shared" si="29"/>
        <v>0</v>
      </c>
      <c r="AB227" s="214">
        <f t="shared" si="26"/>
        <v>19324.8</v>
      </c>
    </row>
    <row r="228" spans="1:28" ht="20.25" customHeight="1" thickBot="1">
      <c r="A228" s="254" t="s">
        <v>235</v>
      </c>
      <c r="B228" s="255"/>
      <c r="C228" s="255"/>
      <c r="D228" s="255"/>
      <c r="E228" s="255"/>
      <c r="F228" s="255"/>
      <c r="G228" s="255"/>
      <c r="H228" s="255"/>
      <c r="I228" s="255"/>
      <c r="J228" s="255"/>
      <c r="K228" s="255"/>
      <c r="L228" s="255"/>
      <c r="M228" s="255"/>
      <c r="N228" s="217"/>
      <c r="O228" s="166"/>
      <c r="P228" s="165"/>
      <c r="Q228" s="165"/>
      <c r="R228" s="189"/>
      <c r="S228" s="95"/>
      <c r="T228" s="96"/>
      <c r="U228" s="94"/>
      <c r="V228" s="190"/>
      <c r="W228" s="191"/>
      <c r="X228" s="192"/>
      <c r="Y228" s="193"/>
      <c r="Z228" s="197"/>
      <c r="AA228" s="211"/>
      <c r="AB228" s="215">
        <f>SUM(AB209:AB227)</f>
        <v>830669.0060000002</v>
      </c>
    </row>
    <row r="229" spans="1:28" ht="18" customHeight="1">
      <c r="A229" s="393"/>
      <c r="B229" s="235" t="s">
        <v>2</v>
      </c>
      <c r="C229" s="244" t="s">
        <v>1</v>
      </c>
      <c r="D229" s="20" t="s">
        <v>206</v>
      </c>
      <c r="E229" s="20" t="s">
        <v>3</v>
      </c>
      <c r="F229" s="21"/>
      <c r="G229" s="21">
        <v>0.008</v>
      </c>
      <c r="H229" s="21" t="s">
        <v>97</v>
      </c>
      <c r="I229" s="21">
        <v>24</v>
      </c>
      <c r="J229" s="21" t="s">
        <v>98</v>
      </c>
      <c r="K229" s="64" t="s">
        <v>248</v>
      </c>
      <c r="L229" s="100" t="s">
        <v>75</v>
      </c>
      <c r="M229" s="103" t="s">
        <v>97</v>
      </c>
      <c r="N229" s="167">
        <f t="shared" si="25"/>
        <v>600</v>
      </c>
      <c r="O229" s="167">
        <v>1000</v>
      </c>
      <c r="P229" s="61">
        <v>80050</v>
      </c>
      <c r="Q229" s="139">
        <f>R229*O229</f>
        <v>7700</v>
      </c>
      <c r="R229" s="145">
        <v>7.7</v>
      </c>
      <c r="S229" s="80"/>
      <c r="T229" s="92"/>
      <c r="U229" s="81"/>
      <c r="V229" s="4">
        <v>0.006375</v>
      </c>
      <c r="W229" s="5"/>
      <c r="X229" s="6"/>
      <c r="Y229" s="7"/>
      <c r="Z229" s="196"/>
      <c r="AA229" s="208">
        <f>Z229*N229</f>
        <v>0</v>
      </c>
      <c r="AB229" s="214">
        <f t="shared" si="26"/>
        <v>4620</v>
      </c>
    </row>
    <row r="230" spans="1:28" ht="21.75" customHeight="1">
      <c r="A230" s="393"/>
      <c r="B230" s="352"/>
      <c r="C230" s="245"/>
      <c r="D230" s="12" t="s">
        <v>169</v>
      </c>
      <c r="E230" s="12" t="s">
        <v>394</v>
      </c>
      <c r="F230" s="13"/>
      <c r="G230" s="21">
        <v>0.008</v>
      </c>
      <c r="H230" s="21" t="s">
        <v>97</v>
      </c>
      <c r="I230" s="21">
        <v>24</v>
      </c>
      <c r="J230" s="21" t="s">
        <v>98</v>
      </c>
      <c r="K230" s="64" t="s">
        <v>248</v>
      </c>
      <c r="L230" s="100" t="s">
        <v>75</v>
      </c>
      <c r="M230" s="103" t="s">
        <v>97</v>
      </c>
      <c r="N230" s="161">
        <f t="shared" si="25"/>
        <v>600</v>
      </c>
      <c r="O230" s="121">
        <v>1000</v>
      </c>
      <c r="P230" s="61">
        <v>80050</v>
      </c>
      <c r="Q230" s="139">
        <f aca="true" t="shared" si="31" ref="Q230:Q255">R230*O230</f>
        <v>7700</v>
      </c>
      <c r="R230" s="145">
        <v>7.7</v>
      </c>
      <c r="S230" s="76"/>
      <c r="T230" s="40"/>
      <c r="U230" s="77"/>
      <c r="V230" s="4">
        <v>0.006375</v>
      </c>
      <c r="W230" s="5">
        <v>0.004375</v>
      </c>
      <c r="X230" s="6"/>
      <c r="Y230" s="7"/>
      <c r="Z230" s="196"/>
      <c r="AA230" s="208">
        <f aca="true" t="shared" si="32" ref="AA230:AA239">Z230*N230</f>
        <v>0</v>
      </c>
      <c r="AB230" s="214">
        <f t="shared" si="26"/>
        <v>4620</v>
      </c>
    </row>
    <row r="231" spans="1:28" ht="21.75" customHeight="1">
      <c r="A231" s="393"/>
      <c r="B231" s="352"/>
      <c r="C231" s="245"/>
      <c r="D231" s="12" t="s">
        <v>170</v>
      </c>
      <c r="E231" s="12" t="s">
        <v>395</v>
      </c>
      <c r="F231" s="13"/>
      <c r="G231" s="21">
        <v>0.008</v>
      </c>
      <c r="H231" s="21" t="s">
        <v>97</v>
      </c>
      <c r="I231" s="21">
        <v>24</v>
      </c>
      <c r="J231" s="21" t="s">
        <v>98</v>
      </c>
      <c r="K231" s="64" t="s">
        <v>248</v>
      </c>
      <c r="L231" s="100" t="s">
        <v>75</v>
      </c>
      <c r="M231" s="103" t="s">
        <v>97</v>
      </c>
      <c r="N231" s="161">
        <f t="shared" si="25"/>
        <v>600</v>
      </c>
      <c r="O231" s="121">
        <v>1000</v>
      </c>
      <c r="P231" s="61">
        <v>80050</v>
      </c>
      <c r="Q231" s="139">
        <f t="shared" si="31"/>
        <v>7700</v>
      </c>
      <c r="R231" s="145">
        <v>7.7</v>
      </c>
      <c r="S231" s="14"/>
      <c r="T231" s="14"/>
      <c r="U231" s="14"/>
      <c r="V231" s="4">
        <v>0.006375</v>
      </c>
      <c r="W231" s="5"/>
      <c r="X231" s="6"/>
      <c r="Y231" s="7"/>
      <c r="Z231" s="196"/>
      <c r="AA231" s="208">
        <f t="shared" si="32"/>
        <v>0</v>
      </c>
      <c r="AB231" s="214">
        <f t="shared" si="26"/>
        <v>4620</v>
      </c>
    </row>
    <row r="232" spans="1:28" ht="18" customHeight="1">
      <c r="A232" s="393"/>
      <c r="B232" s="352"/>
      <c r="C232" s="245"/>
      <c r="D232" s="12" t="s">
        <v>171</v>
      </c>
      <c r="E232" s="12" t="s">
        <v>396</v>
      </c>
      <c r="F232" s="13"/>
      <c r="G232" s="21">
        <v>0.008</v>
      </c>
      <c r="H232" s="21" t="s">
        <v>97</v>
      </c>
      <c r="I232" s="21">
        <v>24</v>
      </c>
      <c r="J232" s="21" t="s">
        <v>98</v>
      </c>
      <c r="K232" s="64" t="s">
        <v>248</v>
      </c>
      <c r="L232" s="100" t="s">
        <v>75</v>
      </c>
      <c r="M232" s="103" t="s">
        <v>97</v>
      </c>
      <c r="N232" s="161">
        <f t="shared" si="25"/>
        <v>600</v>
      </c>
      <c r="O232" s="121">
        <v>1000</v>
      </c>
      <c r="P232" s="61">
        <v>80050</v>
      </c>
      <c r="Q232" s="139">
        <f t="shared" si="31"/>
        <v>7700</v>
      </c>
      <c r="R232" s="145">
        <v>7.7</v>
      </c>
      <c r="S232" s="14"/>
      <c r="T232" s="14"/>
      <c r="U232" s="14"/>
      <c r="V232" s="4">
        <v>0.006375</v>
      </c>
      <c r="W232" s="5"/>
      <c r="X232" s="6"/>
      <c r="Y232" s="7"/>
      <c r="Z232" s="196"/>
      <c r="AA232" s="208">
        <f t="shared" si="32"/>
        <v>0</v>
      </c>
      <c r="AB232" s="214">
        <f t="shared" si="26"/>
        <v>4620</v>
      </c>
    </row>
    <row r="233" spans="1:28" ht="23.25" customHeight="1">
      <c r="A233" s="393"/>
      <c r="B233" s="352"/>
      <c r="C233" s="245"/>
      <c r="D233" s="12" t="s">
        <v>172</v>
      </c>
      <c r="E233" s="12" t="s">
        <v>397</v>
      </c>
      <c r="F233" s="13"/>
      <c r="G233" s="21">
        <v>0.008</v>
      </c>
      <c r="H233" s="21" t="s">
        <v>97</v>
      </c>
      <c r="I233" s="21">
        <v>24</v>
      </c>
      <c r="J233" s="21" t="s">
        <v>98</v>
      </c>
      <c r="K233" s="64" t="s">
        <v>248</v>
      </c>
      <c r="L233" s="100" t="s">
        <v>75</v>
      </c>
      <c r="M233" s="103" t="s">
        <v>97</v>
      </c>
      <c r="N233" s="161">
        <f t="shared" si="25"/>
        <v>600</v>
      </c>
      <c r="O233" s="121">
        <v>1000</v>
      </c>
      <c r="P233" s="61">
        <v>80050</v>
      </c>
      <c r="Q233" s="139">
        <f t="shared" si="31"/>
        <v>7700</v>
      </c>
      <c r="R233" s="145">
        <v>7.7</v>
      </c>
      <c r="S233" s="76"/>
      <c r="T233" s="92"/>
      <c r="U233" s="77"/>
      <c r="V233" s="4">
        <v>0.006375</v>
      </c>
      <c r="W233" s="5"/>
      <c r="X233" s="6"/>
      <c r="Y233" s="7"/>
      <c r="Z233" s="196"/>
      <c r="AA233" s="208">
        <f t="shared" si="32"/>
        <v>0</v>
      </c>
      <c r="AB233" s="214">
        <f t="shared" si="26"/>
        <v>4620</v>
      </c>
    </row>
    <row r="234" spans="1:28" ht="20.25" customHeight="1">
      <c r="A234" s="393"/>
      <c r="B234" s="352"/>
      <c r="C234" s="245"/>
      <c r="D234" s="12" t="s">
        <v>173</v>
      </c>
      <c r="E234" s="12" t="s">
        <v>398</v>
      </c>
      <c r="F234" s="13"/>
      <c r="G234" s="21">
        <v>0.008</v>
      </c>
      <c r="H234" s="21" t="s">
        <v>97</v>
      </c>
      <c r="I234" s="21">
        <v>24</v>
      </c>
      <c r="J234" s="21" t="s">
        <v>98</v>
      </c>
      <c r="K234" s="64" t="s">
        <v>248</v>
      </c>
      <c r="L234" s="100" t="s">
        <v>75</v>
      </c>
      <c r="M234" s="103" t="s">
        <v>97</v>
      </c>
      <c r="N234" s="161">
        <f t="shared" si="25"/>
        <v>600</v>
      </c>
      <c r="O234" s="121">
        <v>1000</v>
      </c>
      <c r="P234" s="59">
        <v>80300</v>
      </c>
      <c r="Q234" s="139">
        <f t="shared" si="31"/>
        <v>7700</v>
      </c>
      <c r="R234" s="145">
        <v>7.7</v>
      </c>
      <c r="S234" s="14"/>
      <c r="T234" s="14"/>
      <c r="U234" s="14"/>
      <c r="V234" s="4">
        <v>0.006375</v>
      </c>
      <c r="W234" s="5"/>
      <c r="X234" s="6"/>
      <c r="Y234" s="7"/>
      <c r="Z234" s="196"/>
      <c r="AA234" s="208">
        <f t="shared" si="32"/>
        <v>0</v>
      </c>
      <c r="AB234" s="214">
        <f t="shared" si="26"/>
        <v>4620</v>
      </c>
    </row>
    <row r="235" spans="1:28" ht="22.5" customHeight="1">
      <c r="A235" s="391"/>
      <c r="B235" s="352"/>
      <c r="C235" s="245"/>
      <c r="D235" s="12" t="s">
        <v>174</v>
      </c>
      <c r="E235" s="12" t="s">
        <v>399</v>
      </c>
      <c r="F235" s="13"/>
      <c r="G235" s="21">
        <v>0.008</v>
      </c>
      <c r="H235" s="21" t="s">
        <v>97</v>
      </c>
      <c r="I235" s="21">
        <v>24</v>
      </c>
      <c r="J235" s="21" t="s">
        <v>98</v>
      </c>
      <c r="K235" s="64" t="s">
        <v>248</v>
      </c>
      <c r="L235" s="100" t="s">
        <v>75</v>
      </c>
      <c r="M235" s="103" t="s">
        <v>97</v>
      </c>
      <c r="N235" s="161">
        <f t="shared" si="25"/>
        <v>600</v>
      </c>
      <c r="O235" s="121">
        <v>1000</v>
      </c>
      <c r="P235" s="59">
        <v>150560</v>
      </c>
      <c r="Q235" s="139">
        <f t="shared" si="31"/>
        <v>12450</v>
      </c>
      <c r="R235" s="141">
        <v>12.45</v>
      </c>
      <c r="S235" s="14"/>
      <c r="T235" s="14"/>
      <c r="U235" s="14"/>
      <c r="V235" s="4">
        <v>0.011125</v>
      </c>
      <c r="W235" s="5">
        <v>0.00725</v>
      </c>
      <c r="X235" s="6"/>
      <c r="Y235" s="7">
        <v>1.395</v>
      </c>
      <c r="Z235" s="196"/>
      <c r="AA235" s="208">
        <f t="shared" si="32"/>
        <v>0</v>
      </c>
      <c r="AB235" s="214">
        <f t="shared" si="26"/>
        <v>7470</v>
      </c>
    </row>
    <row r="236" spans="1:28" ht="24" customHeight="1">
      <c r="A236" s="391"/>
      <c r="B236" s="352"/>
      <c r="C236" s="245"/>
      <c r="D236" s="12" t="s">
        <v>175</v>
      </c>
      <c r="E236" s="12" t="s">
        <v>401</v>
      </c>
      <c r="F236" s="13"/>
      <c r="G236" s="21">
        <v>0.008</v>
      </c>
      <c r="H236" s="21" t="s">
        <v>97</v>
      </c>
      <c r="I236" s="21">
        <v>24</v>
      </c>
      <c r="J236" s="21" t="s">
        <v>98</v>
      </c>
      <c r="K236" s="64" t="s">
        <v>248</v>
      </c>
      <c r="L236" s="100" t="s">
        <v>75</v>
      </c>
      <c r="M236" s="103" t="s">
        <v>97</v>
      </c>
      <c r="N236" s="161">
        <f t="shared" si="25"/>
        <v>600</v>
      </c>
      <c r="O236" s="121">
        <v>1000</v>
      </c>
      <c r="P236" s="59">
        <v>56000</v>
      </c>
      <c r="Q236" s="139">
        <f t="shared" si="31"/>
        <v>15400</v>
      </c>
      <c r="R236" s="141">
        <v>15.4</v>
      </c>
      <c r="S236" s="14"/>
      <c r="T236" s="14"/>
      <c r="U236" s="14"/>
      <c r="V236" s="4">
        <v>0.011125</v>
      </c>
      <c r="W236" s="5"/>
      <c r="X236" s="6"/>
      <c r="Y236" s="7"/>
      <c r="Z236" s="196"/>
      <c r="AA236" s="208">
        <f t="shared" si="32"/>
        <v>0</v>
      </c>
      <c r="AB236" s="214">
        <f t="shared" si="26"/>
        <v>9240</v>
      </c>
    </row>
    <row r="237" spans="1:28" ht="24" customHeight="1">
      <c r="A237" s="391"/>
      <c r="B237" s="352"/>
      <c r="C237" s="245"/>
      <c r="D237" s="12" t="s">
        <v>176</v>
      </c>
      <c r="E237" s="12" t="s">
        <v>402</v>
      </c>
      <c r="F237" s="13"/>
      <c r="G237" s="21">
        <v>0.008</v>
      </c>
      <c r="H237" s="21" t="s">
        <v>97</v>
      </c>
      <c r="I237" s="21">
        <v>24</v>
      </c>
      <c r="J237" s="21" t="s">
        <v>98</v>
      </c>
      <c r="K237" s="64" t="s">
        <v>248</v>
      </c>
      <c r="L237" s="100" t="s">
        <v>75</v>
      </c>
      <c r="M237" s="103" t="s">
        <v>97</v>
      </c>
      <c r="N237" s="161">
        <f t="shared" si="25"/>
        <v>600</v>
      </c>
      <c r="O237" s="121">
        <v>1000</v>
      </c>
      <c r="P237" s="59">
        <v>150610</v>
      </c>
      <c r="Q237" s="139">
        <f t="shared" si="31"/>
        <v>14750</v>
      </c>
      <c r="R237" s="141">
        <v>14.75</v>
      </c>
      <c r="S237" s="14"/>
      <c r="T237" s="14"/>
      <c r="U237" s="14"/>
      <c r="V237" s="4">
        <v>0.011125</v>
      </c>
      <c r="W237" s="5">
        <v>0.00725</v>
      </c>
      <c r="X237" s="6">
        <v>10.75</v>
      </c>
      <c r="Y237" s="7">
        <v>1.395</v>
      </c>
      <c r="Z237" s="196"/>
      <c r="AA237" s="208">
        <f t="shared" si="32"/>
        <v>0</v>
      </c>
      <c r="AB237" s="214">
        <f t="shared" si="26"/>
        <v>8850</v>
      </c>
    </row>
    <row r="238" spans="1:28" ht="27.75" customHeight="1">
      <c r="A238" s="391"/>
      <c r="B238" s="352"/>
      <c r="C238" s="245"/>
      <c r="D238" s="12" t="s">
        <v>29</v>
      </c>
      <c r="E238" s="12" t="s">
        <v>400</v>
      </c>
      <c r="F238" s="13"/>
      <c r="G238" s="21">
        <v>0.008</v>
      </c>
      <c r="H238" s="21" t="s">
        <v>97</v>
      </c>
      <c r="I238" s="21">
        <v>24</v>
      </c>
      <c r="J238" s="21" t="s">
        <v>98</v>
      </c>
      <c r="K238" s="64" t="s">
        <v>248</v>
      </c>
      <c r="L238" s="100" t="s">
        <v>75</v>
      </c>
      <c r="M238" s="103" t="s">
        <v>97</v>
      </c>
      <c r="N238" s="161">
        <f t="shared" si="25"/>
        <v>600</v>
      </c>
      <c r="O238" s="121">
        <v>1000</v>
      </c>
      <c r="P238" s="59">
        <v>40</v>
      </c>
      <c r="Q238" s="139">
        <f t="shared" si="31"/>
        <v>11825</v>
      </c>
      <c r="R238" s="141">
        <v>11.825</v>
      </c>
      <c r="S238" s="14"/>
      <c r="T238" s="14"/>
      <c r="U238" s="14"/>
      <c r="V238" s="4"/>
      <c r="W238" s="5"/>
      <c r="X238" s="6">
        <v>10.75</v>
      </c>
      <c r="Y238" s="7"/>
      <c r="Z238" s="196"/>
      <c r="AA238" s="208">
        <f t="shared" si="32"/>
        <v>0</v>
      </c>
      <c r="AB238" s="214">
        <f t="shared" si="26"/>
        <v>7095</v>
      </c>
    </row>
    <row r="239" spans="1:28" ht="25.5" customHeight="1">
      <c r="A239" s="391"/>
      <c r="B239" s="353"/>
      <c r="C239" s="246"/>
      <c r="D239" s="12" t="s">
        <v>177</v>
      </c>
      <c r="E239" s="12" t="s">
        <v>403</v>
      </c>
      <c r="F239" s="13"/>
      <c r="G239" s="21">
        <v>0.008</v>
      </c>
      <c r="H239" s="21" t="s">
        <v>97</v>
      </c>
      <c r="I239" s="21">
        <v>24</v>
      </c>
      <c r="J239" s="21" t="s">
        <v>98</v>
      </c>
      <c r="K239" s="64" t="s">
        <v>248</v>
      </c>
      <c r="L239" s="100" t="s">
        <v>75</v>
      </c>
      <c r="M239" s="103" t="s">
        <v>97</v>
      </c>
      <c r="N239" s="161">
        <f t="shared" si="25"/>
        <v>600</v>
      </c>
      <c r="O239" s="121">
        <v>1000</v>
      </c>
      <c r="P239" s="59">
        <v>56060</v>
      </c>
      <c r="Q239" s="139">
        <f t="shared" si="31"/>
        <v>12450</v>
      </c>
      <c r="R239" s="141">
        <v>12.45</v>
      </c>
      <c r="S239" s="14"/>
      <c r="T239" s="14"/>
      <c r="U239" s="14"/>
      <c r="V239" s="4">
        <v>0.011125</v>
      </c>
      <c r="W239" s="5"/>
      <c r="X239" s="6">
        <v>10.75</v>
      </c>
      <c r="Y239" s="7"/>
      <c r="Z239" s="196"/>
      <c r="AA239" s="208">
        <f t="shared" si="32"/>
        <v>0</v>
      </c>
      <c r="AB239" s="214">
        <f t="shared" si="26"/>
        <v>7470</v>
      </c>
    </row>
    <row r="240" spans="1:28" ht="33" customHeight="1">
      <c r="A240" s="391"/>
      <c r="B240" s="385"/>
      <c r="C240" s="251"/>
      <c r="D240" s="276" t="s">
        <v>298</v>
      </c>
      <c r="E240" s="408" t="s">
        <v>297</v>
      </c>
      <c r="F240" s="240"/>
      <c r="G240" s="229">
        <v>0.2</v>
      </c>
      <c r="H240" s="229" t="s">
        <v>97</v>
      </c>
      <c r="I240" s="229">
        <v>12</v>
      </c>
      <c r="J240" s="229" t="s">
        <v>98</v>
      </c>
      <c r="K240" s="313" t="s">
        <v>248</v>
      </c>
      <c r="L240" s="313" t="s">
        <v>75</v>
      </c>
      <c r="M240" s="313" t="s">
        <v>97</v>
      </c>
      <c r="N240" s="278">
        <f t="shared" si="25"/>
        <v>135</v>
      </c>
      <c r="O240" s="310">
        <f>P240*5</f>
        <v>225</v>
      </c>
      <c r="P240" s="335">
        <v>45</v>
      </c>
      <c r="Q240" s="285">
        <f t="shared" si="31"/>
        <v>3318.75</v>
      </c>
      <c r="R240" s="315">
        <v>14.75</v>
      </c>
      <c r="S240" s="284"/>
      <c r="T240" s="284"/>
      <c r="U240" s="381"/>
      <c r="V240" s="332">
        <v>10.25</v>
      </c>
      <c r="W240" s="356"/>
      <c r="X240" s="355"/>
      <c r="Y240" s="354"/>
      <c r="Z240" s="422"/>
      <c r="AA240" s="418">
        <f>Z240*N240</f>
        <v>0</v>
      </c>
      <c r="AB240" s="280">
        <f t="shared" si="26"/>
        <v>1991.25</v>
      </c>
    </row>
    <row r="241" spans="1:28" ht="18.75" customHeight="1">
      <c r="A241" s="391"/>
      <c r="B241" s="386"/>
      <c r="C241" s="281"/>
      <c r="D241" s="384"/>
      <c r="E241" s="409"/>
      <c r="F241" s="281"/>
      <c r="G241" s="229"/>
      <c r="H241" s="229"/>
      <c r="I241" s="229"/>
      <c r="J241" s="229"/>
      <c r="K241" s="314"/>
      <c r="L241" s="314"/>
      <c r="M241" s="314"/>
      <c r="N241" s="279"/>
      <c r="O241" s="281"/>
      <c r="P241" s="293"/>
      <c r="Q241" s="281"/>
      <c r="R241" s="316"/>
      <c r="S241" s="284"/>
      <c r="T241" s="284"/>
      <c r="U241" s="381"/>
      <c r="V241" s="332"/>
      <c r="W241" s="356"/>
      <c r="X241" s="355"/>
      <c r="Y241" s="354"/>
      <c r="Z241" s="423"/>
      <c r="AA241" s="419"/>
      <c r="AB241" s="281"/>
    </row>
    <row r="242" spans="1:28" ht="15.75" customHeight="1">
      <c r="A242" s="391"/>
      <c r="B242" s="262" t="s">
        <v>207</v>
      </c>
      <c r="C242" s="269" t="s">
        <v>412</v>
      </c>
      <c r="D242" s="51" t="s">
        <v>208</v>
      </c>
      <c r="E242" s="51" t="s">
        <v>404</v>
      </c>
      <c r="F242" s="13"/>
      <c r="G242" s="13">
        <v>0.9</v>
      </c>
      <c r="H242" s="13" t="s">
        <v>97</v>
      </c>
      <c r="I242" s="13">
        <v>1</v>
      </c>
      <c r="J242" s="13" t="s">
        <v>98</v>
      </c>
      <c r="K242" s="14" t="s">
        <v>248</v>
      </c>
      <c r="L242" s="14" t="s">
        <v>75</v>
      </c>
      <c r="M242" s="14" t="s">
        <v>97</v>
      </c>
      <c r="N242" s="161">
        <f t="shared" si="25"/>
        <v>972</v>
      </c>
      <c r="O242" s="114">
        <f>P242*5</f>
        <v>1620</v>
      </c>
      <c r="P242" s="59">
        <v>324</v>
      </c>
      <c r="Q242" s="139">
        <f t="shared" si="31"/>
        <v>10094.22</v>
      </c>
      <c r="R242" s="141">
        <v>6.231</v>
      </c>
      <c r="S242" s="14"/>
      <c r="T242" s="14"/>
      <c r="U242" s="14"/>
      <c r="V242" s="4">
        <f>3.05/540*1000</f>
        <v>5.648148148148148</v>
      </c>
      <c r="W242" s="5"/>
      <c r="X242" s="6"/>
      <c r="Y242" s="7"/>
      <c r="Z242" s="196"/>
      <c r="AA242" s="208">
        <f>Z242*N242</f>
        <v>0</v>
      </c>
      <c r="AB242" s="214">
        <f t="shared" si="26"/>
        <v>6056.532</v>
      </c>
    </row>
    <row r="243" spans="1:28" ht="15.75" customHeight="1">
      <c r="A243" s="391"/>
      <c r="B243" s="262"/>
      <c r="C243" s="383"/>
      <c r="D243" s="51" t="s">
        <v>209</v>
      </c>
      <c r="E243" s="51" t="s">
        <v>405</v>
      </c>
      <c r="F243" s="13"/>
      <c r="G243" s="13">
        <v>0.4</v>
      </c>
      <c r="H243" s="13" t="s">
        <v>97</v>
      </c>
      <c r="I243" s="13">
        <v>1</v>
      </c>
      <c r="J243" s="13" t="s">
        <v>98</v>
      </c>
      <c r="K243" s="14" t="s">
        <v>248</v>
      </c>
      <c r="L243" s="14" t="s">
        <v>75</v>
      </c>
      <c r="M243" s="14" t="s">
        <v>97</v>
      </c>
      <c r="N243" s="161">
        <f t="shared" si="25"/>
        <v>300</v>
      </c>
      <c r="O243" s="114">
        <v>500</v>
      </c>
      <c r="P243" s="59">
        <v>1</v>
      </c>
      <c r="Q243" s="139">
        <f t="shared" si="31"/>
        <v>4485.5</v>
      </c>
      <c r="R243" s="141">
        <v>8.971</v>
      </c>
      <c r="S243" s="14"/>
      <c r="T243" s="14"/>
      <c r="U243" s="14"/>
      <c r="V243" s="4">
        <f>3.05/374*1000</f>
        <v>8.155080213903743</v>
      </c>
      <c r="W243" s="5"/>
      <c r="X243" s="6"/>
      <c r="Y243" s="7"/>
      <c r="Z243" s="196"/>
      <c r="AA243" s="208">
        <f aca="true" t="shared" si="33" ref="AA243:AA255">Z243*N243</f>
        <v>0</v>
      </c>
      <c r="AB243" s="214">
        <f t="shared" si="26"/>
        <v>2691.3</v>
      </c>
    </row>
    <row r="244" spans="1:28" ht="15.75" customHeight="1">
      <c r="A244" s="391"/>
      <c r="B244" s="264"/>
      <c r="C244" s="264"/>
      <c r="D244" s="16" t="s">
        <v>30</v>
      </c>
      <c r="E244" s="16" t="s">
        <v>6</v>
      </c>
      <c r="F244" s="13"/>
      <c r="G244" s="13">
        <v>0.5</v>
      </c>
      <c r="H244" s="13" t="s">
        <v>97</v>
      </c>
      <c r="I244" s="13">
        <v>1</v>
      </c>
      <c r="J244" s="13" t="s">
        <v>98</v>
      </c>
      <c r="K244" s="14" t="s">
        <v>248</v>
      </c>
      <c r="L244" s="14" t="s">
        <v>75</v>
      </c>
      <c r="M244" s="14" t="s">
        <v>97</v>
      </c>
      <c r="N244" s="161">
        <f t="shared" si="25"/>
        <v>150</v>
      </c>
      <c r="O244" s="114">
        <f>P244*5</f>
        <v>250</v>
      </c>
      <c r="P244" s="59">
        <v>50</v>
      </c>
      <c r="Q244" s="139">
        <f t="shared" si="31"/>
        <v>2040.5000000000002</v>
      </c>
      <c r="R244" s="141">
        <v>8.162</v>
      </c>
      <c r="S244" s="14"/>
      <c r="T244" s="14"/>
      <c r="U244" s="14"/>
      <c r="V244" s="4">
        <f>3.71*2</f>
        <v>7.42</v>
      </c>
      <c r="W244" s="5"/>
      <c r="X244" s="6"/>
      <c r="Y244" s="7"/>
      <c r="Z244" s="196"/>
      <c r="AA244" s="208">
        <f t="shared" si="33"/>
        <v>0</v>
      </c>
      <c r="AB244" s="214">
        <f t="shared" si="26"/>
        <v>1224.3000000000002</v>
      </c>
    </row>
    <row r="245" spans="1:28" ht="15.75" customHeight="1">
      <c r="A245" s="391"/>
      <c r="B245" s="264"/>
      <c r="C245" s="264"/>
      <c r="D245" s="16" t="s">
        <v>210</v>
      </c>
      <c r="E245" s="16" t="s">
        <v>7</v>
      </c>
      <c r="F245" s="13"/>
      <c r="G245" s="13">
        <v>0.5</v>
      </c>
      <c r="H245" s="13" t="s">
        <v>97</v>
      </c>
      <c r="I245" s="13">
        <v>1</v>
      </c>
      <c r="J245" s="13" t="s">
        <v>98</v>
      </c>
      <c r="K245" s="14" t="s">
        <v>248</v>
      </c>
      <c r="L245" s="14" t="s">
        <v>75</v>
      </c>
      <c r="M245" s="14" t="s">
        <v>97</v>
      </c>
      <c r="N245" s="161">
        <f t="shared" si="25"/>
        <v>180</v>
      </c>
      <c r="O245" s="114">
        <f>P245*5</f>
        <v>300</v>
      </c>
      <c r="P245" s="59">
        <v>60</v>
      </c>
      <c r="Q245" s="139">
        <f t="shared" si="31"/>
        <v>2448.6000000000004</v>
      </c>
      <c r="R245" s="141">
        <v>8.162</v>
      </c>
      <c r="S245" s="14"/>
      <c r="T245" s="14"/>
      <c r="U245" s="14"/>
      <c r="V245" s="4">
        <f>3.71*2</f>
        <v>7.42</v>
      </c>
      <c r="W245" s="5"/>
      <c r="X245" s="6"/>
      <c r="Y245" s="7"/>
      <c r="Z245" s="196"/>
      <c r="AA245" s="208">
        <f t="shared" si="33"/>
        <v>0</v>
      </c>
      <c r="AB245" s="214">
        <f t="shared" si="26"/>
        <v>1469.16</v>
      </c>
    </row>
    <row r="246" spans="1:28" ht="15.75" customHeight="1">
      <c r="A246" s="391"/>
      <c r="B246" s="264"/>
      <c r="C246" s="264"/>
      <c r="D246" s="16" t="s">
        <v>4</v>
      </c>
      <c r="E246" s="16" t="s">
        <v>8</v>
      </c>
      <c r="F246" s="13"/>
      <c r="G246" s="13">
        <v>0.5</v>
      </c>
      <c r="H246" s="13" t="s">
        <v>97</v>
      </c>
      <c r="I246" s="13">
        <v>1</v>
      </c>
      <c r="J246" s="13" t="s">
        <v>98</v>
      </c>
      <c r="K246" s="14" t="s">
        <v>248</v>
      </c>
      <c r="L246" s="14" t="s">
        <v>75</v>
      </c>
      <c r="M246" s="14" t="s">
        <v>97</v>
      </c>
      <c r="N246" s="161">
        <f t="shared" si="25"/>
        <v>63</v>
      </c>
      <c r="O246" s="114">
        <f>P246*5</f>
        <v>105</v>
      </c>
      <c r="P246" s="59">
        <v>21</v>
      </c>
      <c r="Q246" s="139">
        <f t="shared" si="31"/>
        <v>1057.98</v>
      </c>
      <c r="R246" s="141">
        <v>10.076</v>
      </c>
      <c r="S246" s="76"/>
      <c r="T246" s="92"/>
      <c r="U246" s="77"/>
      <c r="V246" s="4">
        <f>2.29*4</f>
        <v>9.16</v>
      </c>
      <c r="W246" s="5"/>
      <c r="X246" s="6"/>
      <c r="Y246" s="7"/>
      <c r="Z246" s="196"/>
      <c r="AA246" s="208">
        <f t="shared" si="33"/>
        <v>0</v>
      </c>
      <c r="AB246" s="214">
        <f t="shared" si="26"/>
        <v>634.788</v>
      </c>
    </row>
    <row r="247" spans="1:28" ht="24" customHeight="1">
      <c r="A247" s="391"/>
      <c r="B247" s="264"/>
      <c r="C247" s="264"/>
      <c r="D247" s="16" t="s">
        <v>5</v>
      </c>
      <c r="E247" s="16" t="s">
        <v>9</v>
      </c>
      <c r="F247" s="13"/>
      <c r="G247" s="13">
        <v>0.5</v>
      </c>
      <c r="H247" s="13" t="s">
        <v>97</v>
      </c>
      <c r="I247" s="13">
        <v>1</v>
      </c>
      <c r="J247" s="13" t="s">
        <v>98</v>
      </c>
      <c r="K247" s="14" t="s">
        <v>248</v>
      </c>
      <c r="L247" s="14" t="s">
        <v>75</v>
      </c>
      <c r="M247" s="14" t="s">
        <v>97</v>
      </c>
      <c r="N247" s="161">
        <f t="shared" si="25"/>
        <v>90</v>
      </c>
      <c r="O247" s="114">
        <v>150</v>
      </c>
      <c r="P247" s="59">
        <v>16</v>
      </c>
      <c r="Q247" s="139">
        <f t="shared" si="31"/>
        <v>1511.4</v>
      </c>
      <c r="R247" s="141">
        <v>10.076</v>
      </c>
      <c r="S247" s="14"/>
      <c r="T247" s="14"/>
      <c r="U247" s="14"/>
      <c r="V247" s="4">
        <f>2.29*4</f>
        <v>9.16</v>
      </c>
      <c r="W247" s="5"/>
      <c r="X247" s="6"/>
      <c r="Y247" s="7"/>
      <c r="Z247" s="196"/>
      <c r="AA247" s="208">
        <f t="shared" si="33"/>
        <v>0</v>
      </c>
      <c r="AB247" s="214">
        <f t="shared" si="26"/>
        <v>906.84</v>
      </c>
    </row>
    <row r="248" spans="1:28" ht="15.75" customHeight="1">
      <c r="A248" s="391"/>
      <c r="B248" s="264"/>
      <c r="C248" s="264"/>
      <c r="D248" s="16" t="s">
        <v>31</v>
      </c>
      <c r="E248" s="16" t="s">
        <v>406</v>
      </c>
      <c r="F248" s="13"/>
      <c r="G248" s="13">
        <v>0.25</v>
      </c>
      <c r="H248" s="13" t="s">
        <v>97</v>
      </c>
      <c r="I248" s="13">
        <v>6</v>
      </c>
      <c r="J248" s="13" t="s">
        <v>98</v>
      </c>
      <c r="K248" s="14" t="s">
        <v>248</v>
      </c>
      <c r="L248" s="14" t="s">
        <v>75</v>
      </c>
      <c r="M248" s="14" t="s">
        <v>97</v>
      </c>
      <c r="N248" s="161">
        <f aca="true" t="shared" si="34" ref="N248:N274">O248/5*3</f>
        <v>144</v>
      </c>
      <c r="O248" s="114">
        <f>P248*5</f>
        <v>240</v>
      </c>
      <c r="P248" s="59">
        <v>48</v>
      </c>
      <c r="Q248" s="139">
        <f t="shared" si="31"/>
        <v>3854.3999999999996</v>
      </c>
      <c r="R248" s="141">
        <v>16.06</v>
      </c>
      <c r="S248" s="76"/>
      <c r="T248" s="92"/>
      <c r="U248" s="77"/>
      <c r="V248" s="4">
        <f>3.65*4</f>
        <v>14.6</v>
      </c>
      <c r="W248" s="5"/>
      <c r="X248" s="6"/>
      <c r="Y248" s="7"/>
      <c r="Z248" s="196"/>
      <c r="AA248" s="208">
        <f t="shared" si="33"/>
        <v>0</v>
      </c>
      <c r="AB248" s="214">
        <f aca="true" t="shared" si="35" ref="AB248:AB276">R248*N248</f>
        <v>2312.64</v>
      </c>
    </row>
    <row r="249" spans="1:28" ht="15.75" customHeight="1">
      <c r="A249" s="391"/>
      <c r="B249" s="263" t="s">
        <v>32</v>
      </c>
      <c r="C249" s="263" t="s">
        <v>413</v>
      </c>
      <c r="D249" s="16" t="s">
        <v>33</v>
      </c>
      <c r="E249" s="16" t="s">
        <v>10</v>
      </c>
      <c r="F249" s="13"/>
      <c r="G249" s="13">
        <v>0.5</v>
      </c>
      <c r="H249" s="13" t="s">
        <v>97</v>
      </c>
      <c r="I249" s="13">
        <v>12</v>
      </c>
      <c r="J249" s="13" t="s">
        <v>98</v>
      </c>
      <c r="K249" s="14" t="s">
        <v>248</v>
      </c>
      <c r="L249" s="14" t="s">
        <v>75</v>
      </c>
      <c r="M249" s="14" t="s">
        <v>97</v>
      </c>
      <c r="N249" s="161">
        <f t="shared" si="34"/>
        <v>60</v>
      </c>
      <c r="O249" s="114">
        <v>100</v>
      </c>
      <c r="P249" s="59">
        <v>10</v>
      </c>
      <c r="Q249" s="139">
        <f t="shared" si="31"/>
        <v>1045</v>
      </c>
      <c r="R249" s="141">
        <v>10.45</v>
      </c>
      <c r="S249" s="76"/>
      <c r="T249" s="92"/>
      <c r="U249" s="77"/>
      <c r="V249" s="4">
        <f>4.75*2</f>
        <v>9.5</v>
      </c>
      <c r="W249" s="5"/>
      <c r="X249" s="6"/>
      <c r="Y249" s="7"/>
      <c r="Z249" s="196"/>
      <c r="AA249" s="208">
        <f t="shared" si="33"/>
        <v>0</v>
      </c>
      <c r="AB249" s="214">
        <f t="shared" si="35"/>
        <v>627</v>
      </c>
    </row>
    <row r="250" spans="1:28" ht="15.75" customHeight="1">
      <c r="A250" s="391"/>
      <c r="B250" s="271"/>
      <c r="C250" s="271"/>
      <c r="D250" s="16" t="s">
        <v>34</v>
      </c>
      <c r="E250" s="16" t="s">
        <v>407</v>
      </c>
      <c r="F250" s="13"/>
      <c r="G250" s="13">
        <v>0.25</v>
      </c>
      <c r="H250" s="13" t="s">
        <v>97</v>
      </c>
      <c r="I250" s="13">
        <v>6</v>
      </c>
      <c r="J250" s="13" t="s">
        <v>98</v>
      </c>
      <c r="K250" s="14" t="s">
        <v>248</v>
      </c>
      <c r="L250" s="14" t="s">
        <v>75</v>
      </c>
      <c r="M250" s="14" t="s">
        <v>97</v>
      </c>
      <c r="N250" s="161">
        <f t="shared" si="34"/>
        <v>120</v>
      </c>
      <c r="O250" s="114">
        <v>200</v>
      </c>
      <c r="P250" s="59">
        <v>8</v>
      </c>
      <c r="Q250" s="139">
        <f t="shared" si="31"/>
        <v>3907.2000000000003</v>
      </c>
      <c r="R250" s="141">
        <v>19.536</v>
      </c>
      <c r="S250" s="14"/>
      <c r="T250" s="14"/>
      <c r="U250" s="14"/>
      <c r="V250" s="4">
        <f>4.44*4</f>
        <v>17.76</v>
      </c>
      <c r="W250" s="5"/>
      <c r="X250" s="6"/>
      <c r="Y250" s="7"/>
      <c r="Z250" s="196"/>
      <c r="AA250" s="208">
        <f t="shared" si="33"/>
        <v>0</v>
      </c>
      <c r="AB250" s="214">
        <f t="shared" si="35"/>
        <v>2344.32</v>
      </c>
    </row>
    <row r="251" spans="1:28" ht="15.75" customHeight="1">
      <c r="A251" s="391"/>
      <c r="B251" s="263" t="s">
        <v>35</v>
      </c>
      <c r="C251" s="263" t="s">
        <v>414</v>
      </c>
      <c r="D251" s="16" t="s">
        <v>36</v>
      </c>
      <c r="E251" s="16" t="s">
        <v>408</v>
      </c>
      <c r="F251" s="112"/>
      <c r="G251" s="13">
        <v>0.125</v>
      </c>
      <c r="H251" s="13" t="s">
        <v>162</v>
      </c>
      <c r="I251" s="13">
        <v>4</v>
      </c>
      <c r="J251" s="13" t="s">
        <v>98</v>
      </c>
      <c r="K251" s="14" t="s">
        <v>248</v>
      </c>
      <c r="L251" s="14" t="s">
        <v>75</v>
      </c>
      <c r="M251" s="14" t="s">
        <v>162</v>
      </c>
      <c r="N251" s="161">
        <f t="shared" si="34"/>
        <v>282</v>
      </c>
      <c r="O251" s="114">
        <f>P251*5</f>
        <v>470</v>
      </c>
      <c r="P251" s="59">
        <v>94</v>
      </c>
      <c r="Q251" s="139">
        <f t="shared" si="31"/>
        <v>1902.56</v>
      </c>
      <c r="R251" s="141">
        <v>4.048</v>
      </c>
      <c r="S251" s="14"/>
      <c r="T251" s="14"/>
      <c r="U251" s="14"/>
      <c r="V251" s="4">
        <v>3.68</v>
      </c>
      <c r="W251" s="5"/>
      <c r="X251" s="6"/>
      <c r="Y251" s="7"/>
      <c r="Z251" s="196"/>
      <c r="AA251" s="208">
        <f t="shared" si="33"/>
        <v>0</v>
      </c>
      <c r="AB251" s="214">
        <f t="shared" si="35"/>
        <v>1141.536</v>
      </c>
    </row>
    <row r="252" spans="1:28" ht="15.75" customHeight="1">
      <c r="A252" s="391"/>
      <c r="B252" s="264"/>
      <c r="C252" s="264"/>
      <c r="D252" s="16" t="s">
        <v>37</v>
      </c>
      <c r="E252" s="16" t="s">
        <v>411</v>
      </c>
      <c r="F252" s="112"/>
      <c r="G252" s="13">
        <v>0.125</v>
      </c>
      <c r="H252" s="13" t="s">
        <v>162</v>
      </c>
      <c r="I252" s="13">
        <v>4</v>
      </c>
      <c r="J252" s="13" t="s">
        <v>98</v>
      </c>
      <c r="K252" s="14" t="s">
        <v>248</v>
      </c>
      <c r="L252" s="14" t="s">
        <v>75</v>
      </c>
      <c r="M252" s="14" t="s">
        <v>162</v>
      </c>
      <c r="N252" s="161">
        <f t="shared" si="34"/>
        <v>282</v>
      </c>
      <c r="O252" s="114">
        <f>P252*5</f>
        <v>470</v>
      </c>
      <c r="P252" s="59">
        <v>94</v>
      </c>
      <c r="Q252" s="139">
        <f t="shared" si="31"/>
        <v>1902.56</v>
      </c>
      <c r="R252" s="141">
        <v>4.048</v>
      </c>
      <c r="S252" s="76"/>
      <c r="T252" s="92"/>
      <c r="U252" s="77"/>
      <c r="V252" s="4">
        <v>3.68</v>
      </c>
      <c r="W252" s="5"/>
      <c r="X252" s="6"/>
      <c r="Y252" s="7"/>
      <c r="Z252" s="196"/>
      <c r="AA252" s="208">
        <f t="shared" si="33"/>
        <v>0</v>
      </c>
      <c r="AB252" s="214">
        <f t="shared" si="35"/>
        <v>1141.536</v>
      </c>
    </row>
    <row r="253" spans="1:28" ht="15.75" customHeight="1">
      <c r="A253" s="391"/>
      <c r="B253" s="264"/>
      <c r="C253" s="265"/>
      <c r="D253" s="16" t="s">
        <v>38</v>
      </c>
      <c r="E253" s="16" t="s">
        <v>184</v>
      </c>
      <c r="F253" s="13"/>
      <c r="G253" s="13">
        <v>0.125</v>
      </c>
      <c r="H253" s="13" t="s">
        <v>162</v>
      </c>
      <c r="I253" s="13">
        <v>4</v>
      </c>
      <c r="J253" s="13" t="s">
        <v>98</v>
      </c>
      <c r="K253" s="14" t="s">
        <v>248</v>
      </c>
      <c r="L253" s="14" t="s">
        <v>75</v>
      </c>
      <c r="M253" s="14" t="s">
        <v>162</v>
      </c>
      <c r="N253" s="161">
        <f t="shared" si="34"/>
        <v>282</v>
      </c>
      <c r="O253" s="114">
        <f>P253*5</f>
        <v>470</v>
      </c>
      <c r="P253" s="59">
        <v>94</v>
      </c>
      <c r="Q253" s="139">
        <f t="shared" si="31"/>
        <v>1902.56</v>
      </c>
      <c r="R253" s="141">
        <v>4.048</v>
      </c>
      <c r="S253" s="14"/>
      <c r="T253" s="14"/>
      <c r="U253" s="14"/>
      <c r="V253" s="4">
        <v>3.68</v>
      </c>
      <c r="W253" s="5"/>
      <c r="X253" s="6"/>
      <c r="Y253" s="7"/>
      <c r="Z253" s="196"/>
      <c r="AA253" s="208">
        <f t="shared" si="33"/>
        <v>0</v>
      </c>
      <c r="AB253" s="214">
        <f t="shared" si="35"/>
        <v>1141.536</v>
      </c>
    </row>
    <row r="254" spans="1:28" ht="15.75" customHeight="1">
      <c r="A254" s="391"/>
      <c r="B254" s="271"/>
      <c r="C254" s="266"/>
      <c r="D254" s="16" t="s">
        <v>39</v>
      </c>
      <c r="E254" s="16" t="s">
        <v>409</v>
      </c>
      <c r="F254" s="13"/>
      <c r="G254" s="13">
        <v>0.125</v>
      </c>
      <c r="H254" s="13" t="s">
        <v>162</v>
      </c>
      <c r="I254" s="13">
        <v>4</v>
      </c>
      <c r="J254" s="13" t="s">
        <v>98</v>
      </c>
      <c r="K254" s="14" t="s">
        <v>248</v>
      </c>
      <c r="L254" s="14" t="s">
        <v>75</v>
      </c>
      <c r="M254" s="14" t="s">
        <v>162</v>
      </c>
      <c r="N254" s="161">
        <f t="shared" si="34"/>
        <v>282</v>
      </c>
      <c r="O254" s="114">
        <f>P254*5</f>
        <v>470</v>
      </c>
      <c r="P254" s="59">
        <v>94</v>
      </c>
      <c r="Q254" s="139">
        <f t="shared" si="31"/>
        <v>1902.56</v>
      </c>
      <c r="R254" s="141">
        <v>4.048</v>
      </c>
      <c r="S254" s="14"/>
      <c r="T254" s="14"/>
      <c r="U254" s="14"/>
      <c r="V254" s="4">
        <v>3.68</v>
      </c>
      <c r="W254" s="5"/>
      <c r="X254" s="6"/>
      <c r="Y254" s="7"/>
      <c r="Z254" s="196"/>
      <c r="AA254" s="208">
        <f t="shared" si="33"/>
        <v>0</v>
      </c>
      <c r="AB254" s="214">
        <f t="shared" si="35"/>
        <v>1141.536</v>
      </c>
    </row>
    <row r="255" spans="1:28" ht="15.75" customHeight="1" thickBot="1">
      <c r="A255" s="391"/>
      <c r="B255" s="12" t="s">
        <v>41</v>
      </c>
      <c r="C255" s="12" t="s">
        <v>415</v>
      </c>
      <c r="D255" s="16" t="s">
        <v>40</v>
      </c>
      <c r="E255" s="16" t="s">
        <v>410</v>
      </c>
      <c r="F255" s="13"/>
      <c r="G255" s="13">
        <v>1</v>
      </c>
      <c r="H255" s="13" t="s">
        <v>162</v>
      </c>
      <c r="I255" s="13">
        <v>24</v>
      </c>
      <c r="J255" s="13" t="s">
        <v>98</v>
      </c>
      <c r="K255" s="47" t="s">
        <v>248</v>
      </c>
      <c r="L255" s="163" t="s">
        <v>75</v>
      </c>
      <c r="M255" s="103" t="s">
        <v>162</v>
      </c>
      <c r="N255" s="161">
        <f t="shared" si="34"/>
        <v>1440</v>
      </c>
      <c r="O255" s="114">
        <f>P255*5</f>
        <v>2400</v>
      </c>
      <c r="P255" s="59">
        <v>480</v>
      </c>
      <c r="Q255" s="139">
        <f t="shared" si="31"/>
        <v>3035.9999999999995</v>
      </c>
      <c r="R255" s="141">
        <v>1.265</v>
      </c>
      <c r="S255" s="76"/>
      <c r="T255" s="92"/>
      <c r="U255" s="77"/>
      <c r="V255" s="4">
        <v>1.15</v>
      </c>
      <c r="W255" s="5"/>
      <c r="X255" s="6"/>
      <c r="Y255" s="7"/>
      <c r="Z255" s="196"/>
      <c r="AA255" s="208">
        <f t="shared" si="33"/>
        <v>0</v>
      </c>
      <c r="AB255" s="214">
        <f t="shared" si="35"/>
        <v>1821.6</v>
      </c>
    </row>
    <row r="256" spans="1:28" ht="17.25" customHeight="1" thickBot="1">
      <c r="A256" s="254" t="s">
        <v>236</v>
      </c>
      <c r="B256" s="402"/>
      <c r="C256" s="402"/>
      <c r="D256" s="402"/>
      <c r="E256" s="402"/>
      <c r="F256" s="402"/>
      <c r="G256" s="402"/>
      <c r="H256" s="402"/>
      <c r="I256" s="402"/>
      <c r="J256" s="402"/>
      <c r="K256" s="402"/>
      <c r="L256" s="402"/>
      <c r="M256" s="402"/>
      <c r="N256" s="217"/>
      <c r="O256" s="166"/>
      <c r="P256" s="165"/>
      <c r="Q256" s="165"/>
      <c r="R256" s="189"/>
      <c r="S256" s="95"/>
      <c r="T256" s="96"/>
      <c r="U256" s="94"/>
      <c r="V256" s="190"/>
      <c r="W256" s="191"/>
      <c r="X256" s="192"/>
      <c r="Y256" s="193"/>
      <c r="Z256" s="197"/>
      <c r="AA256" s="211"/>
      <c r="AB256" s="215">
        <f>SUM(AB229:AB255)</f>
        <v>94490.87400000001</v>
      </c>
    </row>
    <row r="257" spans="1:28" ht="17.25" customHeight="1">
      <c r="A257" s="299"/>
      <c r="B257" s="383" t="s">
        <v>251</v>
      </c>
      <c r="C257" s="394" t="s">
        <v>252</v>
      </c>
      <c r="D257" s="48" t="s">
        <v>211</v>
      </c>
      <c r="E257" s="20" t="s">
        <v>417</v>
      </c>
      <c r="F257" s="21"/>
      <c r="G257" s="21">
        <v>5</v>
      </c>
      <c r="H257" s="21" t="s">
        <v>97</v>
      </c>
      <c r="I257" s="21">
        <v>2</v>
      </c>
      <c r="J257" s="21" t="s">
        <v>98</v>
      </c>
      <c r="K257" s="35" t="s">
        <v>248</v>
      </c>
      <c r="L257" s="35" t="s">
        <v>75</v>
      </c>
      <c r="M257" s="164" t="s">
        <v>97</v>
      </c>
      <c r="N257" s="167">
        <f t="shared" si="34"/>
        <v>600</v>
      </c>
      <c r="O257" s="167">
        <f>P257*5</f>
        <v>1000</v>
      </c>
      <c r="P257" s="61">
        <v>200</v>
      </c>
      <c r="Q257" s="139">
        <f>R257*O257</f>
        <v>3500</v>
      </c>
      <c r="R257" s="129">
        <v>3.5</v>
      </c>
      <c r="S257" s="72"/>
      <c r="T257" s="72"/>
      <c r="U257" s="72"/>
      <c r="V257" s="4">
        <v>1.45</v>
      </c>
      <c r="W257" s="5"/>
      <c r="X257" s="6"/>
      <c r="Y257" s="7"/>
      <c r="Z257" s="196"/>
      <c r="AA257" s="208">
        <f>Z257*N257</f>
        <v>0</v>
      </c>
      <c r="AB257" s="214">
        <f t="shared" si="35"/>
        <v>2100</v>
      </c>
    </row>
    <row r="258" spans="1:28" ht="17.25" customHeight="1">
      <c r="A258" s="300"/>
      <c r="B258" s="262"/>
      <c r="C258" s="394"/>
      <c r="D258" s="16" t="s">
        <v>446</v>
      </c>
      <c r="E258" s="12" t="s">
        <v>418</v>
      </c>
      <c r="F258" s="13"/>
      <c r="G258" s="13">
        <v>5</v>
      </c>
      <c r="H258" s="13" t="s">
        <v>97</v>
      </c>
      <c r="I258" s="13">
        <v>2</v>
      </c>
      <c r="J258" s="13" t="s">
        <v>98</v>
      </c>
      <c r="K258" s="14" t="s">
        <v>248</v>
      </c>
      <c r="L258" s="14" t="s">
        <v>75</v>
      </c>
      <c r="M258" s="14" t="s">
        <v>97</v>
      </c>
      <c r="N258" s="161">
        <v>4020</v>
      </c>
      <c r="O258" s="161">
        <v>1000</v>
      </c>
      <c r="P258" s="59">
        <v>405</v>
      </c>
      <c r="Q258" s="139">
        <f aca="true" t="shared" si="36" ref="Q258:Q276">R258*O258</f>
        <v>3000</v>
      </c>
      <c r="R258" s="138">
        <v>3</v>
      </c>
      <c r="S258" s="14"/>
      <c r="T258" s="14"/>
      <c r="U258" s="14"/>
      <c r="V258" s="4">
        <v>1.58</v>
      </c>
      <c r="W258" s="5"/>
      <c r="X258" s="6">
        <v>2.5</v>
      </c>
      <c r="Y258" s="7">
        <v>1.79</v>
      </c>
      <c r="Z258" s="196"/>
      <c r="AA258" s="208">
        <f aca="true" t="shared" si="37" ref="AA258:AA276">Z258*N258</f>
        <v>0</v>
      </c>
      <c r="AB258" s="214">
        <f t="shared" si="35"/>
        <v>12060</v>
      </c>
    </row>
    <row r="259" spans="1:28" ht="17.25" customHeight="1">
      <c r="A259" s="300"/>
      <c r="B259" s="262"/>
      <c r="C259" s="394"/>
      <c r="D259" s="16" t="s">
        <v>212</v>
      </c>
      <c r="E259" s="12" t="s">
        <v>419</v>
      </c>
      <c r="F259" s="13"/>
      <c r="G259" s="13">
        <v>5</v>
      </c>
      <c r="H259" s="13" t="s">
        <v>97</v>
      </c>
      <c r="I259" s="13">
        <v>2</v>
      </c>
      <c r="J259" s="13" t="s">
        <v>98</v>
      </c>
      <c r="K259" s="14" t="s">
        <v>248</v>
      </c>
      <c r="L259" s="14" t="s">
        <v>75</v>
      </c>
      <c r="M259" s="14" t="s">
        <v>97</v>
      </c>
      <c r="N259" s="161">
        <f t="shared" si="34"/>
        <v>600</v>
      </c>
      <c r="O259" s="161">
        <v>1000</v>
      </c>
      <c r="P259" s="59">
        <v>250</v>
      </c>
      <c r="Q259" s="139">
        <f t="shared" si="36"/>
        <v>2500</v>
      </c>
      <c r="R259" s="138">
        <v>2.5</v>
      </c>
      <c r="S259" s="76"/>
      <c r="T259" s="92"/>
      <c r="U259" s="77"/>
      <c r="V259" s="4"/>
      <c r="W259" s="5"/>
      <c r="X259" s="6">
        <v>2.26</v>
      </c>
      <c r="Y259" s="7">
        <v>1.13</v>
      </c>
      <c r="Z259" s="196"/>
      <c r="AA259" s="208">
        <f t="shared" si="37"/>
        <v>0</v>
      </c>
      <c r="AB259" s="214">
        <f t="shared" si="35"/>
        <v>1500</v>
      </c>
    </row>
    <row r="260" spans="1:28" ht="17.25" customHeight="1">
      <c r="A260" s="300"/>
      <c r="B260" s="262"/>
      <c r="C260" s="395"/>
      <c r="D260" s="16" t="s">
        <v>73</v>
      </c>
      <c r="E260" s="16" t="s">
        <v>420</v>
      </c>
      <c r="F260" s="13"/>
      <c r="G260" s="13">
        <v>0.5</v>
      </c>
      <c r="H260" s="13" t="s">
        <v>97</v>
      </c>
      <c r="I260" s="13">
        <v>12</v>
      </c>
      <c r="J260" s="13" t="s">
        <v>98</v>
      </c>
      <c r="K260" s="14" t="s">
        <v>248</v>
      </c>
      <c r="L260" s="14" t="s">
        <v>75</v>
      </c>
      <c r="M260" s="14" t="s">
        <v>97</v>
      </c>
      <c r="N260" s="161">
        <v>600</v>
      </c>
      <c r="O260" s="161">
        <v>1000</v>
      </c>
      <c r="P260" s="59">
        <v>31</v>
      </c>
      <c r="Q260" s="139">
        <f t="shared" si="36"/>
        <v>1700</v>
      </c>
      <c r="R260" s="138">
        <v>1.7</v>
      </c>
      <c r="S260" s="14"/>
      <c r="T260" s="14"/>
      <c r="U260" s="14"/>
      <c r="V260" s="4"/>
      <c r="W260" s="5"/>
      <c r="X260" s="6"/>
      <c r="Y260" s="7">
        <v>1.7</v>
      </c>
      <c r="Z260" s="196"/>
      <c r="AA260" s="208">
        <f t="shared" si="37"/>
        <v>0</v>
      </c>
      <c r="AB260" s="214">
        <f t="shared" si="35"/>
        <v>1020</v>
      </c>
    </row>
    <row r="261" spans="1:28" ht="17.25" customHeight="1">
      <c r="A261" s="300"/>
      <c r="B261" s="11"/>
      <c r="C261" s="11"/>
      <c r="D261" s="16" t="s">
        <v>458</v>
      </c>
      <c r="E261" s="16" t="s">
        <v>11</v>
      </c>
      <c r="F261" s="13"/>
      <c r="G261" s="13">
        <v>0.5</v>
      </c>
      <c r="H261" s="13" t="s">
        <v>97</v>
      </c>
      <c r="I261" s="13">
        <v>1</v>
      </c>
      <c r="J261" s="13" t="s">
        <v>98</v>
      </c>
      <c r="K261" s="14" t="s">
        <v>248</v>
      </c>
      <c r="L261" s="14" t="s">
        <v>75</v>
      </c>
      <c r="M261" s="14" t="s">
        <v>97</v>
      </c>
      <c r="N261" s="161">
        <f t="shared" si="34"/>
        <v>60</v>
      </c>
      <c r="O261" s="114">
        <v>100</v>
      </c>
      <c r="P261" s="59">
        <v>8</v>
      </c>
      <c r="Q261" s="139">
        <f t="shared" si="36"/>
        <v>4300</v>
      </c>
      <c r="R261" s="138">
        <v>43</v>
      </c>
      <c r="S261" s="14"/>
      <c r="T261" s="14"/>
      <c r="U261" s="14"/>
      <c r="V261" s="4"/>
      <c r="W261" s="5"/>
      <c r="X261" s="6"/>
      <c r="Y261" s="7">
        <v>29.95</v>
      </c>
      <c r="Z261" s="196"/>
      <c r="AA261" s="208">
        <f t="shared" si="37"/>
        <v>0</v>
      </c>
      <c r="AB261" s="214">
        <f t="shared" si="35"/>
        <v>2580</v>
      </c>
    </row>
    <row r="262" spans="1:28" ht="23.25" customHeight="1">
      <c r="A262" s="300"/>
      <c r="B262" s="262" t="s">
        <v>253</v>
      </c>
      <c r="C262" s="262" t="s">
        <v>416</v>
      </c>
      <c r="D262" s="16" t="s">
        <v>12</v>
      </c>
      <c r="E262" s="16" t="s">
        <v>421</v>
      </c>
      <c r="F262" s="13"/>
      <c r="G262" s="13">
        <v>1</v>
      </c>
      <c r="H262" s="13" t="s">
        <v>97</v>
      </c>
      <c r="I262" s="13">
        <v>1</v>
      </c>
      <c r="J262" s="13" t="s">
        <v>98</v>
      </c>
      <c r="K262" s="14" t="s">
        <v>248</v>
      </c>
      <c r="L262" s="14" t="s">
        <v>75</v>
      </c>
      <c r="M262" s="14" t="s">
        <v>97</v>
      </c>
      <c r="N262" s="161">
        <f t="shared" si="34"/>
        <v>60</v>
      </c>
      <c r="O262" s="114">
        <v>100</v>
      </c>
      <c r="P262" s="59">
        <v>18</v>
      </c>
      <c r="Q262" s="139">
        <f t="shared" si="36"/>
        <v>1360</v>
      </c>
      <c r="R262" s="138">
        <v>13.6</v>
      </c>
      <c r="S262" s="14"/>
      <c r="T262" s="14"/>
      <c r="U262" s="14"/>
      <c r="V262" s="4"/>
      <c r="W262" s="5">
        <v>15.28</v>
      </c>
      <c r="X262" s="6">
        <v>18.96</v>
      </c>
      <c r="Y262" s="7"/>
      <c r="Z262" s="196"/>
      <c r="AA262" s="208">
        <f t="shared" si="37"/>
        <v>0</v>
      </c>
      <c r="AB262" s="214">
        <f t="shared" si="35"/>
        <v>816</v>
      </c>
    </row>
    <row r="263" spans="1:28" ht="25.5" customHeight="1">
      <c r="A263" s="300"/>
      <c r="B263" s="262"/>
      <c r="C263" s="262"/>
      <c r="D263" s="16" t="s">
        <v>13</v>
      </c>
      <c r="E263" s="16" t="s">
        <v>299</v>
      </c>
      <c r="F263" s="13"/>
      <c r="G263" s="13">
        <v>1</v>
      </c>
      <c r="H263" s="13" t="s">
        <v>97</v>
      </c>
      <c r="I263" s="13">
        <v>1</v>
      </c>
      <c r="J263" s="13" t="s">
        <v>440</v>
      </c>
      <c r="K263" s="14" t="s">
        <v>248</v>
      </c>
      <c r="L263" s="14" t="s">
        <v>75</v>
      </c>
      <c r="M263" s="14" t="s">
        <v>97</v>
      </c>
      <c r="N263" s="161">
        <f t="shared" si="34"/>
        <v>609</v>
      </c>
      <c r="O263" s="114">
        <f>P263*5</f>
        <v>1015</v>
      </c>
      <c r="P263" s="59">
        <v>203</v>
      </c>
      <c r="Q263" s="139">
        <f t="shared" si="36"/>
        <v>27709.5</v>
      </c>
      <c r="R263" s="138">
        <v>27.3</v>
      </c>
      <c r="S263" s="76"/>
      <c r="T263" s="92"/>
      <c r="U263" s="77"/>
      <c r="V263" s="4"/>
      <c r="W263" s="5">
        <v>19.59</v>
      </c>
      <c r="X263" s="6">
        <v>35.02</v>
      </c>
      <c r="Y263" s="7">
        <v>36.5</v>
      </c>
      <c r="Z263" s="196"/>
      <c r="AA263" s="208">
        <f t="shared" si="37"/>
        <v>0</v>
      </c>
      <c r="AB263" s="214">
        <f t="shared" si="35"/>
        <v>16625.7</v>
      </c>
    </row>
    <row r="264" spans="1:28" ht="22.5" customHeight="1">
      <c r="A264" s="300"/>
      <c r="B264" s="262"/>
      <c r="C264" s="262"/>
      <c r="D264" s="16" t="s">
        <v>213</v>
      </c>
      <c r="E264" s="16" t="s">
        <v>300</v>
      </c>
      <c r="F264" s="13"/>
      <c r="G264" s="13">
        <v>1</v>
      </c>
      <c r="H264" s="13" t="s">
        <v>97</v>
      </c>
      <c r="I264" s="13">
        <v>1</v>
      </c>
      <c r="J264" s="13" t="s">
        <v>98</v>
      </c>
      <c r="K264" s="14" t="s">
        <v>248</v>
      </c>
      <c r="L264" s="14" t="s">
        <v>75</v>
      </c>
      <c r="M264" s="14" t="s">
        <v>97</v>
      </c>
      <c r="N264" s="161">
        <f t="shared" si="34"/>
        <v>1755</v>
      </c>
      <c r="O264" s="114">
        <f>P264*5</f>
        <v>2925</v>
      </c>
      <c r="P264" s="59">
        <v>585</v>
      </c>
      <c r="Q264" s="139">
        <f t="shared" si="36"/>
        <v>28477.800000000003</v>
      </c>
      <c r="R264" s="138">
        <v>9.736</v>
      </c>
      <c r="S264" s="14"/>
      <c r="T264" s="14"/>
      <c r="U264" s="14"/>
      <c r="V264" s="4">
        <v>8.6</v>
      </c>
      <c r="W264" s="5"/>
      <c r="X264" s="6">
        <v>8.76</v>
      </c>
      <c r="Y264" s="7">
        <v>6.55</v>
      </c>
      <c r="Z264" s="196"/>
      <c r="AA264" s="208">
        <f t="shared" si="37"/>
        <v>0</v>
      </c>
      <c r="AB264" s="214">
        <f t="shared" si="35"/>
        <v>17086.68</v>
      </c>
    </row>
    <row r="265" spans="1:28" ht="17.25" customHeight="1">
      <c r="A265" s="300"/>
      <c r="B265" s="262"/>
      <c r="C265" s="262"/>
      <c r="D265" s="16" t="s">
        <v>441</v>
      </c>
      <c r="E265" s="16" t="s">
        <v>422</v>
      </c>
      <c r="F265" s="13"/>
      <c r="G265" s="13">
        <v>1</v>
      </c>
      <c r="H265" s="13" t="s">
        <v>97</v>
      </c>
      <c r="I265" s="13">
        <v>1</v>
      </c>
      <c r="J265" s="13" t="s">
        <v>98</v>
      </c>
      <c r="K265" s="14" t="s">
        <v>248</v>
      </c>
      <c r="L265" s="14" t="s">
        <v>75</v>
      </c>
      <c r="M265" s="14" t="s">
        <v>97</v>
      </c>
      <c r="N265" s="161">
        <f t="shared" si="34"/>
        <v>60</v>
      </c>
      <c r="O265" s="114">
        <v>100</v>
      </c>
      <c r="P265" s="59">
        <v>2</v>
      </c>
      <c r="Q265" s="139">
        <f t="shared" si="36"/>
        <v>768.9</v>
      </c>
      <c r="R265" s="138">
        <v>7.689</v>
      </c>
      <c r="S265" s="14"/>
      <c r="T265" s="14"/>
      <c r="U265" s="14"/>
      <c r="V265" s="4"/>
      <c r="W265" s="5"/>
      <c r="X265" s="6"/>
      <c r="Y265" s="7">
        <v>6.99</v>
      </c>
      <c r="Z265" s="196"/>
      <c r="AA265" s="208">
        <f t="shared" si="37"/>
        <v>0</v>
      </c>
      <c r="AB265" s="214">
        <f t="shared" si="35"/>
        <v>461.34000000000003</v>
      </c>
    </row>
    <row r="266" spans="1:28" ht="17.25" customHeight="1">
      <c r="A266" s="300"/>
      <c r="B266" s="262"/>
      <c r="C266" s="262"/>
      <c r="D266" s="16" t="s">
        <v>501</v>
      </c>
      <c r="E266" s="16" t="s">
        <v>423</v>
      </c>
      <c r="F266" s="13"/>
      <c r="G266" s="13">
        <v>1</v>
      </c>
      <c r="H266" s="13" t="s">
        <v>97</v>
      </c>
      <c r="I266" s="13">
        <v>1</v>
      </c>
      <c r="J266" s="13" t="s">
        <v>98</v>
      </c>
      <c r="K266" s="14" t="s">
        <v>248</v>
      </c>
      <c r="L266" s="14" t="s">
        <v>75</v>
      </c>
      <c r="M266" s="14" t="s">
        <v>97</v>
      </c>
      <c r="N266" s="161">
        <f t="shared" si="34"/>
        <v>180</v>
      </c>
      <c r="O266" s="114">
        <f>P266*5</f>
        <v>300</v>
      </c>
      <c r="P266" s="59">
        <v>60</v>
      </c>
      <c r="Q266" s="139">
        <f t="shared" si="36"/>
        <v>2306.7</v>
      </c>
      <c r="R266" s="138">
        <v>7.689</v>
      </c>
      <c r="S266" s="76"/>
      <c r="T266" s="92"/>
      <c r="U266" s="77"/>
      <c r="V266" s="4"/>
      <c r="W266" s="5"/>
      <c r="X266" s="6"/>
      <c r="Y266" s="7">
        <v>6.69</v>
      </c>
      <c r="Z266" s="196"/>
      <c r="AA266" s="208">
        <f t="shared" si="37"/>
        <v>0</v>
      </c>
      <c r="AB266" s="214">
        <f t="shared" si="35"/>
        <v>1384.02</v>
      </c>
    </row>
    <row r="267" spans="1:28" ht="17.25" customHeight="1">
      <c r="A267" s="300"/>
      <c r="B267" s="262"/>
      <c r="C267" s="262"/>
      <c r="D267" s="16" t="s">
        <v>14</v>
      </c>
      <c r="E267" s="16" t="s">
        <v>301</v>
      </c>
      <c r="F267" s="13"/>
      <c r="G267" s="13">
        <v>1</v>
      </c>
      <c r="H267" s="13" t="s">
        <v>97</v>
      </c>
      <c r="I267" s="13">
        <v>1</v>
      </c>
      <c r="J267" s="13" t="s">
        <v>98</v>
      </c>
      <c r="K267" s="14" t="s">
        <v>248</v>
      </c>
      <c r="L267" s="14" t="s">
        <v>75</v>
      </c>
      <c r="M267" s="14" t="s">
        <v>97</v>
      </c>
      <c r="N267" s="161">
        <f t="shared" si="34"/>
        <v>1665</v>
      </c>
      <c r="O267" s="114">
        <f>P267*5</f>
        <v>2775</v>
      </c>
      <c r="P267" s="59">
        <v>555</v>
      </c>
      <c r="Q267" s="139">
        <f t="shared" si="36"/>
        <v>22954.8</v>
      </c>
      <c r="R267" s="138">
        <v>8.272</v>
      </c>
      <c r="S267" s="14"/>
      <c r="T267" s="14"/>
      <c r="U267" s="14"/>
      <c r="V267" s="4">
        <v>6.63</v>
      </c>
      <c r="W267" s="5"/>
      <c r="X267" s="6">
        <v>7.52</v>
      </c>
      <c r="Y267" s="7">
        <v>5.5</v>
      </c>
      <c r="Z267" s="196"/>
      <c r="AA267" s="208">
        <f t="shared" si="37"/>
        <v>0</v>
      </c>
      <c r="AB267" s="214">
        <f t="shared" si="35"/>
        <v>13772.880000000001</v>
      </c>
    </row>
    <row r="268" spans="1:28" ht="17.25" customHeight="1">
      <c r="A268" s="300"/>
      <c r="B268" s="327"/>
      <c r="C268" s="327"/>
      <c r="D268" s="16" t="s">
        <v>447</v>
      </c>
      <c r="E268" s="16" t="s">
        <v>424</v>
      </c>
      <c r="F268" s="13"/>
      <c r="G268" s="13">
        <v>1</v>
      </c>
      <c r="H268" s="13" t="s">
        <v>97</v>
      </c>
      <c r="I268" s="13">
        <v>12</v>
      </c>
      <c r="J268" s="13" t="s">
        <v>98</v>
      </c>
      <c r="K268" s="14" t="s">
        <v>248</v>
      </c>
      <c r="L268" s="14" t="s">
        <v>75</v>
      </c>
      <c r="M268" s="14" t="s">
        <v>97</v>
      </c>
      <c r="N268" s="161">
        <f t="shared" si="34"/>
        <v>60</v>
      </c>
      <c r="O268" s="114">
        <f>P268*5</f>
        <v>100</v>
      </c>
      <c r="P268" s="59">
        <v>20</v>
      </c>
      <c r="Q268" s="139">
        <f t="shared" si="36"/>
        <v>407</v>
      </c>
      <c r="R268" s="138">
        <v>4.07</v>
      </c>
      <c r="S268" s="14"/>
      <c r="T268" s="14"/>
      <c r="U268" s="14"/>
      <c r="V268" s="4"/>
      <c r="W268" s="5">
        <v>3.7</v>
      </c>
      <c r="X268" s="6"/>
      <c r="Y268" s="7"/>
      <c r="Z268" s="196"/>
      <c r="AA268" s="208">
        <f t="shared" si="37"/>
        <v>0</v>
      </c>
      <c r="AB268" s="214">
        <f t="shared" si="35"/>
        <v>244.20000000000002</v>
      </c>
    </row>
    <row r="269" spans="1:28" ht="22.5">
      <c r="A269" s="300"/>
      <c r="B269" s="327"/>
      <c r="C269" s="327"/>
      <c r="D269" s="16" t="s">
        <v>42</v>
      </c>
      <c r="E269" s="16" t="s">
        <v>425</v>
      </c>
      <c r="F269" s="38"/>
      <c r="G269" s="38">
        <v>10</v>
      </c>
      <c r="H269" s="13" t="s">
        <v>97</v>
      </c>
      <c r="I269" s="13">
        <v>1</v>
      </c>
      <c r="J269" s="13" t="s">
        <v>98</v>
      </c>
      <c r="K269" s="14" t="s">
        <v>248</v>
      </c>
      <c r="L269" s="14" t="s">
        <v>75</v>
      </c>
      <c r="M269" s="14" t="s">
        <v>97</v>
      </c>
      <c r="N269" s="161">
        <f t="shared" si="34"/>
        <v>3000</v>
      </c>
      <c r="O269" s="114">
        <f>P269*5</f>
        <v>5000</v>
      </c>
      <c r="P269" s="59">
        <v>1000</v>
      </c>
      <c r="Q269" s="139">
        <f t="shared" si="36"/>
        <v>16500</v>
      </c>
      <c r="R269" s="138">
        <v>3.3</v>
      </c>
      <c r="S269" s="76"/>
      <c r="T269" s="92"/>
      <c r="U269" s="77"/>
      <c r="V269" s="4">
        <v>3</v>
      </c>
      <c r="W269" s="5"/>
      <c r="X269" s="6"/>
      <c r="Y269" s="7"/>
      <c r="Z269" s="196"/>
      <c r="AA269" s="208">
        <f t="shared" si="37"/>
        <v>0</v>
      </c>
      <c r="AB269" s="214">
        <f t="shared" si="35"/>
        <v>9900</v>
      </c>
    </row>
    <row r="270" spans="1:28" ht="17.25" customHeight="1">
      <c r="A270" s="300"/>
      <c r="B270" s="327"/>
      <c r="C270" s="327"/>
      <c r="D270" s="16" t="s">
        <v>448</v>
      </c>
      <c r="E270" s="16" t="s">
        <v>426</v>
      </c>
      <c r="F270" s="13"/>
      <c r="G270" s="13">
        <v>1</v>
      </c>
      <c r="H270" s="13" t="s">
        <v>455</v>
      </c>
      <c r="I270" s="13">
        <v>1</v>
      </c>
      <c r="J270" s="13" t="s">
        <v>98</v>
      </c>
      <c r="K270" s="14" t="s">
        <v>248</v>
      </c>
      <c r="L270" s="14" t="s">
        <v>75</v>
      </c>
      <c r="M270" s="14" t="s">
        <v>97</v>
      </c>
      <c r="N270" s="161">
        <f t="shared" si="34"/>
        <v>135</v>
      </c>
      <c r="O270" s="114">
        <f>P270*5</f>
        <v>225</v>
      </c>
      <c r="P270" s="59">
        <v>45</v>
      </c>
      <c r="Q270" s="139">
        <f t="shared" si="36"/>
        <v>633.5999999999999</v>
      </c>
      <c r="R270" s="138">
        <v>2.816</v>
      </c>
      <c r="S270" s="14"/>
      <c r="T270" s="14"/>
      <c r="U270" s="14"/>
      <c r="V270" s="4"/>
      <c r="W270" s="5">
        <v>2.45</v>
      </c>
      <c r="X270" s="6">
        <v>2.56</v>
      </c>
      <c r="Y270" s="7"/>
      <c r="Z270" s="196"/>
      <c r="AA270" s="208">
        <f t="shared" si="37"/>
        <v>0</v>
      </c>
      <c r="AB270" s="214">
        <f t="shared" si="35"/>
        <v>380.15999999999997</v>
      </c>
    </row>
    <row r="271" spans="1:28" ht="17.25" customHeight="1">
      <c r="A271" s="300"/>
      <c r="B271" s="327"/>
      <c r="C271" s="327"/>
      <c r="D271" s="16" t="s">
        <v>449</v>
      </c>
      <c r="E271" s="16" t="s">
        <v>427</v>
      </c>
      <c r="F271" s="13"/>
      <c r="G271" s="13">
        <v>1</v>
      </c>
      <c r="H271" s="13" t="s">
        <v>97</v>
      </c>
      <c r="I271" s="13">
        <v>1</v>
      </c>
      <c r="J271" s="13" t="s">
        <v>98</v>
      </c>
      <c r="K271" s="14" t="s">
        <v>248</v>
      </c>
      <c r="L271" s="14" t="s">
        <v>75</v>
      </c>
      <c r="M271" s="14" t="s">
        <v>97</v>
      </c>
      <c r="N271" s="161">
        <f t="shared" si="34"/>
        <v>60</v>
      </c>
      <c r="O271" s="114">
        <v>100</v>
      </c>
      <c r="P271" s="59">
        <v>16</v>
      </c>
      <c r="Q271" s="139">
        <f t="shared" si="36"/>
        <v>344.3</v>
      </c>
      <c r="R271" s="138">
        <v>3.443</v>
      </c>
      <c r="S271" s="14"/>
      <c r="T271" s="14"/>
      <c r="U271" s="14"/>
      <c r="V271" s="4"/>
      <c r="W271" s="5">
        <v>3.13</v>
      </c>
      <c r="X271" s="6"/>
      <c r="Y271" s="7"/>
      <c r="Z271" s="196"/>
      <c r="AA271" s="208">
        <f t="shared" si="37"/>
        <v>0</v>
      </c>
      <c r="AB271" s="214">
        <f t="shared" si="35"/>
        <v>206.58</v>
      </c>
    </row>
    <row r="272" spans="1:28" ht="17.25" customHeight="1">
      <c r="A272" s="300"/>
      <c r="B272" s="327"/>
      <c r="C272" s="327"/>
      <c r="D272" s="16" t="s">
        <v>95</v>
      </c>
      <c r="E272" s="16" t="s">
        <v>428</v>
      </c>
      <c r="F272" s="13"/>
      <c r="G272" s="13">
        <v>1</v>
      </c>
      <c r="H272" s="13" t="s">
        <v>97</v>
      </c>
      <c r="I272" s="13">
        <v>1</v>
      </c>
      <c r="J272" s="13" t="s">
        <v>98</v>
      </c>
      <c r="K272" s="14" t="s">
        <v>248</v>
      </c>
      <c r="L272" s="14" t="s">
        <v>75</v>
      </c>
      <c r="M272" s="14" t="s">
        <v>97</v>
      </c>
      <c r="N272" s="161">
        <v>59</v>
      </c>
      <c r="O272" s="114">
        <v>100</v>
      </c>
      <c r="P272" s="59">
        <v>12</v>
      </c>
      <c r="Q272" s="139">
        <f t="shared" si="36"/>
        <v>4015</v>
      </c>
      <c r="R272" s="138">
        <v>40.15</v>
      </c>
      <c r="S272" s="76"/>
      <c r="T272" s="92"/>
      <c r="U272" s="77"/>
      <c r="V272" s="4"/>
      <c r="W272" s="5"/>
      <c r="X272" s="6"/>
      <c r="Y272" s="7">
        <v>36.5</v>
      </c>
      <c r="Z272" s="196"/>
      <c r="AA272" s="208">
        <f t="shared" si="37"/>
        <v>0</v>
      </c>
      <c r="AB272" s="214">
        <f t="shared" si="35"/>
        <v>2368.85</v>
      </c>
    </row>
    <row r="273" spans="1:28" ht="17.25" customHeight="1">
      <c r="A273" s="300"/>
      <c r="B273" s="327"/>
      <c r="C273" s="327"/>
      <c r="D273" s="16" t="s">
        <v>450</v>
      </c>
      <c r="E273" s="16" t="s">
        <v>429</v>
      </c>
      <c r="F273" s="13"/>
      <c r="G273" s="13">
        <v>1</v>
      </c>
      <c r="H273" s="13" t="s">
        <v>97</v>
      </c>
      <c r="I273" s="13">
        <v>1</v>
      </c>
      <c r="J273" s="13" t="s">
        <v>98</v>
      </c>
      <c r="K273" s="14" t="s">
        <v>248</v>
      </c>
      <c r="L273" s="14" t="s">
        <v>75</v>
      </c>
      <c r="M273" s="14" t="s">
        <v>97</v>
      </c>
      <c r="N273" s="161">
        <f t="shared" si="34"/>
        <v>60</v>
      </c>
      <c r="O273" s="114">
        <v>100</v>
      </c>
      <c r="P273" s="59">
        <v>7</v>
      </c>
      <c r="Q273" s="139">
        <f t="shared" si="36"/>
        <v>473.00000000000006</v>
      </c>
      <c r="R273" s="138">
        <v>4.73</v>
      </c>
      <c r="S273" s="14"/>
      <c r="T273" s="14"/>
      <c r="U273" s="14"/>
      <c r="V273" s="4"/>
      <c r="W273" s="5">
        <v>4.3</v>
      </c>
      <c r="X273" s="6">
        <v>4.28</v>
      </c>
      <c r="Y273" s="7"/>
      <c r="Z273" s="196"/>
      <c r="AA273" s="208">
        <f t="shared" si="37"/>
        <v>0</v>
      </c>
      <c r="AB273" s="214">
        <f t="shared" si="35"/>
        <v>283.8</v>
      </c>
    </row>
    <row r="274" spans="1:28" ht="17.25" customHeight="1">
      <c r="A274" s="300"/>
      <c r="B274" s="327"/>
      <c r="C274" s="327"/>
      <c r="D274" s="16" t="s">
        <v>451</v>
      </c>
      <c r="E274" s="16" t="s">
        <v>430</v>
      </c>
      <c r="F274" s="13"/>
      <c r="G274" s="13">
        <v>1</v>
      </c>
      <c r="H274" s="13" t="s">
        <v>97</v>
      </c>
      <c r="I274" s="13">
        <v>12</v>
      </c>
      <c r="J274" s="13" t="s">
        <v>98</v>
      </c>
      <c r="K274" s="14" t="s">
        <v>248</v>
      </c>
      <c r="L274" s="14" t="s">
        <v>75</v>
      </c>
      <c r="M274" s="14" t="s">
        <v>97</v>
      </c>
      <c r="N274" s="161">
        <f t="shared" si="34"/>
        <v>243</v>
      </c>
      <c r="O274" s="114">
        <f>P274*5</f>
        <v>405</v>
      </c>
      <c r="P274" s="59">
        <v>81</v>
      </c>
      <c r="Q274" s="139">
        <f t="shared" si="36"/>
        <v>3207.6</v>
      </c>
      <c r="R274" s="138">
        <v>7.92</v>
      </c>
      <c r="S274" s="14"/>
      <c r="T274" s="14"/>
      <c r="U274" s="14"/>
      <c r="V274" s="4"/>
      <c r="W274" s="5">
        <v>7.2</v>
      </c>
      <c r="X274" s="6"/>
      <c r="Y274" s="7"/>
      <c r="Z274" s="196"/>
      <c r="AA274" s="208">
        <f t="shared" si="37"/>
        <v>0</v>
      </c>
      <c r="AB274" s="214">
        <f t="shared" si="35"/>
        <v>1924.56</v>
      </c>
    </row>
    <row r="275" spans="1:28" ht="17.25" customHeight="1">
      <c r="A275" s="300"/>
      <c r="B275" s="327"/>
      <c r="C275" s="327"/>
      <c r="D275" s="16" t="s">
        <v>452</v>
      </c>
      <c r="E275" s="16" t="s">
        <v>431</v>
      </c>
      <c r="F275" s="13"/>
      <c r="G275" s="13">
        <v>1</v>
      </c>
      <c r="H275" s="13" t="s">
        <v>97</v>
      </c>
      <c r="I275" s="13">
        <v>10</v>
      </c>
      <c r="J275" s="13" t="s">
        <v>98</v>
      </c>
      <c r="K275" s="14" t="s">
        <v>248</v>
      </c>
      <c r="L275" s="14" t="s">
        <v>75</v>
      </c>
      <c r="M275" s="14" t="s">
        <v>97</v>
      </c>
      <c r="N275" s="161">
        <v>75</v>
      </c>
      <c r="O275" s="114">
        <f>P275*5</f>
        <v>125</v>
      </c>
      <c r="P275" s="59">
        <v>25</v>
      </c>
      <c r="Q275" s="139">
        <f t="shared" si="36"/>
        <v>761.75</v>
      </c>
      <c r="R275" s="138">
        <v>6.094</v>
      </c>
      <c r="S275" s="76"/>
      <c r="T275" s="92"/>
      <c r="U275" s="77"/>
      <c r="V275" s="4"/>
      <c r="W275" s="5">
        <v>5.54</v>
      </c>
      <c r="X275" s="6"/>
      <c r="Y275" s="7"/>
      <c r="Z275" s="196"/>
      <c r="AA275" s="208">
        <f t="shared" si="37"/>
        <v>0</v>
      </c>
      <c r="AB275" s="214">
        <f t="shared" si="35"/>
        <v>457.05</v>
      </c>
    </row>
    <row r="276" spans="1:28" ht="17.25" customHeight="1">
      <c r="A276" s="300"/>
      <c r="B276" s="327"/>
      <c r="C276" s="327"/>
      <c r="D276" s="16" t="s">
        <v>453</v>
      </c>
      <c r="E276" s="16" t="s">
        <v>432</v>
      </c>
      <c r="F276" s="13"/>
      <c r="G276" s="13">
        <v>1</v>
      </c>
      <c r="H276" s="13" t="s">
        <v>97</v>
      </c>
      <c r="I276" s="13">
        <v>1</v>
      </c>
      <c r="J276" s="13" t="s">
        <v>98</v>
      </c>
      <c r="K276" s="14" t="s">
        <v>248</v>
      </c>
      <c r="L276" s="14" t="s">
        <v>75</v>
      </c>
      <c r="M276" s="14" t="s">
        <v>97</v>
      </c>
      <c r="N276" s="161">
        <v>60</v>
      </c>
      <c r="O276" s="114">
        <v>100</v>
      </c>
      <c r="P276" s="59">
        <v>15</v>
      </c>
      <c r="Q276" s="139">
        <f t="shared" si="36"/>
        <v>858</v>
      </c>
      <c r="R276" s="138">
        <v>8.58</v>
      </c>
      <c r="S276" s="72"/>
      <c r="T276" s="92"/>
      <c r="U276" s="81"/>
      <c r="V276" s="4"/>
      <c r="W276" s="5">
        <v>7.8</v>
      </c>
      <c r="X276" s="6"/>
      <c r="Y276" s="7"/>
      <c r="Z276" s="196"/>
      <c r="AA276" s="208">
        <f t="shared" si="37"/>
        <v>0</v>
      </c>
      <c r="AB276" s="214">
        <f t="shared" si="35"/>
        <v>514.8</v>
      </c>
    </row>
    <row r="277" spans="12:28" ht="12" thickBot="1">
      <c r="L277" s="343"/>
      <c r="M277" s="95"/>
      <c r="N277" s="95"/>
      <c r="O277" s="95"/>
      <c r="P277" s="95"/>
      <c r="Q277" s="131"/>
      <c r="R277" s="95"/>
      <c r="S277" s="95"/>
      <c r="T277" s="96"/>
      <c r="U277" s="94"/>
      <c r="Z277" s="95"/>
      <c r="AA277" s="95"/>
      <c r="AB277" s="219">
        <f>SUM(AB257:AB276)</f>
        <v>85686.62000000001</v>
      </c>
    </row>
    <row r="278" spans="10:28" ht="45" customHeight="1">
      <c r="J278" s="202"/>
      <c r="L278" s="343"/>
      <c r="M278" s="424" t="s">
        <v>519</v>
      </c>
      <c r="N278" s="425"/>
      <c r="O278" s="425"/>
      <c r="P278" s="425"/>
      <c r="Q278" s="425"/>
      <c r="R278" s="425"/>
      <c r="S278" s="425"/>
      <c r="T278" s="425"/>
      <c r="U278" s="198" t="s">
        <v>517</v>
      </c>
      <c r="V278" s="199" t="e">
        <f>SUM(#REF!)</f>
        <v>#REF!</v>
      </c>
      <c r="W278" s="198" t="s">
        <v>517</v>
      </c>
      <c r="X278" s="199">
        <f>SUM(X265:X276)</f>
        <v>14.36</v>
      </c>
      <c r="Y278" s="2"/>
      <c r="Z278" s="198" t="s">
        <v>517</v>
      </c>
      <c r="AA278" s="212">
        <f>SUM(AA5:AA276)</f>
        <v>0</v>
      </c>
      <c r="AB278" s="216">
        <f>SUM(AB7+AB59+AB93+AB106+AB112+AB139+AB203+AB208+AB228+AB256+AB277)</f>
        <v>2177667.595</v>
      </c>
    </row>
    <row r="279" spans="10:27" ht="45" customHeight="1" thickBot="1">
      <c r="J279" s="203"/>
      <c r="L279" s="343"/>
      <c r="M279" s="426"/>
      <c r="N279" s="427"/>
      <c r="O279" s="427"/>
      <c r="P279" s="427"/>
      <c r="Q279" s="427"/>
      <c r="R279" s="427"/>
      <c r="S279" s="427"/>
      <c r="T279" s="427"/>
      <c r="U279" s="200" t="s">
        <v>518</v>
      </c>
      <c r="V279" s="201"/>
      <c r="W279" s="200" t="s">
        <v>518</v>
      </c>
      <c r="X279" s="201"/>
      <c r="Y279" s="2"/>
      <c r="Z279" s="200" t="s">
        <v>518</v>
      </c>
      <c r="AA279" s="213"/>
    </row>
    <row r="280" spans="2:27" ht="17.25" customHeight="1" thickBot="1">
      <c r="B280" s="169" t="s">
        <v>509</v>
      </c>
      <c r="C280" s="170"/>
      <c r="D280" s="171"/>
      <c r="K280" s="57"/>
      <c r="L280" s="343"/>
      <c r="M280" s="57"/>
      <c r="N280" s="57"/>
      <c r="O280" s="57"/>
      <c r="P280" s="172"/>
      <c r="Q280" s="58"/>
      <c r="R280" s="58"/>
      <c r="S280" s="58"/>
      <c r="T280" s="55"/>
      <c r="U280" s="56"/>
      <c r="V280" s="55"/>
      <c r="W280" s="2"/>
      <c r="X280" s="2"/>
      <c r="Y280" s="2"/>
      <c r="Z280" s="2"/>
      <c r="AA280" s="171"/>
    </row>
    <row r="281" spans="2:27" ht="45" customHeight="1">
      <c r="B281" s="168" t="s">
        <v>510</v>
      </c>
      <c r="C281" s="428" t="s">
        <v>511</v>
      </c>
      <c r="D281" s="429"/>
      <c r="J281" s="202"/>
      <c r="L281" s="343"/>
      <c r="M281" s="424" t="s">
        <v>520</v>
      </c>
      <c r="N281" s="425"/>
      <c r="O281" s="425"/>
      <c r="P281" s="425"/>
      <c r="Q281" s="425"/>
      <c r="R281" s="425"/>
      <c r="S281" s="425"/>
      <c r="T281" s="425"/>
      <c r="U281" s="198" t="s">
        <v>517</v>
      </c>
      <c r="V281" s="199"/>
      <c r="W281" s="2"/>
      <c r="X281" s="2"/>
      <c r="Y281" s="2"/>
      <c r="Z281" s="198" t="s">
        <v>517</v>
      </c>
      <c r="AA281" s="199"/>
    </row>
    <row r="282" spans="2:27" ht="48.75" customHeight="1" thickBot="1">
      <c r="B282" s="168" t="s">
        <v>507</v>
      </c>
      <c r="C282" s="430" t="s">
        <v>512</v>
      </c>
      <c r="D282" s="431"/>
      <c r="J282" s="203"/>
      <c r="L282" s="343"/>
      <c r="M282" s="426"/>
      <c r="N282" s="427"/>
      <c r="O282" s="427"/>
      <c r="P282" s="427"/>
      <c r="Q282" s="427"/>
      <c r="R282" s="427"/>
      <c r="S282" s="427"/>
      <c r="T282" s="427"/>
      <c r="U282" s="200" t="s">
        <v>518</v>
      </c>
      <c r="V282" s="201"/>
      <c r="W282" s="2"/>
      <c r="X282" s="2"/>
      <c r="Y282" s="2"/>
      <c r="Z282" s="200" t="s">
        <v>518</v>
      </c>
      <c r="AA282" s="213"/>
    </row>
    <row r="283" spans="2:27" ht="70.5" customHeight="1">
      <c r="B283" s="168" t="s">
        <v>508</v>
      </c>
      <c r="C283" s="432" t="s">
        <v>513</v>
      </c>
      <c r="D283" s="429"/>
      <c r="K283" s="57"/>
      <c r="L283" s="343"/>
      <c r="M283" s="57"/>
      <c r="N283" s="57"/>
      <c r="O283" s="57"/>
      <c r="P283" s="172"/>
      <c r="Q283" s="173" t="e">
        <f>SUM(#REF!)</f>
        <v>#REF!</v>
      </c>
      <c r="R283" s="58"/>
      <c r="S283" s="58"/>
      <c r="T283" s="58"/>
      <c r="U283" s="54"/>
      <c r="V283" s="55"/>
      <c r="W283" s="56"/>
      <c r="X283" s="55"/>
      <c r="Y283" s="2"/>
      <c r="Z283" s="2"/>
      <c r="AA283" s="2"/>
    </row>
    <row r="284" spans="12:27" ht="11.25">
      <c r="L284" s="343"/>
      <c r="M284" s="95"/>
      <c r="N284" s="95"/>
      <c r="O284" s="95"/>
      <c r="P284" s="95"/>
      <c r="Q284" s="146">
        <f>SUM(Q113:Q138)</f>
        <v>81116.1</v>
      </c>
      <c r="R284" s="95"/>
      <c r="S284" s="95"/>
      <c r="T284" s="96"/>
      <c r="U284" s="94"/>
      <c r="Z284" s="95"/>
      <c r="AA284" s="95"/>
    </row>
    <row r="285" spans="12:27" ht="11.25">
      <c r="L285" s="343"/>
      <c r="M285" s="95"/>
      <c r="N285" s="95"/>
      <c r="O285" s="95"/>
      <c r="P285" s="95"/>
      <c r="Q285" s="146">
        <f>SUM(Q140:Q198)</f>
        <v>413906.49499999994</v>
      </c>
      <c r="R285" s="95"/>
      <c r="S285" s="95"/>
      <c r="T285" s="96"/>
      <c r="U285" s="94"/>
      <c r="Z285" s="95"/>
      <c r="AA285" s="95"/>
    </row>
    <row r="286" spans="12:27" ht="11.25">
      <c r="L286" s="343"/>
      <c r="M286" s="95"/>
      <c r="N286" s="95"/>
      <c r="O286" s="95"/>
      <c r="P286" s="95"/>
      <c r="Q286" s="146">
        <f>SUM(Q204:Q207)</f>
        <v>8180.790000000001</v>
      </c>
      <c r="R286" s="95"/>
      <c r="S286" s="95"/>
      <c r="T286" s="96"/>
      <c r="U286" s="94"/>
      <c r="Z286" s="95"/>
      <c r="AA286" s="95"/>
    </row>
    <row r="287" spans="17:20" ht="11.25">
      <c r="Q287" s="147">
        <f>SUM(Q209:Q227)</f>
        <v>1384462.07</v>
      </c>
      <c r="T287" s="96"/>
    </row>
    <row r="288" spans="17:20" ht="11.25">
      <c r="Q288" s="147">
        <f>SUM(Q229:Q255)</f>
        <v>157484.79</v>
      </c>
      <c r="T288" s="96"/>
    </row>
    <row r="289" spans="17:20" ht="11.25">
      <c r="Q289" s="147">
        <f>SUM(Q257:Q276)</f>
        <v>125777.95000000001</v>
      </c>
      <c r="T289" s="96"/>
    </row>
    <row r="290" ht="11.25">
      <c r="T290" s="96"/>
    </row>
    <row r="291" ht="11.25">
      <c r="T291" s="96"/>
    </row>
    <row r="292" spans="17:20" ht="11.25">
      <c r="Q292" s="155" t="e">
        <f>SUM(Q277:Q290)</f>
        <v>#REF!</v>
      </c>
      <c r="T292" s="96"/>
    </row>
    <row r="293" ht="11.25">
      <c r="T293" s="96"/>
    </row>
    <row r="294" ht="11.25">
      <c r="T294" s="96"/>
    </row>
    <row r="295" ht="11.25">
      <c r="T295" s="96"/>
    </row>
    <row r="296" ht="11.25">
      <c r="T296" s="96"/>
    </row>
    <row r="297" ht="11.25">
      <c r="T297" s="96"/>
    </row>
    <row r="298" ht="11.25">
      <c r="T298" s="96"/>
    </row>
    <row r="299" ht="11.25">
      <c r="T299" s="96"/>
    </row>
    <row r="300" ht="11.25">
      <c r="T300" s="96"/>
    </row>
    <row r="301" ht="11.25">
      <c r="T301" s="96"/>
    </row>
    <row r="302" ht="11.25">
      <c r="T302" s="96"/>
    </row>
    <row r="303" ht="11.25">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sheetData>
  <sheetProtection password="CC06" sheet="1"/>
  <mergeCells count="655">
    <mergeCell ref="M278:T279"/>
    <mergeCell ref="C281:D281"/>
    <mergeCell ref="C282:D282"/>
    <mergeCell ref="C283:D283"/>
    <mergeCell ref="M281:T282"/>
    <mergeCell ref="Z107:Z108"/>
    <mergeCell ref="Z157:Z158"/>
    <mergeCell ref="Z159:Z160"/>
    <mergeCell ref="Z240:Z241"/>
    <mergeCell ref="Z74:Z75"/>
    <mergeCell ref="Z94:Z95"/>
    <mergeCell ref="Z99:Z100"/>
    <mergeCell ref="Z63:Z64"/>
    <mergeCell ref="Z66:Z67"/>
    <mergeCell ref="Z68:Z69"/>
    <mergeCell ref="Z70:Z71"/>
    <mergeCell ref="Z43:Z44"/>
    <mergeCell ref="Z45:Z46"/>
    <mergeCell ref="Z47:Z48"/>
    <mergeCell ref="Z60:Z61"/>
    <mergeCell ref="Z35:Z36"/>
    <mergeCell ref="Z37:Z38"/>
    <mergeCell ref="Z39:Z40"/>
    <mergeCell ref="Z41:Z42"/>
    <mergeCell ref="AA107:AA108"/>
    <mergeCell ref="AA157:AA158"/>
    <mergeCell ref="AA159:AA160"/>
    <mergeCell ref="AA240:AA241"/>
    <mergeCell ref="AA74:AA75"/>
    <mergeCell ref="AA94:AA95"/>
    <mergeCell ref="AA99:AA100"/>
    <mergeCell ref="AA63:AA64"/>
    <mergeCell ref="AA66:AA67"/>
    <mergeCell ref="AA68:AA69"/>
    <mergeCell ref="AA70:AA71"/>
    <mergeCell ref="AA43:AA44"/>
    <mergeCell ref="AA45:AA46"/>
    <mergeCell ref="AA47:AA48"/>
    <mergeCell ref="AA60:AA61"/>
    <mergeCell ref="AA35:AA36"/>
    <mergeCell ref="AA37:AA38"/>
    <mergeCell ref="AA39:AA40"/>
    <mergeCell ref="AA41:AA42"/>
    <mergeCell ref="AA29:AA30"/>
    <mergeCell ref="AA31:AA32"/>
    <mergeCell ref="AA33:AA34"/>
    <mergeCell ref="Z29:Z30"/>
    <mergeCell ref="Z31:Z32"/>
    <mergeCell ref="Z33:Z34"/>
    <mergeCell ref="A1:AA1"/>
    <mergeCell ref="A228:M228"/>
    <mergeCell ref="A256:M256"/>
    <mergeCell ref="D210:D211"/>
    <mergeCell ref="E210:E211"/>
    <mergeCell ref="D225:D226"/>
    <mergeCell ref="E225:E226"/>
    <mergeCell ref="B249:B250"/>
    <mergeCell ref="B251:B254"/>
    <mergeCell ref="E240:E241"/>
    <mergeCell ref="B229:B239"/>
    <mergeCell ref="A7:M7"/>
    <mergeCell ref="A59:M59"/>
    <mergeCell ref="A93:M93"/>
    <mergeCell ref="C8:C36"/>
    <mergeCell ref="F45:F46"/>
    <mergeCell ref="F31:F32"/>
    <mergeCell ref="F33:F34"/>
    <mergeCell ref="B8:B36"/>
    <mergeCell ref="I37:I38"/>
    <mergeCell ref="A2:C2"/>
    <mergeCell ref="A3:R3"/>
    <mergeCell ref="F29:F30"/>
    <mergeCell ref="P8:P28"/>
    <mergeCell ref="P29:P36"/>
    <mergeCell ref="A4:R4"/>
    <mergeCell ref="G35:G36"/>
    <mergeCell ref="F35:F36"/>
    <mergeCell ref="A8:A36"/>
    <mergeCell ref="O29:O30"/>
    <mergeCell ref="A257:A260"/>
    <mergeCell ref="A261:A276"/>
    <mergeCell ref="A229:A255"/>
    <mergeCell ref="O240:O241"/>
    <mergeCell ref="B242:B243"/>
    <mergeCell ref="B268:B276"/>
    <mergeCell ref="B257:B260"/>
    <mergeCell ref="C257:C260"/>
    <mergeCell ref="B262:B267"/>
    <mergeCell ref="F240:F241"/>
    <mergeCell ref="B175:B178"/>
    <mergeCell ref="B179:B181"/>
    <mergeCell ref="A165:A173"/>
    <mergeCell ref="A175:A178"/>
    <mergeCell ref="B165:B173"/>
    <mergeCell ref="A179:A181"/>
    <mergeCell ref="C37:C49"/>
    <mergeCell ref="I60:I61"/>
    <mergeCell ref="C60:C92"/>
    <mergeCell ref="D56:D57"/>
    <mergeCell ref="E56:E57"/>
    <mergeCell ref="G45:G46"/>
    <mergeCell ref="G43:G44"/>
    <mergeCell ref="H37:H38"/>
    <mergeCell ref="H41:H42"/>
    <mergeCell ref="I45:I46"/>
    <mergeCell ref="G60:G61"/>
    <mergeCell ref="E63:E64"/>
    <mergeCell ref="D53:D54"/>
    <mergeCell ref="D63:D64"/>
    <mergeCell ref="H60:H61"/>
    <mergeCell ref="E53:E54"/>
    <mergeCell ref="H74:H75"/>
    <mergeCell ref="K47:K48"/>
    <mergeCell ref="G47:G48"/>
    <mergeCell ref="F60:F61"/>
    <mergeCell ref="G74:G75"/>
    <mergeCell ref="K74:K75"/>
    <mergeCell ref="K63:K64"/>
    <mergeCell ref="I47:I48"/>
    <mergeCell ref="A50:A58"/>
    <mergeCell ref="A60:A92"/>
    <mergeCell ref="D60:D61"/>
    <mergeCell ref="E60:E61"/>
    <mergeCell ref="B60:B92"/>
    <mergeCell ref="A221:A227"/>
    <mergeCell ref="B221:B227"/>
    <mergeCell ref="C209:C218"/>
    <mergeCell ref="B219:B220"/>
    <mergeCell ref="A219:A220"/>
    <mergeCell ref="A140:A153"/>
    <mergeCell ref="B140:B151"/>
    <mergeCell ref="B152:B153"/>
    <mergeCell ref="A136:A138"/>
    <mergeCell ref="B136:B138"/>
    <mergeCell ref="A161:A164"/>
    <mergeCell ref="B161:B164"/>
    <mergeCell ref="A113:A135"/>
    <mergeCell ref="A107:A111"/>
    <mergeCell ref="B113:B135"/>
    <mergeCell ref="B154:B156"/>
    <mergeCell ref="B157:B160"/>
    <mergeCell ref="A157:A160"/>
    <mergeCell ref="A154:A156"/>
    <mergeCell ref="B107:B111"/>
    <mergeCell ref="B244:B248"/>
    <mergeCell ref="B240:B241"/>
    <mergeCell ref="L157:L158"/>
    <mergeCell ref="K157:K158"/>
    <mergeCell ref="G157:G158"/>
    <mergeCell ref="L159:L160"/>
    <mergeCell ref="K159:K160"/>
    <mergeCell ref="I159:I160"/>
    <mergeCell ref="G159:G160"/>
    <mergeCell ref="C165:C173"/>
    <mergeCell ref="S240:S241"/>
    <mergeCell ref="C221:C227"/>
    <mergeCell ref="C242:C243"/>
    <mergeCell ref="C244:C248"/>
    <mergeCell ref="D240:D241"/>
    <mergeCell ref="I240:I241"/>
    <mergeCell ref="R240:R241"/>
    <mergeCell ref="P240:P241"/>
    <mergeCell ref="Q240:Q241"/>
    <mergeCell ref="M240:M241"/>
    <mergeCell ref="W157:W158"/>
    <mergeCell ref="X159:X160"/>
    <mergeCell ref="H159:H160"/>
    <mergeCell ref="I157:I158"/>
    <mergeCell ref="H157:H158"/>
    <mergeCell ref="M157:M158"/>
    <mergeCell ref="J157:J158"/>
    <mergeCell ref="Q157:Q158"/>
    <mergeCell ref="J159:J160"/>
    <mergeCell ref="P157:P158"/>
    <mergeCell ref="Y240:Y241"/>
    <mergeCell ref="W240:W241"/>
    <mergeCell ref="X240:X241"/>
    <mergeCell ref="T157:T158"/>
    <mergeCell ref="U157:U158"/>
    <mergeCell ref="T159:T160"/>
    <mergeCell ref="U159:U160"/>
    <mergeCell ref="V240:V241"/>
    <mergeCell ref="T240:T241"/>
    <mergeCell ref="U240:U241"/>
    <mergeCell ref="Y107:Y108"/>
    <mergeCell ref="X107:X108"/>
    <mergeCell ref="Y159:Y160"/>
    <mergeCell ref="P159:P160"/>
    <mergeCell ref="W159:W160"/>
    <mergeCell ref="X157:X158"/>
    <mergeCell ref="Y157:Y158"/>
    <mergeCell ref="V159:V160"/>
    <mergeCell ref="R157:R158"/>
    <mergeCell ref="V157:V158"/>
    <mergeCell ref="W107:W108"/>
    <mergeCell ref="V107:V108"/>
    <mergeCell ref="U107:U108"/>
    <mergeCell ref="R107:R108"/>
    <mergeCell ref="T107:T108"/>
    <mergeCell ref="K107:K108"/>
    <mergeCell ref="S107:S108"/>
    <mergeCell ref="T99:T100"/>
    <mergeCell ref="U99:U100"/>
    <mergeCell ref="P99:P100"/>
    <mergeCell ref="Q107:Q108"/>
    <mergeCell ref="R99:R100"/>
    <mergeCell ref="S99:S100"/>
    <mergeCell ref="K99:K100"/>
    <mergeCell ref="L99:L100"/>
    <mergeCell ref="V94:V95"/>
    <mergeCell ref="Y94:Y95"/>
    <mergeCell ref="X94:X95"/>
    <mergeCell ref="W99:W100"/>
    <mergeCell ref="V99:V100"/>
    <mergeCell ref="X74:X75"/>
    <mergeCell ref="W74:W75"/>
    <mergeCell ref="Y99:Y100"/>
    <mergeCell ref="X99:X100"/>
    <mergeCell ref="W94:W95"/>
    <mergeCell ref="V70:V71"/>
    <mergeCell ref="V66:V67"/>
    <mergeCell ref="W66:W67"/>
    <mergeCell ref="Y66:Y67"/>
    <mergeCell ref="Y70:Y71"/>
    <mergeCell ref="X68:X69"/>
    <mergeCell ref="X70:X71"/>
    <mergeCell ref="Y68:Y69"/>
    <mergeCell ref="X66:X67"/>
    <mergeCell ref="V60:V61"/>
    <mergeCell ref="K60:K61"/>
    <mergeCell ref="W70:W71"/>
    <mergeCell ref="V68:V69"/>
    <mergeCell ref="V63:V64"/>
    <mergeCell ref="U70:U71"/>
    <mergeCell ref="P70:P71"/>
    <mergeCell ref="S70:S71"/>
    <mergeCell ref="T70:T71"/>
    <mergeCell ref="W68:W69"/>
    <mergeCell ref="Y47:Y48"/>
    <mergeCell ref="Y60:Y61"/>
    <mergeCell ref="W60:W61"/>
    <mergeCell ref="Y63:Y64"/>
    <mergeCell ref="W47:W48"/>
    <mergeCell ref="X60:X61"/>
    <mergeCell ref="W63:W64"/>
    <mergeCell ref="X63:X64"/>
    <mergeCell ref="X47:X48"/>
    <mergeCell ref="V47:V48"/>
    <mergeCell ref="V45:V46"/>
    <mergeCell ref="P47:P48"/>
    <mergeCell ref="U45:U46"/>
    <mergeCell ref="U47:U48"/>
    <mergeCell ref="S47:S48"/>
    <mergeCell ref="R47:R48"/>
    <mergeCell ref="R45:R46"/>
    <mergeCell ref="Q45:Q46"/>
    <mergeCell ref="Q47:Q48"/>
    <mergeCell ref="X41:X42"/>
    <mergeCell ref="Y41:Y42"/>
    <mergeCell ref="W39:W40"/>
    <mergeCell ref="I43:I44"/>
    <mergeCell ref="X43:X44"/>
    <mergeCell ref="U43:U44"/>
    <mergeCell ref="V43:V44"/>
    <mergeCell ref="M43:M44"/>
    <mergeCell ref="W41:W42"/>
    <mergeCell ref="W43:W44"/>
    <mergeCell ref="Y43:Y44"/>
    <mergeCell ref="S45:S46"/>
    <mergeCell ref="X45:X46"/>
    <mergeCell ref="P45:P46"/>
    <mergeCell ref="W45:W46"/>
    <mergeCell ref="R43:R44"/>
    <mergeCell ref="Y45:Y46"/>
    <mergeCell ref="P43:P44"/>
    <mergeCell ref="X29:X30"/>
    <mergeCell ref="W31:W32"/>
    <mergeCell ref="X35:X36"/>
    <mergeCell ref="T33:T34"/>
    <mergeCell ref="V35:V36"/>
    <mergeCell ref="V31:V32"/>
    <mergeCell ref="X31:X32"/>
    <mergeCell ref="X33:X34"/>
    <mergeCell ref="T35:T36"/>
    <mergeCell ref="T31:T32"/>
    <mergeCell ref="U35:U36"/>
    <mergeCell ref="Y33:Y34"/>
    <mergeCell ref="Y31:Y32"/>
    <mergeCell ref="U31:U32"/>
    <mergeCell ref="W35:W36"/>
    <mergeCell ref="W33:W34"/>
    <mergeCell ref="Y35:Y36"/>
    <mergeCell ref="V33:V34"/>
    <mergeCell ref="Y29:Y30"/>
    <mergeCell ref="L41:L42"/>
    <mergeCell ref="M41:M42"/>
    <mergeCell ref="Y37:Y38"/>
    <mergeCell ref="X37:X38"/>
    <mergeCell ref="U37:U38"/>
    <mergeCell ref="V37:V38"/>
    <mergeCell ref="Y39:Y40"/>
    <mergeCell ref="U29:U30"/>
    <mergeCell ref="X39:X40"/>
    <mergeCell ref="T37:T38"/>
    <mergeCell ref="O35:O36"/>
    <mergeCell ref="Q37:Q38"/>
    <mergeCell ref="T39:T40"/>
    <mergeCell ref="S39:S40"/>
    <mergeCell ref="R39:R40"/>
    <mergeCell ref="Q39:Q40"/>
    <mergeCell ref="R35:R36"/>
    <mergeCell ref="W37:W38"/>
    <mergeCell ref="U39:U40"/>
    <mergeCell ref="A5:A6"/>
    <mergeCell ref="D50:D51"/>
    <mergeCell ref="E50:E51"/>
    <mergeCell ref="H43:H44"/>
    <mergeCell ref="H33:H34"/>
    <mergeCell ref="A37:A49"/>
    <mergeCell ref="F41:F42"/>
    <mergeCell ref="B37:B49"/>
    <mergeCell ref="F43:F44"/>
    <mergeCell ref="F37:F38"/>
    <mergeCell ref="C113:C135"/>
    <mergeCell ref="F63:F64"/>
    <mergeCell ref="F39:F40"/>
    <mergeCell ref="F47:F48"/>
    <mergeCell ref="A106:M106"/>
    <mergeCell ref="G94:G95"/>
    <mergeCell ref="G41:G42"/>
    <mergeCell ref="J63:J64"/>
    <mergeCell ref="A94:A105"/>
    <mergeCell ref="F107:F108"/>
    <mergeCell ref="F70:F71"/>
    <mergeCell ref="E74:E75"/>
    <mergeCell ref="F74:F75"/>
    <mergeCell ref="E103:E105"/>
    <mergeCell ref="F94:F95"/>
    <mergeCell ref="D74:D75"/>
    <mergeCell ref="D99:D101"/>
    <mergeCell ref="D103:D105"/>
    <mergeCell ref="S60:S61"/>
    <mergeCell ref="S43:S44"/>
    <mergeCell ref="P41:P42"/>
    <mergeCell ref="O37:O38"/>
    <mergeCell ref="O41:O42"/>
    <mergeCell ref="P39:P40"/>
    <mergeCell ref="P37:P38"/>
    <mergeCell ref="P60:P61"/>
    <mergeCell ref="O47:O48"/>
    <mergeCell ref="O39:O40"/>
    <mergeCell ref="O33:O34"/>
    <mergeCell ref="N29:N30"/>
    <mergeCell ref="N31:N32"/>
    <mergeCell ref="U33:U34"/>
    <mergeCell ref="O31:O32"/>
    <mergeCell ref="R29:R30"/>
    <mergeCell ref="R31:R32"/>
    <mergeCell ref="R33:R34"/>
    <mergeCell ref="Q29:Q30"/>
    <mergeCell ref="Q31:Q32"/>
    <mergeCell ref="W27:W28"/>
    <mergeCell ref="V27:V28"/>
    <mergeCell ref="S29:S30"/>
    <mergeCell ref="T29:T30"/>
    <mergeCell ref="W29:W30"/>
    <mergeCell ref="L39:L40"/>
    <mergeCell ref="M37:M38"/>
    <mergeCell ref="M39:M40"/>
    <mergeCell ref="N37:N38"/>
    <mergeCell ref="N39:N40"/>
    <mergeCell ref="L37:L38"/>
    <mergeCell ref="H29:H30"/>
    <mergeCell ref="K31:K32"/>
    <mergeCell ref="I31:I32"/>
    <mergeCell ref="I33:I34"/>
    <mergeCell ref="K29:K30"/>
    <mergeCell ref="K33:K34"/>
    <mergeCell ref="J33:J34"/>
    <mergeCell ref="L29:L30"/>
    <mergeCell ref="L35:L36"/>
    <mergeCell ref="M35:M36"/>
    <mergeCell ref="M33:M34"/>
    <mergeCell ref="M29:M30"/>
    <mergeCell ref="M31:M32"/>
    <mergeCell ref="L33:L34"/>
    <mergeCell ref="L31:L32"/>
    <mergeCell ref="K35:K36"/>
    <mergeCell ref="I29:I30"/>
    <mergeCell ref="J31:J32"/>
    <mergeCell ref="J35:J36"/>
    <mergeCell ref="J29:J30"/>
    <mergeCell ref="I35:I36"/>
    <mergeCell ref="G37:G38"/>
    <mergeCell ref="K41:K42"/>
    <mergeCell ref="K39:K40"/>
    <mergeCell ref="K37:K38"/>
    <mergeCell ref="J39:J40"/>
    <mergeCell ref="I39:I40"/>
    <mergeCell ref="J37:J38"/>
    <mergeCell ref="J41:J42"/>
    <mergeCell ref="I41:I42"/>
    <mergeCell ref="I107:I108"/>
    <mergeCell ref="G29:G30"/>
    <mergeCell ref="G33:G34"/>
    <mergeCell ref="G31:G32"/>
    <mergeCell ref="H47:H48"/>
    <mergeCell ref="H45:H46"/>
    <mergeCell ref="H31:H32"/>
    <mergeCell ref="H35:H36"/>
    <mergeCell ref="H39:H40"/>
    <mergeCell ref="G39:G40"/>
    <mergeCell ref="L284:L286"/>
    <mergeCell ref="L277:L283"/>
    <mergeCell ref="G240:G241"/>
    <mergeCell ref="K240:K241"/>
    <mergeCell ref="L240:L241"/>
    <mergeCell ref="H240:H241"/>
    <mergeCell ref="J240:J241"/>
    <mergeCell ref="C140:C151"/>
    <mergeCell ref="G99:G100"/>
    <mergeCell ref="H99:H100"/>
    <mergeCell ref="G107:G108"/>
    <mergeCell ref="C94:C105"/>
    <mergeCell ref="D97:D98"/>
    <mergeCell ref="E97:E98"/>
    <mergeCell ref="F99:F100"/>
    <mergeCell ref="H68:H69"/>
    <mergeCell ref="I68:I69"/>
    <mergeCell ref="L68:L69"/>
    <mergeCell ref="C152:C153"/>
    <mergeCell ref="E107:E108"/>
    <mergeCell ref="C107:C111"/>
    <mergeCell ref="I99:I100"/>
    <mergeCell ref="C136:C138"/>
    <mergeCell ref="E99:E101"/>
    <mergeCell ref="H107:H108"/>
    <mergeCell ref="L74:L75"/>
    <mergeCell ref="M74:M75"/>
    <mergeCell ref="O74:O75"/>
    <mergeCell ref="R74:R75"/>
    <mergeCell ref="Q74:Q75"/>
    <mergeCell ref="N74:N75"/>
    <mergeCell ref="P74:P75"/>
    <mergeCell ref="U63:U64"/>
    <mergeCell ref="R70:R71"/>
    <mergeCell ref="R68:R69"/>
    <mergeCell ref="S68:S69"/>
    <mergeCell ref="S66:S67"/>
    <mergeCell ref="S63:S64"/>
    <mergeCell ref="T63:T64"/>
    <mergeCell ref="U66:U67"/>
    <mergeCell ref="M66:M67"/>
    <mergeCell ref="O66:O67"/>
    <mergeCell ref="N66:N67"/>
    <mergeCell ref="N68:N69"/>
    <mergeCell ref="M68:M69"/>
    <mergeCell ref="O68:O69"/>
    <mergeCell ref="L63:L64"/>
    <mergeCell ref="P63:P64"/>
    <mergeCell ref="R63:R64"/>
    <mergeCell ref="M63:M64"/>
    <mergeCell ref="O63:O64"/>
    <mergeCell ref="N63:N64"/>
    <mergeCell ref="Q63:Q64"/>
    <mergeCell ref="P66:P67"/>
    <mergeCell ref="R66:R67"/>
    <mergeCell ref="T68:T69"/>
    <mergeCell ref="U68:U69"/>
    <mergeCell ref="Q66:Q67"/>
    <mergeCell ref="T66:T67"/>
    <mergeCell ref="Q68:Q69"/>
    <mergeCell ref="P68:P69"/>
    <mergeCell ref="U60:U61"/>
    <mergeCell ref="V29:V30"/>
    <mergeCell ref="T43:T44"/>
    <mergeCell ref="T45:T46"/>
    <mergeCell ref="T47:T48"/>
    <mergeCell ref="T41:T42"/>
    <mergeCell ref="V39:V40"/>
    <mergeCell ref="U41:U42"/>
    <mergeCell ref="V41:V42"/>
    <mergeCell ref="T60:T61"/>
    <mergeCell ref="C268:C276"/>
    <mergeCell ref="K68:K69"/>
    <mergeCell ref="G70:G71"/>
    <mergeCell ref="H70:H71"/>
    <mergeCell ref="I70:I71"/>
    <mergeCell ref="J70:J71"/>
    <mergeCell ref="K70:K71"/>
    <mergeCell ref="D107:D108"/>
    <mergeCell ref="K94:K95"/>
    <mergeCell ref="G68:G69"/>
    <mergeCell ref="J43:J44"/>
    <mergeCell ref="M60:M61"/>
    <mergeCell ref="O60:O61"/>
    <mergeCell ref="L47:L48"/>
    <mergeCell ref="M47:M48"/>
    <mergeCell ref="N60:N61"/>
    <mergeCell ref="K43:K44"/>
    <mergeCell ref="L43:L44"/>
    <mergeCell ref="L45:L46"/>
    <mergeCell ref="J45:J46"/>
    <mergeCell ref="N45:N46"/>
    <mergeCell ref="N47:N48"/>
    <mergeCell ref="K45:K46"/>
    <mergeCell ref="M45:M46"/>
    <mergeCell ref="O43:O44"/>
    <mergeCell ref="Q43:Q44"/>
    <mergeCell ref="O45:O46"/>
    <mergeCell ref="S31:S32"/>
    <mergeCell ref="S33:S34"/>
    <mergeCell ref="S35:S36"/>
    <mergeCell ref="R41:R42"/>
    <mergeCell ref="R37:R38"/>
    <mergeCell ref="S37:S38"/>
    <mergeCell ref="S41:S42"/>
    <mergeCell ref="Q33:Q34"/>
    <mergeCell ref="Q35:Q36"/>
    <mergeCell ref="U94:U95"/>
    <mergeCell ref="T94:T95"/>
    <mergeCell ref="S94:S95"/>
    <mergeCell ref="R94:R95"/>
    <mergeCell ref="Q70:Q71"/>
    <mergeCell ref="Q60:Q61"/>
    <mergeCell ref="R60:R61"/>
    <mergeCell ref="Q41:Q42"/>
    <mergeCell ref="L94:L95"/>
    <mergeCell ref="N107:N108"/>
    <mergeCell ref="N99:N100"/>
    <mergeCell ref="R159:R160"/>
    <mergeCell ref="A139:M139"/>
    <mergeCell ref="J99:J100"/>
    <mergeCell ref="H94:H95"/>
    <mergeCell ref="J94:J95"/>
    <mergeCell ref="I94:I95"/>
    <mergeCell ref="J107:J108"/>
    <mergeCell ref="L107:L108"/>
    <mergeCell ref="O99:O100"/>
    <mergeCell ref="O107:O108"/>
    <mergeCell ref="P107:P108"/>
    <mergeCell ref="F157:F158"/>
    <mergeCell ref="O159:O160"/>
    <mergeCell ref="O157:O158"/>
    <mergeCell ref="M70:M71"/>
    <mergeCell ref="O70:O71"/>
    <mergeCell ref="M94:M95"/>
    <mergeCell ref="M107:M108"/>
    <mergeCell ref="M99:M100"/>
    <mergeCell ref="M159:M160"/>
    <mergeCell ref="A112:M112"/>
    <mergeCell ref="C182:C198"/>
    <mergeCell ref="B204:B207"/>
    <mergeCell ref="A182:A198"/>
    <mergeCell ref="A204:A205"/>
    <mergeCell ref="B182:B198"/>
    <mergeCell ref="A206:A207"/>
    <mergeCell ref="A203:M203"/>
    <mergeCell ref="B199:B202"/>
    <mergeCell ref="C199:C202"/>
    <mergeCell ref="A199:A202"/>
    <mergeCell ref="D212:D213"/>
    <mergeCell ref="B209:B218"/>
    <mergeCell ref="A209:A218"/>
    <mergeCell ref="E214:E216"/>
    <mergeCell ref="D214:D216"/>
    <mergeCell ref="E212:E213"/>
    <mergeCell ref="K66:K67"/>
    <mergeCell ref="D140:D142"/>
    <mergeCell ref="E140:E142"/>
    <mergeCell ref="L60:L61"/>
    <mergeCell ref="L66:L67"/>
    <mergeCell ref="J66:J67"/>
    <mergeCell ref="I66:I67"/>
    <mergeCell ref="J68:J69"/>
    <mergeCell ref="I74:I75"/>
    <mergeCell ref="J74:J75"/>
    <mergeCell ref="C157:C160"/>
    <mergeCell ref="D187:D188"/>
    <mergeCell ref="L70:L71"/>
    <mergeCell ref="G63:G64"/>
    <mergeCell ref="H63:H64"/>
    <mergeCell ref="H66:H67"/>
    <mergeCell ref="E187:E188"/>
    <mergeCell ref="F66:F67"/>
    <mergeCell ref="I63:I64"/>
    <mergeCell ref="G66:G67"/>
    <mergeCell ref="E159:E160"/>
    <mergeCell ref="F159:F160"/>
    <mergeCell ref="B50:B57"/>
    <mergeCell ref="C50:C57"/>
    <mergeCell ref="F68:F69"/>
    <mergeCell ref="B94:B105"/>
    <mergeCell ref="D159:D160"/>
    <mergeCell ref="D94:D96"/>
    <mergeCell ref="E94:E96"/>
    <mergeCell ref="C154:C156"/>
    <mergeCell ref="C262:C267"/>
    <mergeCell ref="C251:C254"/>
    <mergeCell ref="C161:C164"/>
    <mergeCell ref="C219:C220"/>
    <mergeCell ref="C249:C250"/>
    <mergeCell ref="C229:C239"/>
    <mergeCell ref="C204:C207"/>
    <mergeCell ref="C240:C241"/>
    <mergeCell ref="C175:C178"/>
    <mergeCell ref="A208:M208"/>
    <mergeCell ref="C179:C181"/>
    <mergeCell ref="N33:N34"/>
    <mergeCell ref="N35:N36"/>
    <mergeCell ref="N41:N42"/>
    <mergeCell ref="N43:N44"/>
    <mergeCell ref="N159:N160"/>
    <mergeCell ref="D157:D158"/>
    <mergeCell ref="J47:J48"/>
    <mergeCell ref="J60:J61"/>
    <mergeCell ref="E157:E158"/>
    <mergeCell ref="AB43:AB44"/>
    <mergeCell ref="AB45:AB46"/>
    <mergeCell ref="AB47:AB48"/>
    <mergeCell ref="AB60:AB61"/>
    <mergeCell ref="N70:N71"/>
    <mergeCell ref="N94:N95"/>
    <mergeCell ref="AB99:AB100"/>
    <mergeCell ref="AB107:AB108"/>
    <mergeCell ref="P94:P95"/>
    <mergeCell ref="O94:O95"/>
    <mergeCell ref="S74:S75"/>
    <mergeCell ref="Q94:Q95"/>
    <mergeCell ref="Q99:Q100"/>
    <mergeCell ref="U74:U75"/>
    <mergeCell ref="AB159:AB160"/>
    <mergeCell ref="N157:N158"/>
    <mergeCell ref="AB74:AB75"/>
    <mergeCell ref="AB94:AB95"/>
    <mergeCell ref="S159:S160"/>
    <mergeCell ref="S157:S158"/>
    <mergeCell ref="Q159:Q160"/>
    <mergeCell ref="T74:T75"/>
    <mergeCell ref="V74:V75"/>
    <mergeCell ref="Y74:Y75"/>
    <mergeCell ref="AB63:AB64"/>
    <mergeCell ref="AB66:AB67"/>
    <mergeCell ref="AB68:AB69"/>
    <mergeCell ref="AB157:AB158"/>
    <mergeCell ref="N240:N241"/>
    <mergeCell ref="AB29:AB30"/>
    <mergeCell ref="AB31:AB32"/>
    <mergeCell ref="AB33:AB34"/>
    <mergeCell ref="AB35:AB36"/>
    <mergeCell ref="AB37:AB38"/>
    <mergeCell ref="AB39:AB40"/>
    <mergeCell ref="AB41:AB42"/>
    <mergeCell ref="AB70:AB71"/>
    <mergeCell ref="AB240:AB241"/>
  </mergeCells>
  <conditionalFormatting sqref="Z8:Z58 Z60:Z63 Z65:Z66 Z68 Z70 Z72:Z74 Z94 Z96:Z99 Z101:Z105 Z107 Z109:Z111 Z229:Z255 Z5:Z6 Z204:Z207 Z257:Z276 Z113:Z138 Z76:Z92 Z140:Z202 Z209:Z22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0" r:id="rId2"/>
  <ignoredErrors>
    <ignoredError sqref="AA278 AA7 AA59 AA93 AA106 AA112 AA139 AA203 AA208 AA228 AA25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2014-02-11T09:16:03Z</cp:lastPrinted>
  <dcterms:created xsi:type="dcterms:W3CDTF">2013-05-07T14:09:25Z</dcterms:created>
  <dcterms:modified xsi:type="dcterms:W3CDTF">2014-02-11T10:51:34Z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