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DieseArbeitsmappe"/>
  <mc:AlternateContent xmlns:mc="http://schemas.openxmlformats.org/markup-compatibility/2006">
    <mc:Choice Requires="x15">
      <x15ac:absPath xmlns:x15ac="http://schemas.microsoft.com/office/spreadsheetml/2010/11/ac" url="https://blicgroup.sharepoint.com/sites/STATicketingITCS/Shared Documents/Vergabedokumente/04_LV/"/>
    </mc:Choice>
  </mc:AlternateContent>
  <xr:revisionPtr revIDLastSave="7" documentId="8_{9C099198-6438-4516-A24D-26ED6E7EB353}" xr6:coauthVersionLast="45" xr6:coauthVersionMax="45" xr10:uidLastSave="{1604E882-B781-4CCE-84DD-70783E6B1983}"/>
  <workbookProtection workbookAlgorithmName="SHA-512" workbookHashValue="KzIktSGVB8QqkcED0gWL+dVrKyfYE0aLAJSgdBOYqfwzC+gQ9Lv+RPl+/DQRZqQQjcca6IbJUE/ViHVrN31DHg==" workbookSaltValue="f7NKTSVUTA4QPs60TDwwkQ==" workbookSpinCount="100000" lockStructure="1"/>
  <bookViews>
    <workbookView xWindow="39315" yWindow="1950" windowWidth="22005" windowHeight="17325" firstSheet="1" activeTab="1" xr2:uid="{00000000-000D-0000-FFFF-FFFF00000000}"/>
  </bookViews>
  <sheets>
    <sheet name="Übersicht" sheetId="82" state="veryHidden" r:id="rId1"/>
    <sheet name="Copertina" sheetId="2" r:id="rId2"/>
    <sheet name="Steuerung" sheetId="3" state="veryHidden" r:id="rId3"/>
    <sheet name="Sommario" sheetId="4" r:id="rId4"/>
    <sheet name="R1" sheetId="14" state="veryHidden" r:id="rId5"/>
    <sheet name="R2" sheetId="86" state="veryHidden" r:id="rId6"/>
    <sheet name="R3" sheetId="85" state="veryHidden" r:id="rId7"/>
    <sheet name="R4" sheetId="84" state="veryHidden" r:id="rId8"/>
    <sheet name="R5" sheetId="83" state="veryHidden" r:id="rId9"/>
    <sheet name="R6" sheetId="87" state="veryHidden" r:id="rId10"/>
    <sheet name="Zusammenfassung_Auftraggeber_01" sheetId="5" state="hidden" r:id="rId11"/>
    <sheet name="Zusammenfassung_Auftraggeber_02" sheetId="93" state="veryHidden" r:id="rId12"/>
    <sheet name="Zusammenfassung_Auftraggeber_03" sheetId="94" state="veryHidden" r:id="rId13"/>
    <sheet name="Zusammenfassung_Auftraggeber_04" sheetId="95" state="veryHidden" r:id="rId14"/>
    <sheet name="Zusammenfassung_Auftraggeber_05" sheetId="96" state="veryHidden" r:id="rId15"/>
    <sheet name="Zusammenfassung_Auftraggeber_06" sheetId="97" state="veryHidden" r:id="rId16"/>
    <sheet name="Zusammenfassung_Auftraggeber_07" sheetId="98" state="veryHidden" r:id="rId17"/>
    <sheet name="Zusammenfassung_Auftraggebe_08" sheetId="99" state="veryHidden" r:id="rId18"/>
    <sheet name="Zusammenfassung_Auftraggeber_09" sheetId="100" state="veryHidden" r:id="rId19"/>
    <sheet name="Zusammenfassung_Auftraggeber_10" sheetId="101" state="veryHidden" r:id="rId20"/>
    <sheet name="IK_TP_01_Auftraggeber_01" sheetId="10" state="veryHidden" r:id="rId21"/>
    <sheet name="IK_TP_01_Auftraggeber_02" sheetId="102" state="veryHidden" r:id="rId22"/>
    <sheet name="IK_TP_01_Auftraggeber_03" sheetId="103" state="veryHidden" r:id="rId23"/>
    <sheet name="IK_TP_01_Auftraggeber_04" sheetId="104" state="veryHidden" r:id="rId24"/>
    <sheet name="IK_TP_01_Auftraggeber_05" sheetId="105" state="veryHidden" r:id="rId25"/>
    <sheet name="IK_TP_01_Auftraggeber_06" sheetId="106" state="veryHidden" r:id="rId26"/>
    <sheet name="IK_TP_01_Auftraggeber_07" sheetId="107" state="veryHidden" r:id="rId27"/>
    <sheet name="IK_TP_01_Auftraggeber_08" sheetId="108" state="veryHidden" r:id="rId28"/>
    <sheet name="IK_TP_01_Auftraggeber_09" sheetId="109" state="veryHidden" r:id="rId29"/>
    <sheet name="IK_TP_01_Auftraggeber_10" sheetId="110" state="veryHidden" r:id="rId30"/>
    <sheet name="IK_TP_02_Auftraggeber_01" sheetId="120" state="veryHidden" r:id="rId31"/>
    <sheet name="IK_TP_02_Auftraggeber_02" sheetId="121" state="veryHidden" r:id="rId32"/>
    <sheet name="IK_TP_02_Auftraggeber_03" sheetId="122" state="veryHidden" r:id="rId33"/>
    <sheet name="IK_TP_02_Auftraggeber_04" sheetId="123" state="veryHidden" r:id="rId34"/>
    <sheet name="IK_TP_02_Auftraggeber_05" sheetId="124" state="veryHidden" r:id="rId35"/>
    <sheet name="IK_TP_02_Auftraggeber_06" sheetId="125" state="veryHidden" r:id="rId36"/>
    <sheet name="IK_TP_02_Auftraggeber_07" sheetId="126" state="veryHidden" r:id="rId37"/>
    <sheet name="IK_TP_02_Auftraggeber_08" sheetId="127" state="veryHidden" r:id="rId38"/>
    <sheet name="IK_TP_02_Auftraggeber_09" sheetId="128" state="veryHidden" r:id="rId39"/>
    <sheet name="IK_TP_02_Auftraggeber_10" sheetId="129" state="veryHidden" r:id="rId40"/>
    <sheet name="IK_TP_03_Auftraggeber_01" sheetId="130" state="veryHidden" r:id="rId41"/>
    <sheet name="IK_TP_03_Auftraggeber_02" sheetId="131" state="veryHidden" r:id="rId42"/>
    <sheet name="IK_TP_03_Auftraggeber_03" sheetId="132" state="veryHidden" r:id="rId43"/>
    <sheet name="IK_TP_03_Auftraggeber_04" sheetId="133" state="veryHidden" r:id="rId44"/>
    <sheet name="IK_TP_03_Auftraggeber_05" sheetId="134" state="veryHidden" r:id="rId45"/>
    <sheet name="IK_TP_03_Auftraggeber_06" sheetId="135" state="veryHidden" r:id="rId46"/>
    <sheet name="IK_TP_03_Auftraggeber_07" sheetId="136" state="veryHidden" r:id="rId47"/>
    <sheet name="IK_TP_03_Auftraggeber_08" sheetId="137" state="veryHidden" r:id="rId48"/>
    <sheet name="IK_TP_03_Auftraggeber_09" sheetId="138" state="veryHidden" r:id="rId49"/>
    <sheet name="IK_TP_03_Auftraggeber_10" sheetId="139" state="veryHidden" r:id="rId50"/>
    <sheet name="IK_TP_04_Auftraggeber_01" sheetId="140" state="veryHidden" r:id="rId51"/>
    <sheet name="IK_TP_04_Auftraggeber_02" sheetId="141" state="veryHidden" r:id="rId52"/>
    <sheet name="IK_TP_04_Auftraggeber_03" sheetId="142" state="veryHidden" r:id="rId53"/>
    <sheet name="IK_TP_04_Auftraggeber_04" sheetId="143" state="veryHidden" r:id="rId54"/>
    <sheet name="IK_TP_04_Auftraggeber_05" sheetId="144" state="veryHidden" r:id="rId55"/>
    <sheet name="IK_TP_04_Auftraggeber_06" sheetId="145" state="veryHidden" r:id="rId56"/>
    <sheet name="IK_TP_04_Auftraggeber_07" sheetId="146" state="veryHidden" r:id="rId57"/>
    <sheet name="IK_TP_04_Auftraggeber_08" sheetId="147" state="veryHidden" r:id="rId58"/>
    <sheet name="IK_TP_04_Auftraggeber_09" sheetId="148" state="veryHidden" r:id="rId59"/>
    <sheet name="IK_TP_04_Auftraggeber_10" sheetId="149" state="veryHidden" r:id="rId60"/>
    <sheet name="IK_TP_05_Auftraggeber_01" sheetId="150" state="veryHidden" r:id="rId61"/>
    <sheet name="IK_TP_05_Auftraggeber_02" sheetId="151" state="veryHidden" r:id="rId62"/>
    <sheet name="IK_TP_05_Auftraggeber_03" sheetId="152" state="veryHidden" r:id="rId63"/>
    <sheet name="IK_TP_05_Auftraggeber_04" sheetId="153" state="veryHidden" r:id="rId64"/>
    <sheet name="IK_TP_05_Auftraggeber_05" sheetId="154" state="veryHidden" r:id="rId65"/>
    <sheet name="IK_TP_05_Auftraggeber_06" sheetId="155" state="veryHidden" r:id="rId66"/>
    <sheet name="IK_TP_05_Auftraggeber_07" sheetId="156" state="veryHidden" r:id="rId67"/>
    <sheet name="IK_TP_05_Auftraggeber_08" sheetId="157" state="veryHidden" r:id="rId68"/>
    <sheet name="IK_TP_05_Auftraggeber_09" sheetId="158" state="veryHidden" r:id="rId69"/>
    <sheet name="IK_TP_05_Auftraggeber_10" sheetId="159" state="veryHidden" r:id="rId70"/>
    <sheet name="Costi di servizio" sheetId="71" r:id="rId71"/>
    <sheet name="BK_TP_01_Auftraggeber_02" sheetId="111" state="veryHidden" r:id="rId72"/>
    <sheet name="BK_TP_01_Auftraggeber_03" sheetId="112" state="veryHidden" r:id="rId73"/>
    <sheet name="BK_TP_01_Auftraggeber_04" sheetId="113" state="veryHidden" r:id="rId74"/>
    <sheet name="BK_TP_01_Auftraggeber_05" sheetId="114" state="veryHidden" r:id="rId75"/>
    <sheet name="BK_TP_01_Auftraggeber_06" sheetId="115" state="veryHidden" r:id="rId76"/>
    <sheet name="BK_TP_01_Auftraggeber_07" sheetId="116" state="veryHidden" r:id="rId77"/>
    <sheet name="BK_TP_01_Auftraggeber_08" sheetId="117" state="veryHidden" r:id="rId78"/>
    <sheet name="BK_TP_01_Auftraggeber_09" sheetId="118" state="veryHidden" r:id="rId79"/>
    <sheet name="BK_TP_01_Auftraggeber_10" sheetId="119" state="veryHidden" r:id="rId80"/>
    <sheet name="BK_TP_02_Auftraggeber_01" sheetId="160" state="veryHidden" r:id="rId81"/>
    <sheet name="BK_TP_02_Auftraggeber_02" sheetId="161" state="veryHidden" r:id="rId82"/>
    <sheet name="BK_TP_02_Auftraggeber_03" sheetId="162" state="veryHidden" r:id="rId83"/>
    <sheet name="BK_TP_02_Auftraggeber_04" sheetId="163" state="veryHidden" r:id="rId84"/>
    <sheet name="BK_TP_02_Auftraggeber_05" sheetId="164" state="veryHidden" r:id="rId85"/>
    <sheet name="BK_TP_02_Auftraggeber_06" sheetId="165" state="veryHidden" r:id="rId86"/>
    <sheet name="BK_TP_02_Auftraggeber_07" sheetId="166" state="veryHidden" r:id="rId87"/>
    <sheet name="BK_TP_02_Auftraggeber_08" sheetId="167" state="veryHidden" r:id="rId88"/>
    <sheet name="BK_TP_02_Auftraggeber_09" sheetId="168" state="veryHidden" r:id="rId89"/>
    <sheet name="BK_TP_02_Auftraggeber_10" sheetId="169" state="veryHidden" r:id="rId90"/>
    <sheet name="BK_TP_03_Auftraggeber_01" sheetId="170" state="veryHidden" r:id="rId91"/>
    <sheet name="BK_TP_03_Auftraggeber_02" sheetId="171" state="veryHidden" r:id="rId92"/>
    <sheet name="BK_TP_03_Auftraggeber_03" sheetId="172" state="veryHidden" r:id="rId93"/>
    <sheet name="BK_TP_03_Auftraggeber_04" sheetId="173" state="veryHidden" r:id="rId94"/>
    <sheet name="BK_TP_03_Auftraggeber_05" sheetId="174" state="veryHidden" r:id="rId95"/>
    <sheet name="BK_TP_03_Auftraggeber_06" sheetId="175" state="veryHidden" r:id="rId96"/>
    <sheet name="BK_TP_03_Auftraggeber_07" sheetId="176" state="veryHidden" r:id="rId97"/>
    <sheet name="BK_TP_03_Auftraggeber_08" sheetId="177" state="veryHidden" r:id="rId98"/>
    <sheet name="BK_TP_03_Auftraggeber_09" sheetId="178" state="veryHidden" r:id="rId99"/>
    <sheet name="BK_TP_03_Auftraggeber_10" sheetId="179" state="veryHidden" r:id="rId100"/>
    <sheet name="BK_TP_04_Auftraggeber_01" sheetId="180" state="veryHidden" r:id="rId101"/>
    <sheet name="BK_TP_04_Auftraggeber_02" sheetId="181" state="veryHidden" r:id="rId102"/>
    <sheet name="BK_TP_04_Auftraggeber_03" sheetId="182" state="veryHidden" r:id="rId103"/>
    <sheet name="BK_TP_04_Auftraggeber_04" sheetId="183" state="veryHidden" r:id="rId104"/>
    <sheet name="BK_TP_04_Auftraggeber_05" sheetId="184" state="veryHidden" r:id="rId105"/>
    <sheet name="BK_TP_04_Auftraggeber_06" sheetId="185" state="veryHidden" r:id="rId106"/>
    <sheet name="BK_TP_04_Auftraggeber_07" sheetId="186" state="veryHidden" r:id="rId107"/>
    <sheet name="BK_TP_04_Auftraggeber_08" sheetId="187" state="veryHidden" r:id="rId108"/>
    <sheet name="BK_TP_04_Auftraggeber_09" sheetId="188" state="veryHidden" r:id="rId109"/>
    <sheet name="BK_TP_04_Auftraggeber_10" sheetId="189" state="veryHidden" r:id="rId110"/>
    <sheet name="BK_TP_05_Auftraggeber_01" sheetId="190" state="veryHidden" r:id="rId111"/>
    <sheet name="BK_TP_05_Auftraggeber_02" sheetId="191" state="veryHidden" r:id="rId112"/>
    <sheet name="BK_TP_05_Auftraggeber_03" sheetId="192" state="veryHidden" r:id="rId113"/>
    <sheet name="BK_TP_05_Auftraggeber_04" sheetId="193" state="veryHidden" r:id="rId114"/>
    <sheet name="BK_TP_05_Auftraggeber_05" sheetId="194" state="veryHidden" r:id="rId115"/>
    <sheet name="BK_TP_05_Auftraggeber_06" sheetId="195" state="veryHidden" r:id="rId116"/>
    <sheet name="BK_TP_05_Auftraggeber_07" sheetId="196" state="veryHidden" r:id="rId117"/>
    <sheet name="BK_TP_05_Auftraggeber_08" sheetId="197" state="veryHidden" r:id="rId118"/>
    <sheet name="BK_TP_05_Auftraggeber_09" sheetId="198" state="veryHidden" r:id="rId119"/>
    <sheet name="BK_TP_05_Auftraggeber_10" sheetId="199" state="veryHidden" r:id="rId120"/>
  </sheets>
  <definedNames>
    <definedName name="Anzahl_AG">Steuerung!$A$10</definedName>
    <definedName name="Anzahl_BK_TP">Steuerung!$A$12</definedName>
    <definedName name="Anzahl_IK_TP">Steuerung!$A$11</definedName>
    <definedName name="BK_Fest">Sommario!$H$75</definedName>
    <definedName name="BK_Ges">Sommario!$G$75</definedName>
    <definedName name="BK_Optionen">Sommario!$I$75</definedName>
    <definedName name="_xlnm.Print_Area" localSheetId="71">BK_TP_01_Auftraggeber_02!$J$1:$W$34</definedName>
    <definedName name="_xlnm.Print_Area" localSheetId="72">BK_TP_01_Auftraggeber_03!$J$1:$W$34</definedName>
    <definedName name="_xlnm.Print_Area" localSheetId="73">BK_TP_01_Auftraggeber_04!$J$1:$W$34</definedName>
    <definedName name="_xlnm.Print_Area" localSheetId="74">BK_TP_01_Auftraggeber_05!$J$1:$W$34</definedName>
    <definedName name="_xlnm.Print_Area" localSheetId="75">BK_TP_01_Auftraggeber_06!$J$1:$W$34</definedName>
    <definedName name="_xlnm.Print_Area" localSheetId="76">BK_TP_01_Auftraggeber_07!$J$1:$W$34</definedName>
    <definedName name="_xlnm.Print_Area" localSheetId="77">BK_TP_01_Auftraggeber_08!$J$1:$W$34</definedName>
    <definedName name="_xlnm.Print_Area" localSheetId="78">BK_TP_01_Auftraggeber_09!$J$1:$W$34</definedName>
    <definedName name="_xlnm.Print_Area" localSheetId="79">BK_TP_01_Auftraggeber_10!$J$1:$W$34</definedName>
    <definedName name="_xlnm.Print_Area" localSheetId="80">BK_TP_02_Auftraggeber_01!$J$1:$W$34</definedName>
    <definedName name="_xlnm.Print_Area" localSheetId="81">BK_TP_02_Auftraggeber_02!$J$1:$W$34</definedName>
    <definedName name="_xlnm.Print_Area" localSheetId="82">BK_TP_02_Auftraggeber_03!$J$1:$W$34</definedName>
    <definedName name="_xlnm.Print_Area" localSheetId="83">BK_TP_02_Auftraggeber_04!$J$1:$W$34</definedName>
    <definedName name="_xlnm.Print_Area" localSheetId="84">BK_TP_02_Auftraggeber_05!$J$1:$W$34</definedName>
    <definedName name="_xlnm.Print_Area" localSheetId="85">BK_TP_02_Auftraggeber_06!$J$1:$W$34</definedName>
    <definedName name="_xlnm.Print_Area" localSheetId="86">BK_TP_02_Auftraggeber_07!$J$1:$W$34</definedName>
    <definedName name="_xlnm.Print_Area" localSheetId="87">BK_TP_02_Auftraggeber_08!$J$1:$W$34</definedName>
    <definedName name="_xlnm.Print_Area" localSheetId="88">BK_TP_02_Auftraggeber_09!$J$1:$W$34</definedName>
    <definedName name="_xlnm.Print_Area" localSheetId="89">BK_TP_02_Auftraggeber_10!$J$1:$W$34</definedName>
    <definedName name="_xlnm.Print_Area" localSheetId="90">BK_TP_03_Auftraggeber_01!$J$1:$W$34</definedName>
    <definedName name="_xlnm.Print_Area" localSheetId="91">BK_TP_03_Auftraggeber_02!$J$1:$W$34</definedName>
    <definedName name="_xlnm.Print_Area" localSheetId="92">BK_TP_03_Auftraggeber_03!$J$1:$W$34</definedName>
    <definedName name="_xlnm.Print_Area" localSheetId="93">BK_TP_03_Auftraggeber_04!$J$1:$W$34</definedName>
    <definedName name="_xlnm.Print_Area" localSheetId="94">BK_TP_03_Auftraggeber_05!$J$1:$W$34</definedName>
    <definedName name="_xlnm.Print_Area" localSheetId="95">BK_TP_03_Auftraggeber_06!$J$1:$W$34</definedName>
    <definedName name="_xlnm.Print_Area" localSheetId="96">BK_TP_03_Auftraggeber_07!$J$1:$W$34</definedName>
    <definedName name="_xlnm.Print_Area" localSheetId="97">BK_TP_03_Auftraggeber_08!$J$1:$W$34</definedName>
    <definedName name="_xlnm.Print_Area" localSheetId="98">BK_TP_03_Auftraggeber_09!$J$1:$W$34</definedName>
    <definedName name="_xlnm.Print_Area" localSheetId="99">BK_TP_03_Auftraggeber_10!$J$1:$W$34</definedName>
    <definedName name="_xlnm.Print_Area" localSheetId="100">BK_TP_04_Auftraggeber_01!$J$1:$W$34</definedName>
    <definedName name="_xlnm.Print_Area" localSheetId="101">BK_TP_04_Auftraggeber_02!$J$1:$W$34</definedName>
    <definedName name="_xlnm.Print_Area" localSheetId="102">BK_TP_04_Auftraggeber_03!$J$1:$W$34</definedName>
    <definedName name="_xlnm.Print_Area" localSheetId="103">BK_TP_04_Auftraggeber_04!$J$1:$W$34</definedName>
    <definedName name="_xlnm.Print_Area" localSheetId="104">BK_TP_04_Auftraggeber_05!$J$1:$W$34</definedName>
    <definedName name="_xlnm.Print_Area" localSheetId="105">BK_TP_04_Auftraggeber_06!$J$1:$W$34</definedName>
    <definedName name="_xlnm.Print_Area" localSheetId="106">BK_TP_04_Auftraggeber_07!$J$1:$W$34</definedName>
    <definedName name="_xlnm.Print_Area" localSheetId="107">BK_TP_04_Auftraggeber_08!$J$1:$W$34</definedName>
    <definedName name="_xlnm.Print_Area" localSheetId="108">BK_TP_04_Auftraggeber_09!$J$1:$W$34</definedName>
    <definedName name="_xlnm.Print_Area" localSheetId="109">BK_TP_04_Auftraggeber_10!$J$1:$W$34</definedName>
    <definedName name="_xlnm.Print_Area" localSheetId="110">BK_TP_05_Auftraggeber_01!$J$1:$W$34</definedName>
    <definedName name="_xlnm.Print_Area" localSheetId="111">BK_TP_05_Auftraggeber_02!$J$1:$W$34</definedName>
    <definedName name="_xlnm.Print_Area" localSheetId="112">BK_TP_05_Auftraggeber_03!$J$1:$W$34</definedName>
    <definedName name="_xlnm.Print_Area" localSheetId="113">BK_TP_05_Auftraggeber_04!$J$1:$W$34</definedName>
    <definedName name="_xlnm.Print_Area" localSheetId="114">BK_TP_05_Auftraggeber_05!$J$1:$W$34</definedName>
    <definedName name="_xlnm.Print_Area" localSheetId="115">BK_TP_05_Auftraggeber_06!$J$1:$W$34</definedName>
    <definedName name="_xlnm.Print_Area" localSheetId="116">BK_TP_05_Auftraggeber_07!$J$1:$W$34</definedName>
    <definedName name="_xlnm.Print_Area" localSheetId="117">BK_TP_05_Auftraggeber_08!$J$1:$W$34</definedName>
    <definedName name="_xlnm.Print_Area" localSheetId="118">BK_TP_05_Auftraggeber_09!$J$1:$W$34</definedName>
    <definedName name="_xlnm.Print_Area" localSheetId="119">BK_TP_05_Auftraggeber_10!$J$1:$W$34</definedName>
    <definedName name="_xlnm.Print_Area" localSheetId="1">Copertina!$A$1:$B$10</definedName>
    <definedName name="_xlnm.Print_Area" localSheetId="70">'Costi di servizio'!$J$1:$W$118</definedName>
    <definedName name="_xlnm.Print_Area" localSheetId="20">IK_TP_01_Auftraggeber_01!$J$1:$U$34</definedName>
    <definedName name="_xlnm.Print_Area" localSheetId="21">IK_TP_01_Auftraggeber_02!$J$1:$U$34</definedName>
    <definedName name="_xlnm.Print_Area" localSheetId="22">IK_TP_01_Auftraggeber_03!$J$1:$U$34</definedName>
    <definedName name="_xlnm.Print_Area" localSheetId="23">IK_TP_01_Auftraggeber_04!$J$1:$U$34</definedName>
    <definedName name="_xlnm.Print_Area" localSheetId="24">IK_TP_01_Auftraggeber_05!$J$1:$U$34</definedName>
    <definedName name="_xlnm.Print_Area" localSheetId="25">IK_TP_01_Auftraggeber_06!$J$1:$U$34</definedName>
    <definedName name="_xlnm.Print_Area" localSheetId="26">IK_TP_01_Auftraggeber_07!$J$1:$U$34</definedName>
    <definedName name="_xlnm.Print_Area" localSheetId="27">IK_TP_01_Auftraggeber_08!$J$1:$U$34</definedName>
    <definedName name="_xlnm.Print_Area" localSheetId="28">IK_TP_01_Auftraggeber_09!$J$1:$U$34</definedName>
    <definedName name="_xlnm.Print_Area" localSheetId="29">IK_TP_01_Auftraggeber_10!$J$1:$U$34</definedName>
    <definedName name="_xlnm.Print_Area" localSheetId="30">IK_TP_02_Auftraggeber_01!$J$1:$U$34</definedName>
    <definedName name="_xlnm.Print_Area" localSheetId="31">IK_TP_02_Auftraggeber_02!$J$1:$U$34</definedName>
    <definedName name="_xlnm.Print_Area" localSheetId="32">IK_TP_02_Auftraggeber_03!$J$1:$U$34</definedName>
    <definedName name="_xlnm.Print_Area" localSheetId="33">IK_TP_02_Auftraggeber_04!$J$1:$U$34</definedName>
    <definedName name="_xlnm.Print_Area" localSheetId="34">IK_TP_02_Auftraggeber_05!$J$1:$U$34</definedName>
    <definedName name="_xlnm.Print_Area" localSheetId="35">IK_TP_02_Auftraggeber_06!$J$1:$U$34</definedName>
    <definedName name="_xlnm.Print_Area" localSheetId="36">IK_TP_02_Auftraggeber_07!$J$1:$U$34</definedName>
    <definedName name="_xlnm.Print_Area" localSheetId="37">IK_TP_02_Auftraggeber_08!$J$1:$U$34</definedName>
    <definedName name="_xlnm.Print_Area" localSheetId="38">IK_TP_02_Auftraggeber_09!$J$1:$U$34</definedName>
    <definedName name="_xlnm.Print_Area" localSheetId="39">IK_TP_02_Auftraggeber_10!$J$1:$U$34</definedName>
    <definedName name="_xlnm.Print_Area" localSheetId="40">IK_TP_03_Auftraggeber_01!$J$1:$U$34</definedName>
    <definedName name="_xlnm.Print_Area" localSheetId="41">IK_TP_03_Auftraggeber_02!$J$1:$U$34</definedName>
    <definedName name="_xlnm.Print_Area" localSheetId="42">IK_TP_03_Auftraggeber_03!$J$1:$U$34</definedName>
    <definedName name="_xlnm.Print_Area" localSheetId="43">IK_TP_03_Auftraggeber_04!$J$1:$U$34</definedName>
    <definedName name="_xlnm.Print_Area" localSheetId="44">IK_TP_03_Auftraggeber_05!$J$1:$U$34</definedName>
    <definedName name="_xlnm.Print_Area" localSheetId="45">IK_TP_03_Auftraggeber_06!$J$1:$U$34</definedName>
    <definedName name="_xlnm.Print_Area" localSheetId="46">IK_TP_03_Auftraggeber_07!$J$1:$U$34</definedName>
    <definedName name="_xlnm.Print_Area" localSheetId="47">IK_TP_03_Auftraggeber_08!$J$1:$U$34</definedName>
    <definedName name="_xlnm.Print_Area" localSheetId="48">IK_TP_03_Auftraggeber_09!$J$1:$U$34</definedName>
    <definedName name="_xlnm.Print_Area" localSheetId="49">IK_TP_03_Auftraggeber_10!$J$1:$U$34</definedName>
    <definedName name="_xlnm.Print_Area" localSheetId="50">IK_TP_04_Auftraggeber_01!$J$1:$U$34</definedName>
    <definedName name="_xlnm.Print_Area" localSheetId="51">IK_TP_04_Auftraggeber_02!$J$1:$U$34</definedName>
    <definedName name="_xlnm.Print_Area" localSheetId="52">IK_TP_04_Auftraggeber_03!$J$1:$U$34</definedName>
    <definedName name="_xlnm.Print_Area" localSheetId="53">IK_TP_04_Auftraggeber_04!$J$1:$U$34</definedName>
    <definedName name="_xlnm.Print_Area" localSheetId="54">IK_TP_04_Auftraggeber_05!$J$1:$U$34</definedName>
    <definedName name="_xlnm.Print_Area" localSheetId="55">IK_TP_04_Auftraggeber_06!$J$1:$U$34</definedName>
    <definedName name="_xlnm.Print_Area" localSheetId="56">IK_TP_04_Auftraggeber_07!$J$1:$U$34</definedName>
    <definedName name="_xlnm.Print_Area" localSheetId="57">IK_TP_04_Auftraggeber_08!$J$1:$U$34</definedName>
    <definedName name="_xlnm.Print_Area" localSheetId="58">IK_TP_04_Auftraggeber_09!$J$1:$U$34</definedName>
    <definedName name="_xlnm.Print_Area" localSheetId="59">IK_TP_04_Auftraggeber_10!$J$1:$U$34</definedName>
    <definedName name="_xlnm.Print_Area" localSheetId="60">IK_TP_05_Auftraggeber_01!$J$1:$U$34</definedName>
    <definedName name="_xlnm.Print_Area" localSheetId="61">IK_TP_05_Auftraggeber_02!$J$1:$U$34</definedName>
    <definedName name="_xlnm.Print_Area" localSheetId="62">IK_TP_05_Auftraggeber_03!$J$1:$U$34</definedName>
    <definedName name="_xlnm.Print_Area" localSheetId="63">IK_TP_05_Auftraggeber_04!$J$1:$U$34</definedName>
    <definedName name="_xlnm.Print_Area" localSheetId="64">IK_TP_05_Auftraggeber_05!$J$1:$U$34</definedName>
    <definedName name="_xlnm.Print_Area" localSheetId="65">IK_TP_05_Auftraggeber_06!$J$1:$U$34</definedName>
    <definedName name="_xlnm.Print_Area" localSheetId="66">IK_TP_05_Auftraggeber_07!$J$1:$U$34</definedName>
    <definedName name="_xlnm.Print_Area" localSheetId="67">IK_TP_05_Auftraggeber_08!$J$1:$U$34</definedName>
    <definedName name="_xlnm.Print_Area" localSheetId="68">IK_TP_05_Auftraggeber_09!$J$1:$U$34</definedName>
    <definedName name="_xlnm.Print_Area" localSheetId="69">IK_TP_05_Auftraggeber_10!$J$1:$U$34</definedName>
    <definedName name="_xlnm.Print_Area" localSheetId="3">Sommario!$A$1:$V$125</definedName>
    <definedName name="_xlnm.Print_Area" localSheetId="17">Zusammenfassung_Auftraggebe_08!$A$1:$F$23</definedName>
    <definedName name="_xlnm.Print_Area" localSheetId="10">Zusammenfassung_Auftraggeber_01!$A$1:$F$23</definedName>
    <definedName name="_xlnm.Print_Area" localSheetId="11">Zusammenfassung_Auftraggeber_02!$A$1:$F$23</definedName>
    <definedName name="_xlnm.Print_Area" localSheetId="12">Zusammenfassung_Auftraggeber_03!$A$1:$F$23</definedName>
    <definedName name="_xlnm.Print_Area" localSheetId="13">Zusammenfassung_Auftraggeber_04!$A$1:$F$23</definedName>
    <definedName name="_xlnm.Print_Area" localSheetId="14">Zusammenfassung_Auftraggeber_05!$A$1:$F$23</definedName>
    <definedName name="_xlnm.Print_Area" localSheetId="15">Zusammenfassung_Auftraggeber_06!$A$1:$F$23</definedName>
    <definedName name="_xlnm.Print_Area" localSheetId="16">Zusammenfassung_Auftraggeber_07!$A$1:$F$23</definedName>
    <definedName name="_xlnm.Print_Area" localSheetId="18">Zusammenfassung_Auftraggeber_09!$A$1:$F$23</definedName>
    <definedName name="_xlnm.Print_Area" localSheetId="19">Zusammenfassung_Auftraggeber_10!$A$1:$F$23</definedName>
    <definedName name="_xlnm.Print_Titles" localSheetId="71">BK_TP_01_Auftraggeber_02!$1:$13</definedName>
    <definedName name="_xlnm.Print_Titles" localSheetId="72">BK_TP_01_Auftraggeber_03!$1:$13</definedName>
    <definedName name="_xlnm.Print_Titles" localSheetId="73">BK_TP_01_Auftraggeber_04!$1:$13</definedName>
    <definedName name="_xlnm.Print_Titles" localSheetId="74">BK_TP_01_Auftraggeber_05!$1:$13</definedName>
    <definedName name="_xlnm.Print_Titles" localSheetId="75">BK_TP_01_Auftraggeber_06!$1:$13</definedName>
    <definedName name="_xlnm.Print_Titles" localSheetId="76">BK_TP_01_Auftraggeber_07!$1:$13</definedName>
    <definedName name="_xlnm.Print_Titles" localSheetId="77">BK_TP_01_Auftraggeber_08!$1:$13</definedName>
    <definedName name="_xlnm.Print_Titles" localSheetId="78">BK_TP_01_Auftraggeber_09!$1:$13</definedName>
    <definedName name="_xlnm.Print_Titles" localSheetId="79">BK_TP_01_Auftraggeber_10!$1:$13</definedName>
    <definedName name="_xlnm.Print_Titles" localSheetId="80">BK_TP_02_Auftraggeber_01!$1:$13</definedName>
    <definedName name="_xlnm.Print_Titles" localSheetId="81">BK_TP_02_Auftraggeber_02!$1:$13</definedName>
    <definedName name="_xlnm.Print_Titles" localSheetId="82">BK_TP_02_Auftraggeber_03!$1:$13</definedName>
    <definedName name="_xlnm.Print_Titles" localSheetId="83">BK_TP_02_Auftraggeber_04!$1:$13</definedName>
    <definedName name="_xlnm.Print_Titles" localSheetId="84">BK_TP_02_Auftraggeber_05!$1:$13</definedName>
    <definedName name="_xlnm.Print_Titles" localSheetId="85">BK_TP_02_Auftraggeber_06!$1:$13</definedName>
    <definedName name="_xlnm.Print_Titles" localSheetId="86">BK_TP_02_Auftraggeber_07!$1:$13</definedName>
    <definedName name="_xlnm.Print_Titles" localSheetId="87">BK_TP_02_Auftraggeber_08!$1:$13</definedName>
    <definedName name="_xlnm.Print_Titles" localSheetId="88">BK_TP_02_Auftraggeber_09!$1:$13</definedName>
    <definedName name="_xlnm.Print_Titles" localSheetId="89">BK_TP_02_Auftraggeber_10!$1:$13</definedName>
    <definedName name="_xlnm.Print_Titles" localSheetId="90">BK_TP_03_Auftraggeber_01!$1:$13</definedName>
    <definedName name="_xlnm.Print_Titles" localSheetId="91">BK_TP_03_Auftraggeber_02!$1:$13</definedName>
    <definedName name="_xlnm.Print_Titles" localSheetId="92">BK_TP_03_Auftraggeber_03!$1:$13</definedName>
    <definedName name="_xlnm.Print_Titles" localSheetId="93">BK_TP_03_Auftraggeber_04!$1:$13</definedName>
    <definedName name="_xlnm.Print_Titles" localSheetId="94">BK_TP_03_Auftraggeber_05!$1:$13</definedName>
    <definedName name="_xlnm.Print_Titles" localSheetId="95">BK_TP_03_Auftraggeber_06!$1:$13</definedName>
    <definedName name="_xlnm.Print_Titles" localSheetId="96">BK_TP_03_Auftraggeber_07!$1:$13</definedName>
    <definedName name="_xlnm.Print_Titles" localSheetId="97">BK_TP_03_Auftraggeber_08!$1:$13</definedName>
    <definedName name="_xlnm.Print_Titles" localSheetId="98">BK_TP_03_Auftraggeber_09!$1:$13</definedName>
    <definedName name="_xlnm.Print_Titles" localSheetId="99">BK_TP_03_Auftraggeber_10!$1:$13</definedName>
    <definedName name="_xlnm.Print_Titles" localSheetId="100">BK_TP_04_Auftraggeber_01!$1:$13</definedName>
    <definedName name="_xlnm.Print_Titles" localSheetId="101">BK_TP_04_Auftraggeber_02!$1:$13</definedName>
    <definedName name="_xlnm.Print_Titles" localSheetId="102">BK_TP_04_Auftraggeber_03!$1:$13</definedName>
    <definedName name="_xlnm.Print_Titles" localSheetId="103">BK_TP_04_Auftraggeber_04!$1:$13</definedName>
    <definedName name="_xlnm.Print_Titles" localSheetId="104">BK_TP_04_Auftraggeber_05!$1:$13</definedName>
    <definedName name="_xlnm.Print_Titles" localSheetId="105">BK_TP_04_Auftraggeber_06!$1:$13</definedName>
    <definedName name="_xlnm.Print_Titles" localSheetId="106">BK_TP_04_Auftraggeber_07!$1:$13</definedName>
    <definedName name="_xlnm.Print_Titles" localSheetId="107">BK_TP_04_Auftraggeber_08!$1:$13</definedName>
    <definedName name="_xlnm.Print_Titles" localSheetId="108">BK_TP_04_Auftraggeber_09!$1:$13</definedName>
    <definedName name="_xlnm.Print_Titles" localSheetId="109">BK_TP_04_Auftraggeber_10!$1:$13</definedName>
    <definedName name="_xlnm.Print_Titles" localSheetId="110">BK_TP_05_Auftraggeber_01!$1:$13</definedName>
    <definedName name="_xlnm.Print_Titles" localSheetId="111">BK_TP_05_Auftraggeber_02!$1:$13</definedName>
    <definedName name="_xlnm.Print_Titles" localSheetId="112">BK_TP_05_Auftraggeber_03!$1:$13</definedName>
    <definedName name="_xlnm.Print_Titles" localSheetId="113">BK_TP_05_Auftraggeber_04!$1:$13</definedName>
    <definedName name="_xlnm.Print_Titles" localSheetId="114">BK_TP_05_Auftraggeber_05!$1:$13</definedName>
    <definedName name="_xlnm.Print_Titles" localSheetId="115">BK_TP_05_Auftraggeber_06!$1:$13</definedName>
    <definedName name="_xlnm.Print_Titles" localSheetId="116">BK_TP_05_Auftraggeber_07!$1:$13</definedName>
    <definedName name="_xlnm.Print_Titles" localSheetId="117">BK_TP_05_Auftraggeber_08!$1:$13</definedName>
    <definedName name="_xlnm.Print_Titles" localSheetId="118">BK_TP_05_Auftraggeber_09!$1:$13</definedName>
    <definedName name="_xlnm.Print_Titles" localSheetId="119">BK_TP_05_Auftraggeber_10!$1:$13</definedName>
    <definedName name="_xlnm.Print_Titles" localSheetId="70">'Costi di servizio'!$1:$13</definedName>
    <definedName name="_xlnm.Print_Titles" localSheetId="20">IK_TP_01_Auftraggeber_01!$1:$13</definedName>
    <definedName name="_xlnm.Print_Titles" localSheetId="21">IK_TP_01_Auftraggeber_02!$1:$13</definedName>
    <definedName name="_xlnm.Print_Titles" localSheetId="22">IK_TP_01_Auftraggeber_03!$1:$13</definedName>
    <definedName name="_xlnm.Print_Titles" localSheetId="23">IK_TP_01_Auftraggeber_04!$1:$13</definedName>
    <definedName name="_xlnm.Print_Titles" localSheetId="24">IK_TP_01_Auftraggeber_05!$1:$13</definedName>
    <definedName name="_xlnm.Print_Titles" localSheetId="25">IK_TP_01_Auftraggeber_06!$1:$13</definedName>
    <definedName name="_xlnm.Print_Titles" localSheetId="26">IK_TP_01_Auftraggeber_07!$1:$13</definedName>
    <definedName name="_xlnm.Print_Titles" localSheetId="27">IK_TP_01_Auftraggeber_08!$1:$13</definedName>
    <definedName name="_xlnm.Print_Titles" localSheetId="28">IK_TP_01_Auftraggeber_09!$1:$13</definedName>
    <definedName name="_xlnm.Print_Titles" localSheetId="29">IK_TP_01_Auftraggeber_10!$1:$13</definedName>
    <definedName name="_xlnm.Print_Titles" localSheetId="30">IK_TP_02_Auftraggeber_01!$1:$13</definedName>
    <definedName name="_xlnm.Print_Titles" localSheetId="31">IK_TP_02_Auftraggeber_02!$1:$13</definedName>
    <definedName name="_xlnm.Print_Titles" localSheetId="32">IK_TP_02_Auftraggeber_03!$1:$13</definedName>
    <definedName name="_xlnm.Print_Titles" localSheetId="33">IK_TP_02_Auftraggeber_04!$1:$13</definedName>
    <definedName name="_xlnm.Print_Titles" localSheetId="34">IK_TP_02_Auftraggeber_05!$1:$13</definedName>
    <definedName name="_xlnm.Print_Titles" localSheetId="35">IK_TP_02_Auftraggeber_06!$1:$13</definedName>
    <definedName name="_xlnm.Print_Titles" localSheetId="36">IK_TP_02_Auftraggeber_07!$1:$13</definedName>
    <definedName name="_xlnm.Print_Titles" localSheetId="37">IK_TP_02_Auftraggeber_08!$1:$13</definedName>
    <definedName name="_xlnm.Print_Titles" localSheetId="38">IK_TP_02_Auftraggeber_09!$1:$13</definedName>
    <definedName name="_xlnm.Print_Titles" localSheetId="39">IK_TP_02_Auftraggeber_10!$1:$13</definedName>
    <definedName name="_xlnm.Print_Titles" localSheetId="40">IK_TP_03_Auftraggeber_01!$1:$13</definedName>
    <definedName name="_xlnm.Print_Titles" localSheetId="41">IK_TP_03_Auftraggeber_02!$1:$13</definedName>
    <definedName name="_xlnm.Print_Titles" localSheetId="42">IK_TP_03_Auftraggeber_03!$1:$13</definedName>
    <definedName name="_xlnm.Print_Titles" localSheetId="43">IK_TP_03_Auftraggeber_04!$1:$13</definedName>
    <definedName name="_xlnm.Print_Titles" localSheetId="44">IK_TP_03_Auftraggeber_05!$1:$13</definedName>
    <definedName name="_xlnm.Print_Titles" localSheetId="45">IK_TP_03_Auftraggeber_06!$1:$13</definedName>
    <definedName name="_xlnm.Print_Titles" localSheetId="46">IK_TP_03_Auftraggeber_07!$1:$13</definedName>
    <definedName name="_xlnm.Print_Titles" localSheetId="47">IK_TP_03_Auftraggeber_08!$1:$13</definedName>
    <definedName name="_xlnm.Print_Titles" localSheetId="48">IK_TP_03_Auftraggeber_09!$1:$13</definedName>
    <definedName name="_xlnm.Print_Titles" localSheetId="49">IK_TP_03_Auftraggeber_10!$1:$13</definedName>
    <definedName name="_xlnm.Print_Titles" localSheetId="50">IK_TP_04_Auftraggeber_01!$1:$13</definedName>
    <definedName name="_xlnm.Print_Titles" localSheetId="51">IK_TP_04_Auftraggeber_02!$1:$13</definedName>
    <definedName name="_xlnm.Print_Titles" localSheetId="52">IK_TP_04_Auftraggeber_03!$1:$13</definedName>
    <definedName name="_xlnm.Print_Titles" localSheetId="53">IK_TP_04_Auftraggeber_04!$1:$13</definedName>
    <definedName name="_xlnm.Print_Titles" localSheetId="54">IK_TP_04_Auftraggeber_05!$1:$13</definedName>
    <definedName name="_xlnm.Print_Titles" localSheetId="55">IK_TP_04_Auftraggeber_06!$1:$13</definedName>
    <definedName name="_xlnm.Print_Titles" localSheetId="56">IK_TP_04_Auftraggeber_07!$1:$13</definedName>
    <definedName name="_xlnm.Print_Titles" localSheetId="57">IK_TP_04_Auftraggeber_08!$1:$13</definedName>
    <definedName name="_xlnm.Print_Titles" localSheetId="58">IK_TP_04_Auftraggeber_09!$1:$13</definedName>
    <definedName name="_xlnm.Print_Titles" localSheetId="59">IK_TP_04_Auftraggeber_10!$1:$13</definedName>
    <definedName name="_xlnm.Print_Titles" localSheetId="60">IK_TP_05_Auftraggeber_01!$1:$13</definedName>
    <definedName name="_xlnm.Print_Titles" localSheetId="61">IK_TP_05_Auftraggeber_02!$1:$13</definedName>
    <definedName name="_xlnm.Print_Titles" localSheetId="62">IK_TP_05_Auftraggeber_03!$1:$13</definedName>
    <definedName name="_xlnm.Print_Titles" localSheetId="63">IK_TP_05_Auftraggeber_04!$1:$13</definedName>
    <definedName name="_xlnm.Print_Titles" localSheetId="64">IK_TP_05_Auftraggeber_05!$1:$13</definedName>
    <definedName name="_xlnm.Print_Titles" localSheetId="65">IK_TP_05_Auftraggeber_06!$1:$13</definedName>
    <definedName name="_xlnm.Print_Titles" localSheetId="66">IK_TP_05_Auftraggeber_07!$1:$13</definedName>
    <definedName name="_xlnm.Print_Titles" localSheetId="67">IK_TP_05_Auftraggeber_08!$1:$13</definedName>
    <definedName name="_xlnm.Print_Titles" localSheetId="68">IK_TP_05_Auftraggeber_09!$1:$13</definedName>
    <definedName name="_xlnm.Print_Titles" localSheetId="69">IK_TP_05_Auftraggeber_10!$1:$13</definedName>
    <definedName name="Gesamtpreis_Alles">Sommario!$G$9</definedName>
    <definedName name="Gesamtpreis_Festpositionen">Sommario!$H$9</definedName>
    <definedName name="Gesamtpreis_Optionen">Sommario!$I$9</definedName>
    <definedName name="IK_Fest">Sommario!$H$20</definedName>
    <definedName name="IK_Ges">Sommario!$G$20</definedName>
    <definedName name="IK_Optionen">Sommario!$I$20</definedName>
    <definedName name="Optionen_Toggle">Steuerung!$A$13</definedName>
    <definedName name="Vergabeschutz_Boolean">Steuerung!$C$10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4" l="1"/>
  <c r="N10" i="71" l="1"/>
  <c r="H118" i="71" l="1"/>
  <c r="J118" i="71" s="1"/>
  <c r="G117" i="71"/>
  <c r="G118" i="71" s="1"/>
  <c r="F117" i="71"/>
  <c r="F118" i="71" s="1"/>
  <c r="G116" i="71"/>
  <c r="F116" i="71"/>
  <c r="G115" i="71"/>
  <c r="F115" i="71"/>
  <c r="G114" i="71"/>
  <c r="F114" i="71"/>
  <c r="E114" i="71"/>
  <c r="E115" i="71" s="1"/>
  <c r="E116" i="71" s="1"/>
  <c r="E117" i="71" s="1"/>
  <c r="E118" i="71" s="1"/>
  <c r="G113" i="71"/>
  <c r="G112" i="71"/>
  <c r="F112" i="71"/>
  <c r="F113" i="71" s="1"/>
  <c r="G111" i="71"/>
  <c r="G110" i="71"/>
  <c r="G109" i="71"/>
  <c r="G108" i="71"/>
  <c r="G107" i="71"/>
  <c r="G106" i="71"/>
  <c r="F106" i="71"/>
  <c r="F107" i="71" s="1"/>
  <c r="F108" i="71" s="1"/>
  <c r="F109" i="71" s="1"/>
  <c r="F110" i="71" s="1"/>
  <c r="F111" i="71" s="1"/>
  <c r="G105" i="71"/>
  <c r="G104" i="71"/>
  <c r="G103" i="71"/>
  <c r="G102" i="71"/>
  <c r="G101" i="71"/>
  <c r="G100" i="71"/>
  <c r="G99" i="71"/>
  <c r="G98" i="71"/>
  <c r="G97" i="71"/>
  <c r="G96" i="71"/>
  <c r="G95" i="71"/>
  <c r="G94" i="71"/>
  <c r="G93" i="71"/>
  <c r="G92" i="71"/>
  <c r="F92" i="71"/>
  <c r="F93" i="71" s="1"/>
  <c r="F94" i="71" s="1"/>
  <c r="F95" i="71" s="1"/>
  <c r="F96" i="71" s="1"/>
  <c r="F97" i="71" s="1"/>
  <c r="F98" i="71" s="1"/>
  <c r="F99" i="71" s="1"/>
  <c r="F100" i="71" s="1"/>
  <c r="F101" i="71" s="1"/>
  <c r="F102" i="71" s="1"/>
  <c r="F103" i="71" s="1"/>
  <c r="F104" i="71" s="1"/>
  <c r="F105" i="71" s="1"/>
  <c r="G91" i="71"/>
  <c r="G90" i="71"/>
  <c r="F90" i="71"/>
  <c r="F91" i="71" s="1"/>
  <c r="G89" i="71"/>
  <c r="F89" i="71"/>
  <c r="G88" i="71"/>
  <c r="F88" i="71"/>
  <c r="E88" i="71"/>
  <c r="E89" i="71" s="1"/>
  <c r="E90" i="71" s="1"/>
  <c r="E91" i="71" s="1"/>
  <c r="E92" i="71" s="1"/>
  <c r="E93" i="71" s="1"/>
  <c r="E94" i="71" s="1"/>
  <c r="E95" i="71" s="1"/>
  <c r="E96" i="71" s="1"/>
  <c r="E97" i="71" s="1"/>
  <c r="E98" i="71" s="1"/>
  <c r="E99" i="71" s="1"/>
  <c r="E100" i="71" s="1"/>
  <c r="E101" i="71" s="1"/>
  <c r="E102" i="71" s="1"/>
  <c r="E103" i="71" s="1"/>
  <c r="E104" i="71" s="1"/>
  <c r="E105" i="71" s="1"/>
  <c r="E106" i="71" s="1"/>
  <c r="E107" i="71" s="1"/>
  <c r="E108" i="71" s="1"/>
  <c r="E109" i="71" s="1"/>
  <c r="E110" i="71" s="1"/>
  <c r="E111" i="71" s="1"/>
  <c r="E112" i="71" s="1"/>
  <c r="E113" i="71" s="1"/>
  <c r="G87" i="71"/>
  <c r="F87" i="71"/>
  <c r="E87" i="71"/>
  <c r="G86" i="71"/>
  <c r="F86" i="71"/>
  <c r="G85" i="71"/>
  <c r="F85" i="71"/>
  <c r="E85" i="71"/>
  <c r="E86" i="71" s="1"/>
  <c r="G84" i="71"/>
  <c r="F84" i="71"/>
  <c r="G83" i="71"/>
  <c r="F83" i="71"/>
  <c r="G82" i="71"/>
  <c r="F82" i="71"/>
  <c r="E82" i="71"/>
  <c r="E83" i="71" s="1"/>
  <c r="E84" i="71" s="1"/>
  <c r="G81" i="71"/>
  <c r="G80" i="71"/>
  <c r="G79" i="71"/>
  <c r="G78" i="71"/>
  <c r="G77" i="71"/>
  <c r="G76" i="71"/>
  <c r="G75" i="71"/>
  <c r="G74" i="71"/>
  <c r="G73" i="71"/>
  <c r="G72" i="71"/>
  <c r="G71" i="71"/>
  <c r="G70" i="71"/>
  <c r="F70" i="71"/>
  <c r="F71" i="71" s="1"/>
  <c r="F72" i="71" s="1"/>
  <c r="F73" i="71" s="1"/>
  <c r="F74" i="71" s="1"/>
  <c r="F75" i="71" s="1"/>
  <c r="F76" i="71" s="1"/>
  <c r="F77" i="71" s="1"/>
  <c r="F78" i="71" s="1"/>
  <c r="F79" i="71" s="1"/>
  <c r="F80" i="71" s="1"/>
  <c r="F81" i="71" s="1"/>
  <c r="G69" i="71"/>
  <c r="G68" i="71"/>
  <c r="F68" i="71"/>
  <c r="F69" i="71" s="1"/>
  <c r="G67" i="71"/>
  <c r="G66" i="71"/>
  <c r="F66" i="71"/>
  <c r="F67" i="71" s="1"/>
  <c r="G65" i="71"/>
  <c r="G64" i="71"/>
  <c r="F64" i="71"/>
  <c r="F65" i="71" s="1"/>
  <c r="G63" i="71"/>
  <c r="G62" i="71"/>
  <c r="F62" i="71"/>
  <c r="F63" i="71" s="1"/>
  <c r="G61" i="71"/>
  <c r="G60" i="71"/>
  <c r="F60" i="71"/>
  <c r="F61" i="71" s="1"/>
  <c r="G59" i="71"/>
  <c r="G58" i="71"/>
  <c r="F58" i="71"/>
  <c r="F59" i="71" s="1"/>
  <c r="G57" i="71"/>
  <c r="F57" i="71"/>
  <c r="E57" i="71"/>
  <c r="E58" i="71" s="1"/>
  <c r="E59" i="71" s="1"/>
  <c r="E60" i="71" s="1"/>
  <c r="E61" i="71" s="1"/>
  <c r="E62" i="71" s="1"/>
  <c r="E63" i="71" s="1"/>
  <c r="E64" i="71" s="1"/>
  <c r="E65" i="71" s="1"/>
  <c r="E66" i="71" s="1"/>
  <c r="E67" i="71" s="1"/>
  <c r="E68" i="71" s="1"/>
  <c r="E69" i="71" s="1"/>
  <c r="E70" i="71" s="1"/>
  <c r="E71" i="71" s="1"/>
  <c r="E72" i="71" s="1"/>
  <c r="E73" i="71" s="1"/>
  <c r="E74" i="71" s="1"/>
  <c r="E75" i="71" s="1"/>
  <c r="E76" i="71" s="1"/>
  <c r="E77" i="71" s="1"/>
  <c r="E78" i="71" s="1"/>
  <c r="E79" i="71" s="1"/>
  <c r="E80" i="71" s="1"/>
  <c r="E81" i="71" s="1"/>
  <c r="G47" i="71"/>
  <c r="G48" i="71" s="1"/>
  <c r="G49" i="71" s="1"/>
  <c r="G50" i="71" s="1"/>
  <c r="G51" i="71" s="1"/>
  <c r="G52" i="71" s="1"/>
  <c r="G53" i="71" s="1"/>
  <c r="G54" i="71" s="1"/>
  <c r="G55" i="71" s="1"/>
  <c r="G56" i="71" s="1"/>
  <c r="G46" i="71"/>
  <c r="G35" i="71"/>
  <c r="G36" i="71" s="1"/>
  <c r="G37" i="71" s="1"/>
  <c r="G38" i="71" s="1"/>
  <c r="G39" i="71" s="1"/>
  <c r="G40" i="71" s="1"/>
  <c r="G41" i="71" s="1"/>
  <c r="G42" i="71" s="1"/>
  <c r="G43" i="71" s="1"/>
  <c r="G44" i="71" s="1"/>
  <c r="G45" i="71" s="1"/>
  <c r="G33" i="71"/>
  <c r="G34" i="71" s="1"/>
  <c r="G31" i="71"/>
  <c r="G32" i="71" s="1"/>
  <c r="G25" i="71"/>
  <c r="G26" i="71" s="1"/>
  <c r="G27" i="71" s="1"/>
  <c r="G28" i="71" s="1"/>
  <c r="G29" i="71" s="1"/>
  <c r="G30" i="71" s="1"/>
  <c r="G20" i="71"/>
  <c r="G21" i="71" s="1"/>
  <c r="G22" i="71" s="1"/>
  <c r="G23" i="71" s="1"/>
  <c r="G24" i="71" s="1"/>
  <c r="G19" i="71"/>
  <c r="F19" i="71"/>
  <c r="F20" i="71" s="1"/>
  <c r="F21" i="71" s="1"/>
  <c r="F22" i="71" s="1"/>
  <c r="F23" i="71" s="1"/>
  <c r="F24" i="71" s="1"/>
  <c r="F25" i="71" s="1"/>
  <c r="F26" i="71" s="1"/>
  <c r="F27" i="71" s="1"/>
  <c r="F28" i="71" s="1"/>
  <c r="F29" i="71" s="1"/>
  <c r="F30" i="71" s="1"/>
  <c r="F31" i="71" s="1"/>
  <c r="F32" i="71" s="1"/>
  <c r="F33" i="71" s="1"/>
  <c r="F34" i="71" s="1"/>
  <c r="F35" i="71" s="1"/>
  <c r="F36" i="71" s="1"/>
  <c r="F37" i="71" s="1"/>
  <c r="F38" i="71" s="1"/>
  <c r="F39" i="71" s="1"/>
  <c r="F40" i="71" s="1"/>
  <c r="F41" i="71" s="1"/>
  <c r="F42" i="71" s="1"/>
  <c r="F43" i="71" s="1"/>
  <c r="F44" i="71" s="1"/>
  <c r="F45" i="71" s="1"/>
  <c r="F46" i="71" s="1"/>
  <c r="F47" i="71" s="1"/>
  <c r="F48" i="71" s="1"/>
  <c r="F49" i="71" s="1"/>
  <c r="F50" i="71" s="1"/>
  <c r="F51" i="71" s="1"/>
  <c r="F52" i="71" s="1"/>
  <c r="F53" i="71" s="1"/>
  <c r="F54" i="71" s="1"/>
  <c r="F55" i="71" s="1"/>
  <c r="F56" i="71" s="1"/>
  <c r="G18" i="71"/>
  <c r="F18" i="71"/>
  <c r="G17" i="71"/>
  <c r="G16" i="71"/>
  <c r="F16" i="71"/>
  <c r="F17" i="71" s="1"/>
  <c r="G15" i="71"/>
  <c r="F15" i="71"/>
  <c r="E15" i="71"/>
  <c r="E16" i="71" s="1"/>
  <c r="E17" i="71" s="1"/>
  <c r="E18" i="71" s="1"/>
  <c r="E19" i="71" s="1"/>
  <c r="E20" i="71" s="1"/>
  <c r="E21" i="71" s="1"/>
  <c r="E22" i="71" s="1"/>
  <c r="E23" i="71" s="1"/>
  <c r="E24" i="71" s="1"/>
  <c r="E25" i="71" s="1"/>
  <c r="E26" i="71" s="1"/>
  <c r="E27" i="71" s="1"/>
  <c r="E28" i="71" s="1"/>
  <c r="E29" i="71" s="1"/>
  <c r="E30" i="71" s="1"/>
  <c r="E31" i="71" s="1"/>
  <c r="E32" i="71" s="1"/>
  <c r="E33" i="71" s="1"/>
  <c r="E34" i="71" s="1"/>
  <c r="E35" i="71" s="1"/>
  <c r="E36" i="71" s="1"/>
  <c r="E37" i="71" s="1"/>
  <c r="E38" i="71" s="1"/>
  <c r="E39" i="71" s="1"/>
  <c r="E40" i="71" s="1"/>
  <c r="E41" i="71" s="1"/>
  <c r="E42" i="71" s="1"/>
  <c r="E43" i="71" s="1"/>
  <c r="E44" i="71" s="1"/>
  <c r="E45" i="71" s="1"/>
  <c r="E46" i="71" s="1"/>
  <c r="E47" i="71" s="1"/>
  <c r="E48" i="71" s="1"/>
  <c r="E49" i="71" s="1"/>
  <c r="E50" i="71" s="1"/>
  <c r="E51" i="71" s="1"/>
  <c r="E52" i="71" s="1"/>
  <c r="E53" i="71" s="1"/>
  <c r="E54" i="71" s="1"/>
  <c r="E55" i="71" s="1"/>
  <c r="E56" i="71" s="1"/>
  <c r="D15" i="71"/>
  <c r="H15" i="71" s="1"/>
  <c r="D16" i="71" l="1"/>
  <c r="C118" i="71"/>
  <c r="J15" i="71"/>
  <c r="H16" i="71" l="1"/>
  <c r="D17" i="71"/>
  <c r="D76" i="4"/>
  <c r="H17" i="71" l="1"/>
  <c r="J17" i="71" s="1"/>
  <c r="D18" i="71"/>
  <c r="C15" i="71"/>
  <c r="J16" i="71"/>
  <c r="V111" i="71"/>
  <c r="U111" i="71" s="1"/>
  <c r="V113" i="71"/>
  <c r="U113" i="71" s="1"/>
  <c r="V112" i="71"/>
  <c r="U112" i="71" s="1"/>
  <c r="V104" i="71"/>
  <c r="U104" i="71" s="1"/>
  <c r="V103" i="71"/>
  <c r="U103" i="71" s="1"/>
  <c r="V81" i="71"/>
  <c r="U81" i="71" s="1"/>
  <c r="V80" i="71"/>
  <c r="U80" i="71" s="1"/>
  <c r="V79" i="71"/>
  <c r="U79" i="71" s="1"/>
  <c r="C16" i="71" l="1"/>
  <c r="D19" i="71"/>
  <c r="H18" i="71"/>
  <c r="V39" i="71"/>
  <c r="U39" i="71" s="1"/>
  <c r="V78" i="71"/>
  <c r="U78" i="71" s="1"/>
  <c r="C17" i="71" l="1"/>
  <c r="J18" i="71"/>
  <c r="H19" i="71"/>
  <c r="D20" i="71"/>
  <c r="V19" i="71"/>
  <c r="U19" i="71" s="1"/>
  <c r="J19" i="71" l="1"/>
  <c r="C18" i="71"/>
  <c r="D21" i="71"/>
  <c r="H20" i="71"/>
  <c r="C19" i="71" s="1"/>
  <c r="V116" i="71"/>
  <c r="V115" i="71"/>
  <c r="V114" i="71"/>
  <c r="U114" i="71" s="1"/>
  <c r="V110" i="71"/>
  <c r="U110" i="71" s="1"/>
  <c r="V109" i="71"/>
  <c r="U109" i="71" s="1"/>
  <c r="V108" i="71"/>
  <c r="U108" i="71" s="1"/>
  <c r="V107" i="71"/>
  <c r="U107" i="71" s="1"/>
  <c r="V106" i="71"/>
  <c r="U106" i="71" s="1"/>
  <c r="V105" i="71"/>
  <c r="U105" i="71" s="1"/>
  <c r="V102" i="71"/>
  <c r="U102" i="71" s="1"/>
  <c r="V101" i="71"/>
  <c r="U101" i="71" s="1"/>
  <c r="V100" i="71"/>
  <c r="U100" i="71" s="1"/>
  <c r="V99" i="71"/>
  <c r="U99" i="71" s="1"/>
  <c r="V98" i="71"/>
  <c r="U98" i="71" s="1"/>
  <c r="V97" i="71"/>
  <c r="U97" i="71" s="1"/>
  <c r="V96" i="71"/>
  <c r="U96" i="71" s="1"/>
  <c r="V95" i="71"/>
  <c r="U95" i="71" s="1"/>
  <c r="V94" i="71"/>
  <c r="U94" i="71" s="1"/>
  <c r="V93" i="71"/>
  <c r="U93" i="71" s="1"/>
  <c r="V92" i="71"/>
  <c r="U92" i="71" s="1"/>
  <c r="V91" i="71"/>
  <c r="U91" i="71" s="1"/>
  <c r="V90" i="71"/>
  <c r="U90" i="71" s="1"/>
  <c r="V89" i="71"/>
  <c r="U89" i="71" s="1"/>
  <c r="V88" i="71"/>
  <c r="U88" i="71" s="1"/>
  <c r="V87" i="71"/>
  <c r="U87" i="71" s="1"/>
  <c r="V85" i="71"/>
  <c r="U85" i="71" s="1"/>
  <c r="V83" i="71"/>
  <c r="U83" i="71" s="1"/>
  <c r="V82" i="71"/>
  <c r="U82" i="71" s="1"/>
  <c r="V77" i="71"/>
  <c r="U77" i="71" s="1"/>
  <c r="V76" i="71"/>
  <c r="U76" i="71" s="1"/>
  <c r="V75" i="71"/>
  <c r="U75" i="71" s="1"/>
  <c r="V74" i="71"/>
  <c r="U74" i="71" s="1"/>
  <c r="V73" i="71"/>
  <c r="U73" i="71" s="1"/>
  <c r="V72" i="71"/>
  <c r="U72" i="71" s="1"/>
  <c r="V71" i="71"/>
  <c r="U71" i="71" s="1"/>
  <c r="V70" i="71"/>
  <c r="U70" i="71" s="1"/>
  <c r="V69" i="71"/>
  <c r="U69" i="71" s="1"/>
  <c r="V68" i="71"/>
  <c r="U68" i="71" s="1"/>
  <c r="V67" i="71"/>
  <c r="U67" i="71" s="1"/>
  <c r="V66" i="71"/>
  <c r="U66" i="71" s="1"/>
  <c r="V65" i="71"/>
  <c r="U65" i="71" s="1"/>
  <c r="V64" i="71"/>
  <c r="U64" i="71" s="1"/>
  <c r="V63" i="71"/>
  <c r="U63" i="71" s="1"/>
  <c r="V62" i="71"/>
  <c r="U62" i="71" s="1"/>
  <c r="V61" i="71"/>
  <c r="U61" i="71" s="1"/>
  <c r="V60" i="71"/>
  <c r="U60" i="71" s="1"/>
  <c r="V59" i="71"/>
  <c r="U59" i="71" s="1"/>
  <c r="V58" i="71"/>
  <c r="U58" i="71" s="1"/>
  <c r="V57" i="71"/>
  <c r="U57" i="71" s="1"/>
  <c r="V56" i="71"/>
  <c r="U56" i="71" s="1"/>
  <c r="V55" i="71"/>
  <c r="U55" i="71" s="1"/>
  <c r="V54" i="71"/>
  <c r="U54" i="71" s="1"/>
  <c r="V53" i="71"/>
  <c r="U53" i="71" s="1"/>
  <c r="V52" i="71"/>
  <c r="U52" i="71" s="1"/>
  <c r="V51" i="71"/>
  <c r="U51" i="71" s="1"/>
  <c r="V50" i="71"/>
  <c r="U50" i="71" s="1"/>
  <c r="V49" i="71"/>
  <c r="U49" i="71" s="1"/>
  <c r="V48" i="71"/>
  <c r="U48" i="71" s="1"/>
  <c r="V30" i="71"/>
  <c r="U30" i="71" s="1"/>
  <c r="V29" i="71"/>
  <c r="U29" i="71" s="1"/>
  <c r="V28" i="71"/>
  <c r="U28" i="71" s="1"/>
  <c r="V27" i="71"/>
  <c r="U27" i="71" s="1"/>
  <c r="V26" i="71"/>
  <c r="U26" i="71" s="1"/>
  <c r="V25" i="71"/>
  <c r="U25" i="71" s="1"/>
  <c r="V24" i="71"/>
  <c r="U24" i="71" s="1"/>
  <c r="V23" i="71"/>
  <c r="U23" i="71" s="1"/>
  <c r="V22" i="71"/>
  <c r="U22" i="71" s="1"/>
  <c r="V21" i="71"/>
  <c r="U21" i="71" s="1"/>
  <c r="V43" i="71"/>
  <c r="U43" i="71" s="1"/>
  <c r="V42" i="71"/>
  <c r="U42" i="71" s="1"/>
  <c r="V41" i="71"/>
  <c r="U41" i="71" s="1"/>
  <c r="V40" i="71"/>
  <c r="U40" i="71" s="1"/>
  <c r="V38" i="71"/>
  <c r="U38" i="71" s="1"/>
  <c r="V37" i="71"/>
  <c r="U37" i="71" s="1"/>
  <c r="V36" i="71"/>
  <c r="U36" i="71" s="1"/>
  <c r="V35" i="71"/>
  <c r="U35" i="71" s="1"/>
  <c r="V34" i="71"/>
  <c r="U34" i="71" s="1"/>
  <c r="V33" i="71"/>
  <c r="U33" i="71" s="1"/>
  <c r="D22" i="71" l="1"/>
  <c r="H21" i="71"/>
  <c r="C20" i="71" s="1"/>
  <c r="J20" i="71"/>
  <c r="V47" i="71"/>
  <c r="U47" i="71" s="1"/>
  <c r="V46" i="71"/>
  <c r="U46" i="71" s="1"/>
  <c r="V45" i="71"/>
  <c r="U45" i="71" s="1"/>
  <c r="V44" i="71"/>
  <c r="U44" i="71" s="1"/>
  <c r="V32" i="71"/>
  <c r="U32" i="71" s="1"/>
  <c r="V31" i="71"/>
  <c r="U31" i="71" s="1"/>
  <c r="V20" i="71"/>
  <c r="U20" i="71" s="1"/>
  <c r="V18" i="71"/>
  <c r="U18" i="71" s="1"/>
  <c r="V17" i="71"/>
  <c r="U17" i="71" s="1"/>
  <c r="V16" i="71"/>
  <c r="U16" i="71" s="1"/>
  <c r="V15" i="71"/>
  <c r="V14" i="71"/>
  <c r="U14" i="71" s="1"/>
  <c r="G14" i="71"/>
  <c r="F14" i="71"/>
  <c r="E14" i="71"/>
  <c r="D14" i="71"/>
  <c r="J21" i="71" l="1"/>
  <c r="H22" i="71"/>
  <c r="D23" i="71"/>
  <c r="H14" i="71"/>
  <c r="C14" i="71" s="1"/>
  <c r="J22" i="71" l="1"/>
  <c r="C21" i="71"/>
  <c r="H23" i="71"/>
  <c r="D24" i="71"/>
  <c r="G31" i="10"/>
  <c r="G30" i="10"/>
  <c r="G26" i="10"/>
  <c r="G27" i="10" s="1"/>
  <c r="G28" i="10" s="1"/>
  <c r="G29" i="10" s="1"/>
  <c r="G18" i="10"/>
  <c r="G19" i="10" s="1"/>
  <c r="G20" i="10" s="1"/>
  <c r="G21" i="10" s="1"/>
  <c r="G22" i="10" s="1"/>
  <c r="G23" i="10" s="1"/>
  <c r="G24" i="10" s="1"/>
  <c r="G25" i="10" s="1"/>
  <c r="G17" i="10"/>
  <c r="G16" i="10"/>
  <c r="G15" i="10"/>
  <c r="F15" i="10"/>
  <c r="F16" i="10" s="1"/>
  <c r="F17" i="10" s="1"/>
  <c r="F18" i="10" s="1"/>
  <c r="F19" i="10" s="1"/>
  <c r="F20" i="10" s="1"/>
  <c r="F21" i="10" s="1"/>
  <c r="F22" i="10" s="1"/>
  <c r="F23" i="10" s="1"/>
  <c r="F24" i="10" s="1"/>
  <c r="F25" i="10" s="1"/>
  <c r="F26" i="10" s="1"/>
  <c r="F27" i="10" s="1"/>
  <c r="F28" i="10" s="1"/>
  <c r="F29" i="10" s="1"/>
  <c r="F30" i="10" s="1"/>
  <c r="F31" i="10" s="1"/>
  <c r="T31" i="10"/>
  <c r="S31" i="10" s="1"/>
  <c r="T30" i="10"/>
  <c r="S30" i="10" s="1"/>
  <c r="T29" i="10"/>
  <c r="S29" i="10" s="1"/>
  <c r="T28" i="10"/>
  <c r="S28" i="10" s="1"/>
  <c r="T27" i="10"/>
  <c r="S27" i="10" s="1"/>
  <c r="T26" i="10"/>
  <c r="S26" i="10" s="1"/>
  <c r="T25" i="10"/>
  <c r="S25" i="10" s="1"/>
  <c r="T24" i="10"/>
  <c r="S24" i="10" s="1"/>
  <c r="T23" i="10"/>
  <c r="S23" i="10" s="1"/>
  <c r="T22" i="10"/>
  <c r="S22" i="10" s="1"/>
  <c r="T21" i="10"/>
  <c r="S21" i="10" s="1"/>
  <c r="T20" i="10"/>
  <c r="S20" i="10" s="1"/>
  <c r="T19" i="10"/>
  <c r="S19" i="10" s="1"/>
  <c r="T18" i="10"/>
  <c r="S18" i="10" s="1"/>
  <c r="T17" i="10"/>
  <c r="S17" i="10" s="1"/>
  <c r="J23" i="71" l="1"/>
  <c r="C22" i="71"/>
  <c r="D25" i="71"/>
  <c r="H24" i="71"/>
  <c r="C23" i="71" s="1"/>
  <c r="V31" i="199"/>
  <c r="U31" i="199" s="1"/>
  <c r="G31" i="199"/>
  <c r="V30" i="199"/>
  <c r="U30" i="199" s="1"/>
  <c r="G30" i="199"/>
  <c r="V29" i="199"/>
  <c r="U29" i="199" s="1"/>
  <c r="V28" i="199"/>
  <c r="U28" i="199" s="1"/>
  <c r="V27" i="199"/>
  <c r="U27" i="199" s="1"/>
  <c r="G27" i="199"/>
  <c r="G28" i="199" s="1"/>
  <c r="G29" i="199" s="1"/>
  <c r="V26" i="199"/>
  <c r="U26" i="199" s="1"/>
  <c r="V25" i="199"/>
  <c r="U25" i="199" s="1"/>
  <c r="V24" i="199"/>
  <c r="U24" i="199" s="1"/>
  <c r="G24" i="199"/>
  <c r="G25" i="199" s="1"/>
  <c r="G26" i="199" s="1"/>
  <c r="V23" i="199"/>
  <c r="U23" i="199" s="1"/>
  <c r="V22" i="199"/>
  <c r="U22" i="199" s="1"/>
  <c r="V21" i="199"/>
  <c r="U21" i="199" s="1"/>
  <c r="V20" i="199"/>
  <c r="U20" i="199" s="1"/>
  <c r="V19" i="199"/>
  <c r="U19" i="199" s="1"/>
  <c r="V18" i="199"/>
  <c r="U18" i="199" s="1"/>
  <c r="V17" i="199"/>
  <c r="U17" i="199" s="1"/>
  <c r="V16" i="199"/>
  <c r="U16" i="199" s="1"/>
  <c r="G16" i="199"/>
  <c r="G17" i="199" s="1"/>
  <c r="G18" i="199" s="1"/>
  <c r="G19" i="199" s="1"/>
  <c r="G20" i="199" s="1"/>
  <c r="G21" i="199" s="1"/>
  <c r="G22" i="199" s="1"/>
  <c r="G23" i="199" s="1"/>
  <c r="V15" i="199"/>
  <c r="U15" i="199" s="1"/>
  <c r="G15" i="199"/>
  <c r="F15" i="199"/>
  <c r="F16" i="199" s="1"/>
  <c r="F17" i="199" s="1"/>
  <c r="F18" i="199" s="1"/>
  <c r="F19" i="199" s="1"/>
  <c r="F20" i="199" s="1"/>
  <c r="F21" i="199" s="1"/>
  <c r="F22" i="199" s="1"/>
  <c r="F23" i="199" s="1"/>
  <c r="F24" i="199" s="1"/>
  <c r="F25" i="199" s="1"/>
  <c r="F26" i="199" s="1"/>
  <c r="F27" i="199" s="1"/>
  <c r="F28" i="199" s="1"/>
  <c r="F29" i="199" s="1"/>
  <c r="F30" i="199" s="1"/>
  <c r="F31" i="199" s="1"/>
  <c r="V14" i="199"/>
  <c r="G14" i="199"/>
  <c r="F14" i="199"/>
  <c r="E14" i="199"/>
  <c r="E15" i="199" s="1"/>
  <c r="D14" i="199"/>
  <c r="H14" i="199" s="1"/>
  <c r="C14" i="199" s="1"/>
  <c r="V31" i="198"/>
  <c r="U31" i="198" s="1"/>
  <c r="G31" i="198"/>
  <c r="V30" i="198"/>
  <c r="U30" i="198" s="1"/>
  <c r="G30" i="198"/>
  <c r="V29" i="198"/>
  <c r="U29" i="198" s="1"/>
  <c r="V28" i="198"/>
  <c r="U28" i="198" s="1"/>
  <c r="V27" i="198"/>
  <c r="U27" i="198" s="1"/>
  <c r="G27" i="198"/>
  <c r="G28" i="198" s="1"/>
  <c r="G29" i="198" s="1"/>
  <c r="V26" i="198"/>
  <c r="U26" i="198" s="1"/>
  <c r="V25" i="198"/>
  <c r="U25" i="198" s="1"/>
  <c r="V24" i="198"/>
  <c r="U24" i="198" s="1"/>
  <c r="G24" i="198"/>
  <c r="G25" i="198" s="1"/>
  <c r="G26" i="198" s="1"/>
  <c r="V23" i="198"/>
  <c r="U23" i="198" s="1"/>
  <c r="V22" i="198"/>
  <c r="U22" i="198" s="1"/>
  <c r="V21" i="198"/>
  <c r="U21" i="198" s="1"/>
  <c r="V20" i="198"/>
  <c r="U20" i="198" s="1"/>
  <c r="V19" i="198"/>
  <c r="U19" i="198" s="1"/>
  <c r="V18" i="198"/>
  <c r="U18" i="198" s="1"/>
  <c r="V17" i="198"/>
  <c r="U17" i="198" s="1"/>
  <c r="V16" i="198"/>
  <c r="U16" i="198" s="1"/>
  <c r="G16" i="198"/>
  <c r="G17" i="198" s="1"/>
  <c r="G18" i="198" s="1"/>
  <c r="G19" i="198" s="1"/>
  <c r="G20" i="198" s="1"/>
  <c r="G21" i="198" s="1"/>
  <c r="G22" i="198" s="1"/>
  <c r="G23" i="198" s="1"/>
  <c r="V15" i="198"/>
  <c r="U15" i="198" s="1"/>
  <c r="G15" i="198"/>
  <c r="F15" i="198"/>
  <c r="F16" i="198" s="1"/>
  <c r="F17" i="198" s="1"/>
  <c r="F18" i="198" s="1"/>
  <c r="F19" i="198" s="1"/>
  <c r="F20" i="198" s="1"/>
  <c r="F21" i="198" s="1"/>
  <c r="F22" i="198" s="1"/>
  <c r="F23" i="198" s="1"/>
  <c r="F24" i="198" s="1"/>
  <c r="F25" i="198" s="1"/>
  <c r="F26" i="198" s="1"/>
  <c r="F27" i="198" s="1"/>
  <c r="F28" i="198" s="1"/>
  <c r="F29" i="198" s="1"/>
  <c r="F30" i="198" s="1"/>
  <c r="F31" i="198" s="1"/>
  <c r="V14" i="198"/>
  <c r="G14" i="198"/>
  <c r="F14" i="198"/>
  <c r="E14" i="198"/>
  <c r="E15" i="198" s="1"/>
  <c r="E16" i="198" s="1"/>
  <c r="E17" i="198" s="1"/>
  <c r="E18" i="198" s="1"/>
  <c r="E19" i="198" s="1"/>
  <c r="E20" i="198" s="1"/>
  <c r="E21" i="198" s="1"/>
  <c r="E22" i="198" s="1"/>
  <c r="E23" i="198" s="1"/>
  <c r="E24" i="198" s="1"/>
  <c r="E25" i="198" s="1"/>
  <c r="E26" i="198" s="1"/>
  <c r="E27" i="198" s="1"/>
  <c r="E28" i="198" s="1"/>
  <c r="E29" i="198" s="1"/>
  <c r="E30" i="198" s="1"/>
  <c r="E31" i="198" s="1"/>
  <c r="D14" i="198"/>
  <c r="D15" i="198" s="1"/>
  <c r="D16" i="198" s="1"/>
  <c r="D17" i="198" s="1"/>
  <c r="V31" i="197"/>
  <c r="U31" i="197" s="1"/>
  <c r="G31" i="197"/>
  <c r="V30" i="197"/>
  <c r="U30" i="197" s="1"/>
  <c r="G30" i="197"/>
  <c r="F30" i="197"/>
  <c r="F31" i="197" s="1"/>
  <c r="V29" i="197"/>
  <c r="U29" i="197" s="1"/>
  <c r="V28" i="197"/>
  <c r="U28" i="197" s="1"/>
  <c r="V27" i="197"/>
  <c r="U27" i="197" s="1"/>
  <c r="G27" i="197"/>
  <c r="G28" i="197" s="1"/>
  <c r="G29" i="197" s="1"/>
  <c r="V26" i="197"/>
  <c r="U26" i="197" s="1"/>
  <c r="V25" i="197"/>
  <c r="U25" i="197" s="1"/>
  <c r="V24" i="197"/>
  <c r="U24" i="197" s="1"/>
  <c r="G24" i="197"/>
  <c r="G25" i="197" s="1"/>
  <c r="G26" i="197" s="1"/>
  <c r="V23" i="197"/>
  <c r="U23" i="197" s="1"/>
  <c r="V22" i="197"/>
  <c r="U22" i="197" s="1"/>
  <c r="V21" i="197"/>
  <c r="U21" i="197" s="1"/>
  <c r="V20" i="197"/>
  <c r="U20" i="197" s="1"/>
  <c r="V19" i="197"/>
  <c r="U19" i="197" s="1"/>
  <c r="V18" i="197"/>
  <c r="U18" i="197" s="1"/>
  <c r="V17" i="197"/>
  <c r="U17" i="197" s="1"/>
  <c r="V16" i="197"/>
  <c r="U16" i="197" s="1"/>
  <c r="G16" i="197"/>
  <c r="G17" i="197" s="1"/>
  <c r="G18" i="197" s="1"/>
  <c r="G19" i="197" s="1"/>
  <c r="G20" i="197" s="1"/>
  <c r="G21" i="197" s="1"/>
  <c r="G22" i="197" s="1"/>
  <c r="G23" i="197" s="1"/>
  <c r="V15" i="197"/>
  <c r="U15" i="197" s="1"/>
  <c r="G15" i="197"/>
  <c r="F15" i="197"/>
  <c r="F16" i="197" s="1"/>
  <c r="F17" i="197" s="1"/>
  <c r="F18" i="197" s="1"/>
  <c r="F19" i="197" s="1"/>
  <c r="F20" i="197" s="1"/>
  <c r="F21" i="197" s="1"/>
  <c r="F22" i="197" s="1"/>
  <c r="F23" i="197" s="1"/>
  <c r="F24" i="197" s="1"/>
  <c r="F25" i="197" s="1"/>
  <c r="F26" i="197" s="1"/>
  <c r="F27" i="197" s="1"/>
  <c r="F28" i="197" s="1"/>
  <c r="F29" i="197" s="1"/>
  <c r="V14" i="197"/>
  <c r="V13" i="197" s="1"/>
  <c r="G14" i="197"/>
  <c r="F14" i="197"/>
  <c r="E14" i="197"/>
  <c r="E15" i="197" s="1"/>
  <c r="E16" i="197" s="1"/>
  <c r="E17" i="197" s="1"/>
  <c r="E18" i="197" s="1"/>
  <c r="E19" i="197" s="1"/>
  <c r="E20" i="197" s="1"/>
  <c r="E21" i="197" s="1"/>
  <c r="E22" i="197" s="1"/>
  <c r="E23" i="197" s="1"/>
  <c r="E24" i="197" s="1"/>
  <c r="E25" i="197" s="1"/>
  <c r="E26" i="197" s="1"/>
  <c r="E27" i="197" s="1"/>
  <c r="E28" i="197" s="1"/>
  <c r="E29" i="197" s="1"/>
  <c r="E30" i="197" s="1"/>
  <c r="E31" i="197" s="1"/>
  <c r="D14" i="197"/>
  <c r="D15" i="197" s="1"/>
  <c r="D16" i="197" s="1"/>
  <c r="D17" i="197" s="1"/>
  <c r="V31" i="196"/>
  <c r="U31" i="196" s="1"/>
  <c r="G31" i="196"/>
  <c r="V30" i="196"/>
  <c r="U30" i="196" s="1"/>
  <c r="G30" i="196"/>
  <c r="V29" i="196"/>
  <c r="U29" i="196" s="1"/>
  <c r="V28" i="196"/>
  <c r="U28" i="196" s="1"/>
  <c r="V27" i="196"/>
  <c r="U27" i="196" s="1"/>
  <c r="G27" i="196"/>
  <c r="G28" i="196" s="1"/>
  <c r="G29" i="196" s="1"/>
  <c r="V26" i="196"/>
  <c r="U26" i="196" s="1"/>
  <c r="V25" i="196"/>
  <c r="U25" i="196" s="1"/>
  <c r="V24" i="196"/>
  <c r="U24" i="196" s="1"/>
  <c r="G24" i="196"/>
  <c r="G25" i="196" s="1"/>
  <c r="G26" i="196" s="1"/>
  <c r="V23" i="196"/>
  <c r="U23" i="196" s="1"/>
  <c r="V22" i="196"/>
  <c r="U22" i="196" s="1"/>
  <c r="V21" i="196"/>
  <c r="U21" i="196" s="1"/>
  <c r="V20" i="196"/>
  <c r="U20" i="196" s="1"/>
  <c r="V19" i="196"/>
  <c r="U19" i="196" s="1"/>
  <c r="V18" i="196"/>
  <c r="U18" i="196" s="1"/>
  <c r="V17" i="196"/>
  <c r="U17" i="196" s="1"/>
  <c r="V16" i="196"/>
  <c r="U16" i="196" s="1"/>
  <c r="G16" i="196"/>
  <c r="G17" i="196" s="1"/>
  <c r="G18" i="196" s="1"/>
  <c r="G19" i="196" s="1"/>
  <c r="G20" i="196" s="1"/>
  <c r="G21" i="196" s="1"/>
  <c r="G22" i="196" s="1"/>
  <c r="G23" i="196" s="1"/>
  <c r="V15" i="196"/>
  <c r="U15" i="196" s="1"/>
  <c r="G15" i="196"/>
  <c r="F15" i="196"/>
  <c r="F16" i="196" s="1"/>
  <c r="F17" i="196" s="1"/>
  <c r="F18" i="196" s="1"/>
  <c r="F19" i="196" s="1"/>
  <c r="F20" i="196" s="1"/>
  <c r="F21" i="196" s="1"/>
  <c r="F22" i="196" s="1"/>
  <c r="F23" i="196" s="1"/>
  <c r="F24" i="196" s="1"/>
  <c r="F25" i="196" s="1"/>
  <c r="F26" i="196" s="1"/>
  <c r="F27" i="196" s="1"/>
  <c r="F28" i="196" s="1"/>
  <c r="F29" i="196" s="1"/>
  <c r="F30" i="196" s="1"/>
  <c r="F31" i="196" s="1"/>
  <c r="V14" i="196"/>
  <c r="G14" i="196"/>
  <c r="F14" i="196"/>
  <c r="E14" i="196"/>
  <c r="E15" i="196" s="1"/>
  <c r="D14" i="196"/>
  <c r="D15" i="196" s="1"/>
  <c r="D16" i="196" s="1"/>
  <c r="D17" i="196" s="1"/>
  <c r="V31" i="195"/>
  <c r="U31" i="195" s="1"/>
  <c r="G31" i="195"/>
  <c r="V30" i="195"/>
  <c r="U30" i="195" s="1"/>
  <c r="G30" i="195"/>
  <c r="V29" i="195"/>
  <c r="U29" i="195" s="1"/>
  <c r="V28" i="195"/>
  <c r="U28" i="195" s="1"/>
  <c r="V27" i="195"/>
  <c r="U27" i="195" s="1"/>
  <c r="G27" i="195"/>
  <c r="G28" i="195" s="1"/>
  <c r="G29" i="195" s="1"/>
  <c r="V26" i="195"/>
  <c r="U26" i="195" s="1"/>
  <c r="V25" i="195"/>
  <c r="U25" i="195" s="1"/>
  <c r="V24" i="195"/>
  <c r="U24" i="195" s="1"/>
  <c r="G24" i="195"/>
  <c r="G25" i="195" s="1"/>
  <c r="G26" i="195" s="1"/>
  <c r="V23" i="195"/>
  <c r="U23" i="195" s="1"/>
  <c r="V22" i="195"/>
  <c r="U22" i="195" s="1"/>
  <c r="V21" i="195"/>
  <c r="U21" i="195" s="1"/>
  <c r="V20" i="195"/>
  <c r="U20" i="195" s="1"/>
  <c r="V19" i="195"/>
  <c r="U19" i="195" s="1"/>
  <c r="V18" i="195"/>
  <c r="U18" i="195" s="1"/>
  <c r="V17" i="195"/>
  <c r="U17" i="195" s="1"/>
  <c r="V16" i="195"/>
  <c r="U16" i="195" s="1"/>
  <c r="G16" i="195"/>
  <c r="G17" i="195" s="1"/>
  <c r="G18" i="195" s="1"/>
  <c r="G19" i="195" s="1"/>
  <c r="G20" i="195" s="1"/>
  <c r="G21" i="195" s="1"/>
  <c r="G22" i="195" s="1"/>
  <c r="G23" i="195" s="1"/>
  <c r="V15" i="195"/>
  <c r="U15" i="195" s="1"/>
  <c r="G15" i="195"/>
  <c r="F15" i="195"/>
  <c r="F16" i="195" s="1"/>
  <c r="F17" i="195" s="1"/>
  <c r="F18" i="195" s="1"/>
  <c r="F19" i="195" s="1"/>
  <c r="F20" i="195" s="1"/>
  <c r="F21" i="195" s="1"/>
  <c r="F22" i="195" s="1"/>
  <c r="F23" i="195" s="1"/>
  <c r="F24" i="195" s="1"/>
  <c r="F25" i="195" s="1"/>
  <c r="F26" i="195" s="1"/>
  <c r="F27" i="195" s="1"/>
  <c r="F28" i="195" s="1"/>
  <c r="F29" i="195" s="1"/>
  <c r="F30" i="195" s="1"/>
  <c r="F31" i="195" s="1"/>
  <c r="V14" i="195"/>
  <c r="G14" i="195"/>
  <c r="F14" i="195"/>
  <c r="E14" i="195"/>
  <c r="E15" i="195" s="1"/>
  <c r="E16" i="195" s="1"/>
  <c r="E17" i="195" s="1"/>
  <c r="E18" i="195" s="1"/>
  <c r="E19" i="195" s="1"/>
  <c r="E20" i="195" s="1"/>
  <c r="E21" i="195" s="1"/>
  <c r="E22" i="195" s="1"/>
  <c r="E23" i="195" s="1"/>
  <c r="E24" i="195" s="1"/>
  <c r="E25" i="195" s="1"/>
  <c r="E26" i="195" s="1"/>
  <c r="E27" i="195" s="1"/>
  <c r="E28" i="195" s="1"/>
  <c r="E29" i="195" s="1"/>
  <c r="E30" i="195" s="1"/>
  <c r="E31" i="195" s="1"/>
  <c r="D14" i="195"/>
  <c r="D15" i="195" s="1"/>
  <c r="V31" i="194"/>
  <c r="U31" i="194" s="1"/>
  <c r="G31" i="194"/>
  <c r="V30" i="194"/>
  <c r="U30" i="194" s="1"/>
  <c r="G30" i="194"/>
  <c r="V29" i="194"/>
  <c r="U29" i="194" s="1"/>
  <c r="V28" i="194"/>
  <c r="U28" i="194" s="1"/>
  <c r="V27" i="194"/>
  <c r="U27" i="194" s="1"/>
  <c r="G27" i="194"/>
  <c r="G28" i="194" s="1"/>
  <c r="G29" i="194" s="1"/>
  <c r="V26" i="194"/>
  <c r="U26" i="194" s="1"/>
  <c r="V25" i="194"/>
  <c r="U25" i="194" s="1"/>
  <c r="V24" i="194"/>
  <c r="U24" i="194" s="1"/>
  <c r="G24" i="194"/>
  <c r="G25" i="194" s="1"/>
  <c r="G26" i="194" s="1"/>
  <c r="V23" i="194"/>
  <c r="U23" i="194" s="1"/>
  <c r="V22" i="194"/>
  <c r="U22" i="194" s="1"/>
  <c r="V21" i="194"/>
  <c r="U21" i="194" s="1"/>
  <c r="V20" i="194"/>
  <c r="U20" i="194" s="1"/>
  <c r="V19" i="194"/>
  <c r="U19" i="194" s="1"/>
  <c r="V18" i="194"/>
  <c r="U18" i="194" s="1"/>
  <c r="V17" i="194"/>
  <c r="V16" i="194"/>
  <c r="U16" i="194" s="1"/>
  <c r="G16" i="194"/>
  <c r="G17" i="194" s="1"/>
  <c r="G18" i="194" s="1"/>
  <c r="G19" i="194" s="1"/>
  <c r="G20" i="194" s="1"/>
  <c r="G21" i="194" s="1"/>
  <c r="G22" i="194" s="1"/>
  <c r="G23" i="194" s="1"/>
  <c r="V15" i="194"/>
  <c r="U15" i="194" s="1"/>
  <c r="G15" i="194"/>
  <c r="F15" i="194"/>
  <c r="F16" i="194" s="1"/>
  <c r="F17" i="194" s="1"/>
  <c r="F18" i="194" s="1"/>
  <c r="F19" i="194" s="1"/>
  <c r="F20" i="194" s="1"/>
  <c r="F21" i="194" s="1"/>
  <c r="F22" i="194" s="1"/>
  <c r="F23" i="194" s="1"/>
  <c r="F24" i="194" s="1"/>
  <c r="F25" i="194" s="1"/>
  <c r="F26" i="194" s="1"/>
  <c r="F27" i="194" s="1"/>
  <c r="F28" i="194" s="1"/>
  <c r="F29" i="194" s="1"/>
  <c r="F30" i="194" s="1"/>
  <c r="F31" i="194" s="1"/>
  <c r="V14" i="194"/>
  <c r="G14" i="194"/>
  <c r="F14" i="194"/>
  <c r="E14" i="194"/>
  <c r="E15" i="194" s="1"/>
  <c r="D14" i="194"/>
  <c r="D15" i="194" s="1"/>
  <c r="D16" i="194" s="1"/>
  <c r="D17" i="194" s="1"/>
  <c r="V31" i="193"/>
  <c r="U31" i="193" s="1"/>
  <c r="G31" i="193"/>
  <c r="V30" i="193"/>
  <c r="U30" i="193" s="1"/>
  <c r="G30" i="193"/>
  <c r="V29" i="193"/>
  <c r="U29" i="193" s="1"/>
  <c r="V28" i="193"/>
  <c r="U28" i="193" s="1"/>
  <c r="V27" i="193"/>
  <c r="U27" i="193" s="1"/>
  <c r="G27" i="193"/>
  <c r="G28" i="193" s="1"/>
  <c r="G29" i="193" s="1"/>
  <c r="V26" i="193"/>
  <c r="U26" i="193" s="1"/>
  <c r="V25" i="193"/>
  <c r="U25" i="193" s="1"/>
  <c r="V24" i="193"/>
  <c r="U24" i="193" s="1"/>
  <c r="G24" i="193"/>
  <c r="G25" i="193" s="1"/>
  <c r="G26" i="193" s="1"/>
  <c r="V23" i="193"/>
  <c r="U23" i="193" s="1"/>
  <c r="V22" i="193"/>
  <c r="U22" i="193" s="1"/>
  <c r="V21" i="193"/>
  <c r="U21" i="193" s="1"/>
  <c r="V20" i="193"/>
  <c r="U20" i="193" s="1"/>
  <c r="V19" i="193"/>
  <c r="U19" i="193" s="1"/>
  <c r="V18" i="193"/>
  <c r="U18" i="193" s="1"/>
  <c r="V17" i="193"/>
  <c r="U17" i="193" s="1"/>
  <c r="V16" i="193"/>
  <c r="U16" i="193" s="1"/>
  <c r="G16" i="193"/>
  <c r="G17" i="193" s="1"/>
  <c r="G18" i="193" s="1"/>
  <c r="G19" i="193" s="1"/>
  <c r="G20" i="193" s="1"/>
  <c r="G21" i="193" s="1"/>
  <c r="G22" i="193" s="1"/>
  <c r="G23" i="193" s="1"/>
  <c r="V15" i="193"/>
  <c r="U15" i="193" s="1"/>
  <c r="G15" i="193"/>
  <c r="F15" i="193"/>
  <c r="F16" i="193" s="1"/>
  <c r="F17" i="193" s="1"/>
  <c r="F18" i="193" s="1"/>
  <c r="F19" i="193" s="1"/>
  <c r="F20" i="193" s="1"/>
  <c r="F21" i="193" s="1"/>
  <c r="F22" i="193" s="1"/>
  <c r="F23" i="193" s="1"/>
  <c r="F24" i="193" s="1"/>
  <c r="F25" i="193" s="1"/>
  <c r="F26" i="193" s="1"/>
  <c r="F27" i="193" s="1"/>
  <c r="F28" i="193" s="1"/>
  <c r="F29" i="193" s="1"/>
  <c r="F30" i="193" s="1"/>
  <c r="F31" i="193" s="1"/>
  <c r="V14" i="193"/>
  <c r="G14" i="193"/>
  <c r="F14" i="193"/>
  <c r="E14" i="193"/>
  <c r="E15" i="193" s="1"/>
  <c r="E16" i="193" s="1"/>
  <c r="E17" i="193" s="1"/>
  <c r="E18" i="193" s="1"/>
  <c r="E19" i="193" s="1"/>
  <c r="E20" i="193" s="1"/>
  <c r="E21" i="193" s="1"/>
  <c r="E22" i="193" s="1"/>
  <c r="E23" i="193" s="1"/>
  <c r="E24" i="193" s="1"/>
  <c r="E25" i="193" s="1"/>
  <c r="E26" i="193" s="1"/>
  <c r="E27" i="193" s="1"/>
  <c r="E28" i="193" s="1"/>
  <c r="E29" i="193" s="1"/>
  <c r="E30" i="193" s="1"/>
  <c r="E31" i="193" s="1"/>
  <c r="D14" i="193"/>
  <c r="D15" i="193" s="1"/>
  <c r="V31" i="192"/>
  <c r="U31" i="192" s="1"/>
  <c r="G31" i="192"/>
  <c r="V30" i="192"/>
  <c r="U30" i="192" s="1"/>
  <c r="G30" i="192"/>
  <c r="V29" i="192"/>
  <c r="U29" i="192" s="1"/>
  <c r="V28" i="192"/>
  <c r="U28" i="192" s="1"/>
  <c r="V27" i="192"/>
  <c r="U27" i="192" s="1"/>
  <c r="G27" i="192"/>
  <c r="G28" i="192" s="1"/>
  <c r="G29" i="192" s="1"/>
  <c r="V26" i="192"/>
  <c r="U26" i="192" s="1"/>
  <c r="V25" i="192"/>
  <c r="U25" i="192" s="1"/>
  <c r="V24" i="192"/>
  <c r="U24" i="192" s="1"/>
  <c r="G24" i="192"/>
  <c r="G25" i="192" s="1"/>
  <c r="G26" i="192" s="1"/>
  <c r="V23" i="192"/>
  <c r="U23" i="192" s="1"/>
  <c r="V22" i="192"/>
  <c r="U22" i="192" s="1"/>
  <c r="V21" i="192"/>
  <c r="U21" i="192" s="1"/>
  <c r="V20" i="192"/>
  <c r="U20" i="192" s="1"/>
  <c r="V19" i="192"/>
  <c r="U19" i="192" s="1"/>
  <c r="V18" i="192"/>
  <c r="U18" i="192" s="1"/>
  <c r="V17" i="192"/>
  <c r="U17" i="192" s="1"/>
  <c r="V16" i="192"/>
  <c r="U16" i="192" s="1"/>
  <c r="G16" i="192"/>
  <c r="G17" i="192" s="1"/>
  <c r="G18" i="192" s="1"/>
  <c r="G19" i="192" s="1"/>
  <c r="G20" i="192" s="1"/>
  <c r="G21" i="192" s="1"/>
  <c r="G22" i="192" s="1"/>
  <c r="G23" i="192" s="1"/>
  <c r="V15" i="192"/>
  <c r="U15" i="192" s="1"/>
  <c r="G15" i="192"/>
  <c r="F15" i="192"/>
  <c r="F16" i="192" s="1"/>
  <c r="F17" i="192" s="1"/>
  <c r="F18" i="192" s="1"/>
  <c r="F19" i="192" s="1"/>
  <c r="F20" i="192" s="1"/>
  <c r="F21" i="192" s="1"/>
  <c r="F22" i="192" s="1"/>
  <c r="F23" i="192" s="1"/>
  <c r="F24" i="192" s="1"/>
  <c r="F25" i="192" s="1"/>
  <c r="F26" i="192" s="1"/>
  <c r="F27" i="192" s="1"/>
  <c r="F28" i="192" s="1"/>
  <c r="F29" i="192" s="1"/>
  <c r="F30" i="192" s="1"/>
  <c r="F31" i="192" s="1"/>
  <c r="V14" i="192"/>
  <c r="G14" i="192"/>
  <c r="F14" i="192"/>
  <c r="E14" i="192"/>
  <c r="E15" i="192" s="1"/>
  <c r="E16" i="192" s="1"/>
  <c r="E17" i="192" s="1"/>
  <c r="E18" i="192" s="1"/>
  <c r="E19" i="192" s="1"/>
  <c r="E20" i="192" s="1"/>
  <c r="E21" i="192" s="1"/>
  <c r="E22" i="192" s="1"/>
  <c r="E23" i="192" s="1"/>
  <c r="E24" i="192" s="1"/>
  <c r="E25" i="192" s="1"/>
  <c r="E26" i="192" s="1"/>
  <c r="E27" i="192" s="1"/>
  <c r="E28" i="192" s="1"/>
  <c r="E29" i="192" s="1"/>
  <c r="E30" i="192" s="1"/>
  <c r="E31" i="192" s="1"/>
  <c r="D14" i="192"/>
  <c r="D15" i="192" s="1"/>
  <c r="V31" i="191"/>
  <c r="U31" i="191" s="1"/>
  <c r="G31" i="191"/>
  <c r="V30" i="191"/>
  <c r="U30" i="191" s="1"/>
  <c r="G30" i="191"/>
  <c r="V29" i="191"/>
  <c r="U29" i="191" s="1"/>
  <c r="V28" i="191"/>
  <c r="U28" i="191" s="1"/>
  <c r="V27" i="191"/>
  <c r="U27" i="191" s="1"/>
  <c r="G27" i="191"/>
  <c r="G28" i="191" s="1"/>
  <c r="G29" i="191" s="1"/>
  <c r="V26" i="191"/>
  <c r="U26" i="191" s="1"/>
  <c r="V25" i="191"/>
  <c r="U25" i="191" s="1"/>
  <c r="V24" i="191"/>
  <c r="U24" i="191" s="1"/>
  <c r="G24" i="191"/>
  <c r="G25" i="191" s="1"/>
  <c r="G26" i="191" s="1"/>
  <c r="V23" i="191"/>
  <c r="U23" i="191" s="1"/>
  <c r="V22" i="191"/>
  <c r="U22" i="191" s="1"/>
  <c r="V21" i="191"/>
  <c r="U21" i="191" s="1"/>
  <c r="V20" i="191"/>
  <c r="U20" i="191" s="1"/>
  <c r="V19" i="191"/>
  <c r="U19" i="191" s="1"/>
  <c r="V18" i="191"/>
  <c r="U18" i="191" s="1"/>
  <c r="V17" i="191"/>
  <c r="U17" i="191" s="1"/>
  <c r="V16" i="191"/>
  <c r="U16" i="191" s="1"/>
  <c r="G16" i="191"/>
  <c r="G17" i="191" s="1"/>
  <c r="G18" i="191" s="1"/>
  <c r="G19" i="191" s="1"/>
  <c r="G20" i="191" s="1"/>
  <c r="G21" i="191" s="1"/>
  <c r="G22" i="191" s="1"/>
  <c r="G23" i="191" s="1"/>
  <c r="V15" i="191"/>
  <c r="U15" i="191" s="1"/>
  <c r="G15" i="191"/>
  <c r="F15" i="191"/>
  <c r="F16" i="191" s="1"/>
  <c r="F17" i="191" s="1"/>
  <c r="F18" i="191" s="1"/>
  <c r="F19" i="191" s="1"/>
  <c r="F20" i="191" s="1"/>
  <c r="F21" i="191" s="1"/>
  <c r="F22" i="191" s="1"/>
  <c r="F23" i="191" s="1"/>
  <c r="F24" i="191" s="1"/>
  <c r="F25" i="191" s="1"/>
  <c r="F26" i="191" s="1"/>
  <c r="F27" i="191" s="1"/>
  <c r="F28" i="191" s="1"/>
  <c r="F29" i="191" s="1"/>
  <c r="F30" i="191" s="1"/>
  <c r="F31" i="191" s="1"/>
  <c r="V14" i="191"/>
  <c r="G14" i="191"/>
  <c r="F14" i="191"/>
  <c r="E14" i="191"/>
  <c r="E15" i="191" s="1"/>
  <c r="E16" i="191" s="1"/>
  <c r="E17" i="191" s="1"/>
  <c r="E18" i="191" s="1"/>
  <c r="E19" i="191" s="1"/>
  <c r="E20" i="191" s="1"/>
  <c r="E21" i="191" s="1"/>
  <c r="E22" i="191" s="1"/>
  <c r="E23" i="191" s="1"/>
  <c r="E24" i="191" s="1"/>
  <c r="E25" i="191" s="1"/>
  <c r="E26" i="191" s="1"/>
  <c r="E27" i="191" s="1"/>
  <c r="E28" i="191" s="1"/>
  <c r="E29" i="191" s="1"/>
  <c r="E30" i="191" s="1"/>
  <c r="E31" i="191" s="1"/>
  <c r="D14" i="191"/>
  <c r="D15" i="191" s="1"/>
  <c r="V31" i="190"/>
  <c r="U31" i="190" s="1"/>
  <c r="G31" i="190"/>
  <c r="V30" i="190"/>
  <c r="U30" i="190" s="1"/>
  <c r="G30" i="190"/>
  <c r="V29" i="190"/>
  <c r="U29" i="190" s="1"/>
  <c r="V28" i="190"/>
  <c r="U28" i="190" s="1"/>
  <c r="V27" i="190"/>
  <c r="U27" i="190" s="1"/>
  <c r="G27" i="190"/>
  <c r="G28" i="190" s="1"/>
  <c r="G29" i="190" s="1"/>
  <c r="V26" i="190"/>
  <c r="U26" i="190" s="1"/>
  <c r="V25" i="190"/>
  <c r="U25" i="190" s="1"/>
  <c r="G25" i="190"/>
  <c r="G26" i="190" s="1"/>
  <c r="V24" i="190"/>
  <c r="U24" i="190" s="1"/>
  <c r="G24" i="190"/>
  <c r="V23" i="190"/>
  <c r="U23" i="190" s="1"/>
  <c r="V22" i="190"/>
  <c r="U22" i="190" s="1"/>
  <c r="V21" i="190"/>
  <c r="U21" i="190" s="1"/>
  <c r="V20" i="190"/>
  <c r="U20" i="190" s="1"/>
  <c r="V19" i="190"/>
  <c r="U19" i="190" s="1"/>
  <c r="V18" i="190"/>
  <c r="U18" i="190" s="1"/>
  <c r="V17" i="190"/>
  <c r="U17" i="190" s="1"/>
  <c r="V16" i="190"/>
  <c r="U16" i="190" s="1"/>
  <c r="G16" i="190"/>
  <c r="G17" i="190" s="1"/>
  <c r="G18" i="190" s="1"/>
  <c r="G19" i="190" s="1"/>
  <c r="G20" i="190" s="1"/>
  <c r="G21" i="190" s="1"/>
  <c r="G22" i="190" s="1"/>
  <c r="G23" i="190" s="1"/>
  <c r="V15" i="190"/>
  <c r="U15" i="190" s="1"/>
  <c r="G15" i="190"/>
  <c r="F15" i="190"/>
  <c r="F16" i="190" s="1"/>
  <c r="F17" i="190" s="1"/>
  <c r="F18" i="190" s="1"/>
  <c r="F19" i="190" s="1"/>
  <c r="F20" i="190" s="1"/>
  <c r="F21" i="190" s="1"/>
  <c r="F22" i="190" s="1"/>
  <c r="F23" i="190" s="1"/>
  <c r="F24" i="190" s="1"/>
  <c r="F25" i="190" s="1"/>
  <c r="F26" i="190" s="1"/>
  <c r="F27" i="190" s="1"/>
  <c r="F28" i="190" s="1"/>
  <c r="F29" i="190" s="1"/>
  <c r="F30" i="190" s="1"/>
  <c r="F31" i="190" s="1"/>
  <c r="V14" i="190"/>
  <c r="G14" i="190"/>
  <c r="F14" i="190"/>
  <c r="E14" i="190"/>
  <c r="E15" i="190" s="1"/>
  <c r="E16" i="190" s="1"/>
  <c r="E17" i="190" s="1"/>
  <c r="E18" i="190" s="1"/>
  <c r="E19" i="190" s="1"/>
  <c r="E20" i="190" s="1"/>
  <c r="E21" i="190" s="1"/>
  <c r="E22" i="190" s="1"/>
  <c r="E23" i="190" s="1"/>
  <c r="E24" i="190" s="1"/>
  <c r="E25" i="190" s="1"/>
  <c r="E26" i="190" s="1"/>
  <c r="E27" i="190" s="1"/>
  <c r="E28" i="190" s="1"/>
  <c r="E29" i="190" s="1"/>
  <c r="E30" i="190" s="1"/>
  <c r="E31" i="190" s="1"/>
  <c r="D14" i="190"/>
  <c r="D15" i="190" s="1"/>
  <c r="V31" i="189"/>
  <c r="U31" i="189" s="1"/>
  <c r="G31" i="189"/>
  <c r="V30" i="189"/>
  <c r="U30" i="189" s="1"/>
  <c r="G30" i="189"/>
  <c r="F30" i="189"/>
  <c r="F31" i="189" s="1"/>
  <c r="V29" i="189"/>
  <c r="U29" i="189" s="1"/>
  <c r="V28" i="189"/>
  <c r="U28" i="189" s="1"/>
  <c r="V27" i="189"/>
  <c r="U27" i="189" s="1"/>
  <c r="G27" i="189"/>
  <c r="G28" i="189" s="1"/>
  <c r="G29" i="189" s="1"/>
  <c r="V26" i="189"/>
  <c r="U26" i="189" s="1"/>
  <c r="V25" i="189"/>
  <c r="U25" i="189" s="1"/>
  <c r="V24" i="189"/>
  <c r="U24" i="189" s="1"/>
  <c r="G24" i="189"/>
  <c r="G25" i="189" s="1"/>
  <c r="G26" i="189" s="1"/>
  <c r="V23" i="189"/>
  <c r="U23" i="189" s="1"/>
  <c r="V22" i="189"/>
  <c r="U22" i="189" s="1"/>
  <c r="V21" i="189"/>
  <c r="U21" i="189" s="1"/>
  <c r="V20" i="189"/>
  <c r="U20" i="189" s="1"/>
  <c r="V19" i="189"/>
  <c r="U19" i="189" s="1"/>
  <c r="V18" i="189"/>
  <c r="U18" i="189" s="1"/>
  <c r="V17" i="189"/>
  <c r="U17" i="189" s="1"/>
  <c r="V16" i="189"/>
  <c r="U16" i="189" s="1"/>
  <c r="G16" i="189"/>
  <c r="G17" i="189" s="1"/>
  <c r="G18" i="189" s="1"/>
  <c r="G19" i="189" s="1"/>
  <c r="G20" i="189" s="1"/>
  <c r="G21" i="189" s="1"/>
  <c r="G22" i="189" s="1"/>
  <c r="G23" i="189" s="1"/>
  <c r="V15" i="189"/>
  <c r="U15" i="189" s="1"/>
  <c r="G15" i="189"/>
  <c r="F15" i="189"/>
  <c r="F16" i="189" s="1"/>
  <c r="F17" i="189" s="1"/>
  <c r="F18" i="189" s="1"/>
  <c r="F19" i="189" s="1"/>
  <c r="F20" i="189" s="1"/>
  <c r="F21" i="189" s="1"/>
  <c r="F22" i="189" s="1"/>
  <c r="F23" i="189" s="1"/>
  <c r="F24" i="189" s="1"/>
  <c r="F25" i="189" s="1"/>
  <c r="F26" i="189" s="1"/>
  <c r="F27" i="189" s="1"/>
  <c r="F28" i="189" s="1"/>
  <c r="F29" i="189" s="1"/>
  <c r="V14" i="189"/>
  <c r="G14" i="189"/>
  <c r="F14" i="189"/>
  <c r="E14" i="189"/>
  <c r="E15" i="189" s="1"/>
  <c r="E16" i="189" s="1"/>
  <c r="E17" i="189" s="1"/>
  <c r="E18" i="189" s="1"/>
  <c r="E19" i="189" s="1"/>
  <c r="E20" i="189" s="1"/>
  <c r="E21" i="189" s="1"/>
  <c r="E22" i="189" s="1"/>
  <c r="E23" i="189" s="1"/>
  <c r="E24" i="189" s="1"/>
  <c r="E25" i="189" s="1"/>
  <c r="E26" i="189" s="1"/>
  <c r="E27" i="189" s="1"/>
  <c r="E28" i="189" s="1"/>
  <c r="E29" i="189" s="1"/>
  <c r="E30" i="189" s="1"/>
  <c r="E31" i="189" s="1"/>
  <c r="D14" i="189"/>
  <c r="D15" i="189" s="1"/>
  <c r="V31" i="188"/>
  <c r="U31" i="188" s="1"/>
  <c r="G31" i="188"/>
  <c r="V30" i="188"/>
  <c r="U30" i="188" s="1"/>
  <c r="G30" i="188"/>
  <c r="F30" i="188"/>
  <c r="F31" i="188" s="1"/>
  <c r="V29" i="188"/>
  <c r="U29" i="188" s="1"/>
  <c r="V28" i="188"/>
  <c r="U28" i="188" s="1"/>
  <c r="V27" i="188"/>
  <c r="U27" i="188" s="1"/>
  <c r="G27" i="188"/>
  <c r="G28" i="188" s="1"/>
  <c r="G29" i="188" s="1"/>
  <c r="V26" i="188"/>
  <c r="U26" i="188" s="1"/>
  <c r="V25" i="188"/>
  <c r="U25" i="188" s="1"/>
  <c r="G25" i="188"/>
  <c r="G26" i="188" s="1"/>
  <c r="V24" i="188"/>
  <c r="U24" i="188" s="1"/>
  <c r="G24" i="188"/>
  <c r="V23" i="188"/>
  <c r="U23" i="188" s="1"/>
  <c r="V22" i="188"/>
  <c r="U22" i="188" s="1"/>
  <c r="V21" i="188"/>
  <c r="U21" i="188" s="1"/>
  <c r="V20" i="188"/>
  <c r="U20" i="188" s="1"/>
  <c r="V19" i="188"/>
  <c r="U19" i="188" s="1"/>
  <c r="V18" i="188"/>
  <c r="U18" i="188" s="1"/>
  <c r="V17" i="188"/>
  <c r="U17" i="188" s="1"/>
  <c r="V16" i="188"/>
  <c r="U16" i="188" s="1"/>
  <c r="G16" i="188"/>
  <c r="G17" i="188" s="1"/>
  <c r="G18" i="188" s="1"/>
  <c r="G19" i="188" s="1"/>
  <c r="G20" i="188" s="1"/>
  <c r="G21" i="188" s="1"/>
  <c r="G22" i="188" s="1"/>
  <c r="G23" i="188" s="1"/>
  <c r="V15" i="188"/>
  <c r="U15" i="188" s="1"/>
  <c r="G15" i="188"/>
  <c r="F15" i="188"/>
  <c r="F16" i="188" s="1"/>
  <c r="F17" i="188" s="1"/>
  <c r="F18" i="188" s="1"/>
  <c r="F19" i="188" s="1"/>
  <c r="F20" i="188" s="1"/>
  <c r="F21" i="188" s="1"/>
  <c r="F22" i="188" s="1"/>
  <c r="F23" i="188" s="1"/>
  <c r="F24" i="188" s="1"/>
  <c r="F25" i="188" s="1"/>
  <c r="F26" i="188" s="1"/>
  <c r="F27" i="188" s="1"/>
  <c r="F28" i="188" s="1"/>
  <c r="F29" i="188" s="1"/>
  <c r="V14" i="188"/>
  <c r="G14" i="188"/>
  <c r="F14" i="188"/>
  <c r="E14" i="188"/>
  <c r="E15" i="188" s="1"/>
  <c r="E16" i="188" s="1"/>
  <c r="E17" i="188" s="1"/>
  <c r="E18" i="188" s="1"/>
  <c r="E19" i="188" s="1"/>
  <c r="E20" i="188" s="1"/>
  <c r="E21" i="188" s="1"/>
  <c r="E22" i="188" s="1"/>
  <c r="E23" i="188" s="1"/>
  <c r="E24" i="188" s="1"/>
  <c r="E25" i="188" s="1"/>
  <c r="E26" i="188" s="1"/>
  <c r="E27" i="188" s="1"/>
  <c r="E28" i="188" s="1"/>
  <c r="E29" i="188" s="1"/>
  <c r="E30" i="188" s="1"/>
  <c r="E31" i="188" s="1"/>
  <c r="D14" i="188"/>
  <c r="D15" i="188" s="1"/>
  <c r="V31" i="187"/>
  <c r="U31" i="187" s="1"/>
  <c r="G31" i="187"/>
  <c r="V30" i="187"/>
  <c r="U30" i="187" s="1"/>
  <c r="G30" i="187"/>
  <c r="V29" i="187"/>
  <c r="U29" i="187" s="1"/>
  <c r="V28" i="187"/>
  <c r="U28" i="187" s="1"/>
  <c r="V27" i="187"/>
  <c r="U27" i="187" s="1"/>
  <c r="G27" i="187"/>
  <c r="G28" i="187" s="1"/>
  <c r="G29" i="187" s="1"/>
  <c r="V26" i="187"/>
  <c r="U26" i="187" s="1"/>
  <c r="V25" i="187"/>
  <c r="U25" i="187" s="1"/>
  <c r="V24" i="187"/>
  <c r="U24" i="187" s="1"/>
  <c r="G24" i="187"/>
  <c r="G25" i="187" s="1"/>
  <c r="G26" i="187" s="1"/>
  <c r="V23" i="187"/>
  <c r="U23" i="187" s="1"/>
  <c r="V22" i="187"/>
  <c r="U22" i="187" s="1"/>
  <c r="V21" i="187"/>
  <c r="U21" i="187" s="1"/>
  <c r="V20" i="187"/>
  <c r="U20" i="187" s="1"/>
  <c r="V19" i="187"/>
  <c r="U19" i="187" s="1"/>
  <c r="V18" i="187"/>
  <c r="U18" i="187" s="1"/>
  <c r="V17" i="187"/>
  <c r="U17" i="187" s="1"/>
  <c r="V16" i="187"/>
  <c r="U16" i="187" s="1"/>
  <c r="G16" i="187"/>
  <c r="G17" i="187" s="1"/>
  <c r="G18" i="187" s="1"/>
  <c r="G19" i="187" s="1"/>
  <c r="G20" i="187" s="1"/>
  <c r="G21" i="187" s="1"/>
  <c r="G22" i="187" s="1"/>
  <c r="G23" i="187" s="1"/>
  <c r="V15" i="187"/>
  <c r="U15" i="187" s="1"/>
  <c r="G15" i="187"/>
  <c r="F15" i="187"/>
  <c r="F16" i="187" s="1"/>
  <c r="F17" i="187" s="1"/>
  <c r="F18" i="187" s="1"/>
  <c r="F19" i="187" s="1"/>
  <c r="F20" i="187" s="1"/>
  <c r="F21" i="187" s="1"/>
  <c r="F22" i="187" s="1"/>
  <c r="F23" i="187" s="1"/>
  <c r="F24" i="187" s="1"/>
  <c r="F25" i="187" s="1"/>
  <c r="F26" i="187" s="1"/>
  <c r="F27" i="187" s="1"/>
  <c r="F28" i="187" s="1"/>
  <c r="F29" i="187" s="1"/>
  <c r="F30" i="187" s="1"/>
  <c r="F31" i="187" s="1"/>
  <c r="V14" i="187"/>
  <c r="G14" i="187"/>
  <c r="F14" i="187"/>
  <c r="E14" i="187"/>
  <c r="E15" i="187" s="1"/>
  <c r="E16" i="187" s="1"/>
  <c r="E17" i="187" s="1"/>
  <c r="E18" i="187" s="1"/>
  <c r="E19" i="187" s="1"/>
  <c r="E20" i="187" s="1"/>
  <c r="E21" i="187" s="1"/>
  <c r="E22" i="187" s="1"/>
  <c r="E23" i="187" s="1"/>
  <c r="E24" i="187" s="1"/>
  <c r="E25" i="187" s="1"/>
  <c r="E26" i="187" s="1"/>
  <c r="E27" i="187" s="1"/>
  <c r="E28" i="187" s="1"/>
  <c r="E29" i="187" s="1"/>
  <c r="E30" i="187" s="1"/>
  <c r="E31" i="187" s="1"/>
  <c r="D14" i="187"/>
  <c r="D15" i="187" s="1"/>
  <c r="V31" i="186"/>
  <c r="U31" i="186" s="1"/>
  <c r="G31" i="186"/>
  <c r="V30" i="186"/>
  <c r="U30" i="186" s="1"/>
  <c r="G30" i="186"/>
  <c r="V29" i="186"/>
  <c r="U29" i="186" s="1"/>
  <c r="V28" i="186"/>
  <c r="U28" i="186" s="1"/>
  <c r="V27" i="186"/>
  <c r="U27" i="186" s="1"/>
  <c r="G27" i="186"/>
  <c r="G28" i="186" s="1"/>
  <c r="G29" i="186" s="1"/>
  <c r="V26" i="186"/>
  <c r="U26" i="186" s="1"/>
  <c r="V25" i="186"/>
  <c r="U25" i="186" s="1"/>
  <c r="V24" i="186"/>
  <c r="U24" i="186" s="1"/>
  <c r="G24" i="186"/>
  <c r="G25" i="186" s="1"/>
  <c r="G26" i="186" s="1"/>
  <c r="V23" i="186"/>
  <c r="U23" i="186" s="1"/>
  <c r="V22" i="186"/>
  <c r="U22" i="186" s="1"/>
  <c r="V21" i="186"/>
  <c r="U21" i="186" s="1"/>
  <c r="V20" i="186"/>
  <c r="U20" i="186" s="1"/>
  <c r="V19" i="186"/>
  <c r="U19" i="186" s="1"/>
  <c r="V18" i="186"/>
  <c r="U18" i="186" s="1"/>
  <c r="V17" i="186"/>
  <c r="U17" i="186" s="1"/>
  <c r="V16" i="186"/>
  <c r="U16" i="186" s="1"/>
  <c r="G16" i="186"/>
  <c r="G17" i="186" s="1"/>
  <c r="G18" i="186" s="1"/>
  <c r="G19" i="186" s="1"/>
  <c r="G20" i="186" s="1"/>
  <c r="G21" i="186" s="1"/>
  <c r="G22" i="186" s="1"/>
  <c r="G23" i="186" s="1"/>
  <c r="V15" i="186"/>
  <c r="U15" i="186" s="1"/>
  <c r="G15" i="186"/>
  <c r="F15" i="186"/>
  <c r="F16" i="186" s="1"/>
  <c r="F17" i="186" s="1"/>
  <c r="F18" i="186" s="1"/>
  <c r="F19" i="186" s="1"/>
  <c r="F20" i="186" s="1"/>
  <c r="F21" i="186" s="1"/>
  <c r="F22" i="186" s="1"/>
  <c r="F23" i="186" s="1"/>
  <c r="F24" i="186" s="1"/>
  <c r="F25" i="186" s="1"/>
  <c r="F26" i="186" s="1"/>
  <c r="F27" i="186" s="1"/>
  <c r="F28" i="186" s="1"/>
  <c r="F29" i="186" s="1"/>
  <c r="F30" i="186" s="1"/>
  <c r="F31" i="186" s="1"/>
  <c r="V14" i="186"/>
  <c r="G14" i="186"/>
  <c r="F14" i="186"/>
  <c r="E14" i="186"/>
  <c r="E15" i="186" s="1"/>
  <c r="E16" i="186" s="1"/>
  <c r="E17" i="186" s="1"/>
  <c r="E18" i="186" s="1"/>
  <c r="E19" i="186" s="1"/>
  <c r="E20" i="186" s="1"/>
  <c r="E21" i="186" s="1"/>
  <c r="E22" i="186" s="1"/>
  <c r="E23" i="186" s="1"/>
  <c r="E24" i="186" s="1"/>
  <c r="E25" i="186" s="1"/>
  <c r="E26" i="186" s="1"/>
  <c r="E27" i="186" s="1"/>
  <c r="E28" i="186" s="1"/>
  <c r="E29" i="186" s="1"/>
  <c r="E30" i="186" s="1"/>
  <c r="E31" i="186" s="1"/>
  <c r="D14" i="186"/>
  <c r="D15" i="186" s="1"/>
  <c r="V31" i="185"/>
  <c r="U31" i="185" s="1"/>
  <c r="G31" i="185"/>
  <c r="V30" i="185"/>
  <c r="U30" i="185" s="1"/>
  <c r="G30" i="185"/>
  <c r="V29" i="185"/>
  <c r="U29" i="185" s="1"/>
  <c r="V28" i="185"/>
  <c r="U28" i="185" s="1"/>
  <c r="V27" i="185"/>
  <c r="U27" i="185" s="1"/>
  <c r="G27" i="185"/>
  <c r="G28" i="185" s="1"/>
  <c r="G29" i="185" s="1"/>
  <c r="V26" i="185"/>
  <c r="U26" i="185" s="1"/>
  <c r="V25" i="185"/>
  <c r="U25" i="185" s="1"/>
  <c r="V24" i="185"/>
  <c r="U24" i="185" s="1"/>
  <c r="G24" i="185"/>
  <c r="G25" i="185" s="1"/>
  <c r="G26" i="185" s="1"/>
  <c r="V23" i="185"/>
  <c r="U23" i="185" s="1"/>
  <c r="V22" i="185"/>
  <c r="U22" i="185" s="1"/>
  <c r="V21" i="185"/>
  <c r="U21" i="185" s="1"/>
  <c r="V20" i="185"/>
  <c r="U20" i="185" s="1"/>
  <c r="V19" i="185"/>
  <c r="U19" i="185" s="1"/>
  <c r="V18" i="185"/>
  <c r="U18" i="185" s="1"/>
  <c r="V17" i="185"/>
  <c r="U17" i="185" s="1"/>
  <c r="G17" i="185"/>
  <c r="G18" i="185" s="1"/>
  <c r="G19" i="185" s="1"/>
  <c r="G20" i="185" s="1"/>
  <c r="G21" i="185" s="1"/>
  <c r="G22" i="185" s="1"/>
  <c r="G23" i="185" s="1"/>
  <c r="V16" i="185"/>
  <c r="U16" i="185" s="1"/>
  <c r="G16" i="185"/>
  <c r="V15" i="185"/>
  <c r="U15" i="185" s="1"/>
  <c r="G15" i="185"/>
  <c r="F15" i="185"/>
  <c r="F16" i="185" s="1"/>
  <c r="F17" i="185" s="1"/>
  <c r="F18" i="185" s="1"/>
  <c r="F19" i="185" s="1"/>
  <c r="F20" i="185" s="1"/>
  <c r="F21" i="185" s="1"/>
  <c r="F22" i="185" s="1"/>
  <c r="F23" i="185" s="1"/>
  <c r="F24" i="185" s="1"/>
  <c r="F25" i="185" s="1"/>
  <c r="F26" i="185" s="1"/>
  <c r="F27" i="185" s="1"/>
  <c r="F28" i="185" s="1"/>
  <c r="F29" i="185" s="1"/>
  <c r="F30" i="185" s="1"/>
  <c r="F31" i="185" s="1"/>
  <c r="V14" i="185"/>
  <c r="G14" i="185"/>
  <c r="F14" i="185"/>
  <c r="E14" i="185"/>
  <c r="E15" i="185" s="1"/>
  <c r="D14" i="185"/>
  <c r="D15" i="185" s="1"/>
  <c r="D16" i="185" s="1"/>
  <c r="D17" i="185" s="1"/>
  <c r="V31" i="184"/>
  <c r="U31" i="184" s="1"/>
  <c r="G31" i="184"/>
  <c r="V30" i="184"/>
  <c r="U30" i="184" s="1"/>
  <c r="G30" i="184"/>
  <c r="V29" i="184"/>
  <c r="U29" i="184" s="1"/>
  <c r="V28" i="184"/>
  <c r="U28" i="184" s="1"/>
  <c r="V27" i="184"/>
  <c r="U27" i="184" s="1"/>
  <c r="G27" i="184"/>
  <c r="G28" i="184" s="1"/>
  <c r="G29" i="184" s="1"/>
  <c r="V26" i="184"/>
  <c r="U26" i="184" s="1"/>
  <c r="V25" i="184"/>
  <c r="U25" i="184" s="1"/>
  <c r="V24" i="184"/>
  <c r="U24" i="184" s="1"/>
  <c r="G24" i="184"/>
  <c r="G25" i="184" s="1"/>
  <c r="G26" i="184" s="1"/>
  <c r="V23" i="184"/>
  <c r="U23" i="184" s="1"/>
  <c r="V22" i="184"/>
  <c r="U22" i="184" s="1"/>
  <c r="V21" i="184"/>
  <c r="U21" i="184" s="1"/>
  <c r="V20" i="184"/>
  <c r="U20" i="184" s="1"/>
  <c r="V19" i="184"/>
  <c r="U19" i="184" s="1"/>
  <c r="V18" i="184"/>
  <c r="U18" i="184" s="1"/>
  <c r="V17" i="184"/>
  <c r="U17" i="184" s="1"/>
  <c r="V16" i="184"/>
  <c r="U16" i="184" s="1"/>
  <c r="G16" i="184"/>
  <c r="G17" i="184" s="1"/>
  <c r="G18" i="184" s="1"/>
  <c r="G19" i="184" s="1"/>
  <c r="G20" i="184" s="1"/>
  <c r="G21" i="184" s="1"/>
  <c r="G22" i="184" s="1"/>
  <c r="G23" i="184" s="1"/>
  <c r="V15" i="184"/>
  <c r="U15" i="184" s="1"/>
  <c r="G15" i="184"/>
  <c r="F15" i="184"/>
  <c r="F16" i="184" s="1"/>
  <c r="F17" i="184" s="1"/>
  <c r="F18" i="184" s="1"/>
  <c r="F19" i="184" s="1"/>
  <c r="F20" i="184" s="1"/>
  <c r="F21" i="184" s="1"/>
  <c r="F22" i="184" s="1"/>
  <c r="F23" i="184" s="1"/>
  <c r="F24" i="184" s="1"/>
  <c r="F25" i="184" s="1"/>
  <c r="F26" i="184" s="1"/>
  <c r="F27" i="184" s="1"/>
  <c r="F28" i="184" s="1"/>
  <c r="F29" i="184" s="1"/>
  <c r="F30" i="184" s="1"/>
  <c r="F31" i="184" s="1"/>
  <c r="V14" i="184"/>
  <c r="G14" i="184"/>
  <c r="F14" i="184"/>
  <c r="E14" i="184"/>
  <c r="E15" i="184" s="1"/>
  <c r="E16" i="184" s="1"/>
  <c r="E17" i="184" s="1"/>
  <c r="E18" i="184" s="1"/>
  <c r="E19" i="184" s="1"/>
  <c r="E20" i="184" s="1"/>
  <c r="E21" i="184" s="1"/>
  <c r="E22" i="184" s="1"/>
  <c r="E23" i="184" s="1"/>
  <c r="E24" i="184" s="1"/>
  <c r="E25" i="184" s="1"/>
  <c r="E26" i="184" s="1"/>
  <c r="E27" i="184" s="1"/>
  <c r="E28" i="184" s="1"/>
  <c r="E29" i="184" s="1"/>
  <c r="E30" i="184" s="1"/>
  <c r="E31" i="184" s="1"/>
  <c r="D14" i="184"/>
  <c r="H14" i="184" s="1"/>
  <c r="C14" i="184" s="1"/>
  <c r="V31" i="183"/>
  <c r="U31" i="183" s="1"/>
  <c r="G31" i="183"/>
  <c r="V30" i="183"/>
  <c r="U30" i="183" s="1"/>
  <c r="G30" i="183"/>
  <c r="V29" i="183"/>
  <c r="U29" i="183" s="1"/>
  <c r="V28" i="183"/>
  <c r="U28" i="183" s="1"/>
  <c r="V27" i="183"/>
  <c r="U27" i="183" s="1"/>
  <c r="G27" i="183"/>
  <c r="G28" i="183" s="1"/>
  <c r="G29" i="183" s="1"/>
  <c r="V26" i="183"/>
  <c r="U26" i="183" s="1"/>
  <c r="V25" i="183"/>
  <c r="U25" i="183" s="1"/>
  <c r="V24" i="183"/>
  <c r="U24" i="183" s="1"/>
  <c r="G24" i="183"/>
  <c r="G25" i="183" s="1"/>
  <c r="G26" i="183" s="1"/>
  <c r="V23" i="183"/>
  <c r="U23" i="183" s="1"/>
  <c r="V22" i="183"/>
  <c r="U22" i="183" s="1"/>
  <c r="V21" i="183"/>
  <c r="U21" i="183" s="1"/>
  <c r="V20" i="183"/>
  <c r="U20" i="183" s="1"/>
  <c r="V19" i="183"/>
  <c r="U19" i="183" s="1"/>
  <c r="V18" i="183"/>
  <c r="U18" i="183" s="1"/>
  <c r="V17" i="183"/>
  <c r="U17" i="183" s="1"/>
  <c r="V16" i="183"/>
  <c r="U16" i="183" s="1"/>
  <c r="G16" i="183"/>
  <c r="G17" i="183" s="1"/>
  <c r="G18" i="183" s="1"/>
  <c r="G19" i="183" s="1"/>
  <c r="G20" i="183" s="1"/>
  <c r="G21" i="183" s="1"/>
  <c r="G22" i="183" s="1"/>
  <c r="G23" i="183" s="1"/>
  <c r="V15" i="183"/>
  <c r="U15" i="183" s="1"/>
  <c r="G15" i="183"/>
  <c r="F15" i="183"/>
  <c r="F16" i="183" s="1"/>
  <c r="F17" i="183" s="1"/>
  <c r="F18" i="183" s="1"/>
  <c r="F19" i="183" s="1"/>
  <c r="F20" i="183" s="1"/>
  <c r="F21" i="183" s="1"/>
  <c r="F22" i="183" s="1"/>
  <c r="F23" i="183" s="1"/>
  <c r="F24" i="183" s="1"/>
  <c r="F25" i="183" s="1"/>
  <c r="F26" i="183" s="1"/>
  <c r="F27" i="183" s="1"/>
  <c r="F28" i="183" s="1"/>
  <c r="F29" i="183" s="1"/>
  <c r="F30" i="183" s="1"/>
  <c r="F31" i="183" s="1"/>
  <c r="V14" i="183"/>
  <c r="V13" i="183" s="1"/>
  <c r="G14" i="183"/>
  <c r="F14" i="183"/>
  <c r="E14" i="183"/>
  <c r="E15" i="183" s="1"/>
  <c r="E16" i="183" s="1"/>
  <c r="E17" i="183" s="1"/>
  <c r="E18" i="183" s="1"/>
  <c r="E19" i="183" s="1"/>
  <c r="E20" i="183" s="1"/>
  <c r="E21" i="183" s="1"/>
  <c r="E22" i="183" s="1"/>
  <c r="E23" i="183" s="1"/>
  <c r="E24" i="183" s="1"/>
  <c r="E25" i="183" s="1"/>
  <c r="E26" i="183" s="1"/>
  <c r="E27" i="183" s="1"/>
  <c r="E28" i="183" s="1"/>
  <c r="E29" i="183" s="1"/>
  <c r="E30" i="183" s="1"/>
  <c r="E31" i="183" s="1"/>
  <c r="D14" i="183"/>
  <c r="D15" i="183" s="1"/>
  <c r="V31" i="182"/>
  <c r="U31" i="182" s="1"/>
  <c r="G31" i="182"/>
  <c r="V30" i="182"/>
  <c r="U30" i="182" s="1"/>
  <c r="G30" i="182"/>
  <c r="V29" i="182"/>
  <c r="U29" i="182" s="1"/>
  <c r="V28" i="182"/>
  <c r="U28" i="182" s="1"/>
  <c r="V27" i="182"/>
  <c r="U27" i="182" s="1"/>
  <c r="G27" i="182"/>
  <c r="G28" i="182" s="1"/>
  <c r="G29" i="182" s="1"/>
  <c r="V26" i="182"/>
  <c r="U26" i="182" s="1"/>
  <c r="V25" i="182"/>
  <c r="U25" i="182" s="1"/>
  <c r="V24" i="182"/>
  <c r="U24" i="182" s="1"/>
  <c r="G24" i="182"/>
  <c r="G25" i="182" s="1"/>
  <c r="G26" i="182" s="1"/>
  <c r="V23" i="182"/>
  <c r="U23" i="182" s="1"/>
  <c r="V22" i="182"/>
  <c r="U22" i="182" s="1"/>
  <c r="V21" i="182"/>
  <c r="U21" i="182" s="1"/>
  <c r="V20" i="182"/>
  <c r="U20" i="182" s="1"/>
  <c r="V19" i="182"/>
  <c r="U19" i="182" s="1"/>
  <c r="V18" i="182"/>
  <c r="U18" i="182" s="1"/>
  <c r="V17" i="182"/>
  <c r="U17" i="182" s="1"/>
  <c r="V16" i="182"/>
  <c r="U16" i="182" s="1"/>
  <c r="G16" i="182"/>
  <c r="G17" i="182" s="1"/>
  <c r="G18" i="182" s="1"/>
  <c r="G19" i="182" s="1"/>
  <c r="G20" i="182" s="1"/>
  <c r="G21" i="182" s="1"/>
  <c r="G22" i="182" s="1"/>
  <c r="G23" i="182" s="1"/>
  <c r="V15" i="182"/>
  <c r="U15" i="182" s="1"/>
  <c r="G15" i="182"/>
  <c r="F15" i="182"/>
  <c r="F16" i="182" s="1"/>
  <c r="F17" i="182" s="1"/>
  <c r="F18" i="182" s="1"/>
  <c r="F19" i="182" s="1"/>
  <c r="F20" i="182" s="1"/>
  <c r="F21" i="182" s="1"/>
  <c r="F22" i="182" s="1"/>
  <c r="F23" i="182" s="1"/>
  <c r="F24" i="182" s="1"/>
  <c r="F25" i="182" s="1"/>
  <c r="F26" i="182" s="1"/>
  <c r="F27" i="182" s="1"/>
  <c r="F28" i="182" s="1"/>
  <c r="F29" i="182" s="1"/>
  <c r="F30" i="182" s="1"/>
  <c r="F31" i="182" s="1"/>
  <c r="V14" i="182"/>
  <c r="V13" i="182" s="1"/>
  <c r="G14" i="182"/>
  <c r="F14" i="182"/>
  <c r="E14" i="182"/>
  <c r="E15" i="182" s="1"/>
  <c r="E16" i="182" s="1"/>
  <c r="E17" i="182" s="1"/>
  <c r="E18" i="182" s="1"/>
  <c r="E19" i="182" s="1"/>
  <c r="E20" i="182" s="1"/>
  <c r="E21" i="182" s="1"/>
  <c r="E22" i="182" s="1"/>
  <c r="E23" i="182" s="1"/>
  <c r="E24" i="182" s="1"/>
  <c r="E25" i="182" s="1"/>
  <c r="E26" i="182" s="1"/>
  <c r="E27" i="182" s="1"/>
  <c r="E28" i="182" s="1"/>
  <c r="E29" i="182" s="1"/>
  <c r="E30" i="182" s="1"/>
  <c r="E31" i="182" s="1"/>
  <c r="D14" i="182"/>
  <c r="D15" i="182" s="1"/>
  <c r="V31" i="181"/>
  <c r="U31" i="181" s="1"/>
  <c r="G31" i="181"/>
  <c r="V30" i="181"/>
  <c r="U30" i="181" s="1"/>
  <c r="G30" i="181"/>
  <c r="V29" i="181"/>
  <c r="U29" i="181" s="1"/>
  <c r="V28" i="181"/>
  <c r="U28" i="181" s="1"/>
  <c r="V27" i="181"/>
  <c r="U27" i="181" s="1"/>
  <c r="G27" i="181"/>
  <c r="G28" i="181" s="1"/>
  <c r="G29" i="181" s="1"/>
  <c r="V26" i="181"/>
  <c r="U26" i="181" s="1"/>
  <c r="V25" i="181"/>
  <c r="U25" i="181" s="1"/>
  <c r="V24" i="181"/>
  <c r="U24" i="181" s="1"/>
  <c r="G24" i="181"/>
  <c r="G25" i="181" s="1"/>
  <c r="G26" i="181" s="1"/>
  <c r="V23" i="181"/>
  <c r="U23" i="181" s="1"/>
  <c r="V22" i="181"/>
  <c r="U22" i="181" s="1"/>
  <c r="V21" i="181"/>
  <c r="U21" i="181" s="1"/>
  <c r="V20" i="181"/>
  <c r="U20" i="181" s="1"/>
  <c r="V19" i="181"/>
  <c r="U19" i="181" s="1"/>
  <c r="V18" i="181"/>
  <c r="U18" i="181" s="1"/>
  <c r="V17" i="181"/>
  <c r="U17" i="181" s="1"/>
  <c r="V16" i="181"/>
  <c r="U16" i="181" s="1"/>
  <c r="G16" i="181"/>
  <c r="G17" i="181" s="1"/>
  <c r="G18" i="181" s="1"/>
  <c r="G19" i="181" s="1"/>
  <c r="G20" i="181" s="1"/>
  <c r="G21" i="181" s="1"/>
  <c r="G22" i="181" s="1"/>
  <c r="G23" i="181" s="1"/>
  <c r="V15" i="181"/>
  <c r="U15" i="181" s="1"/>
  <c r="G15" i="181"/>
  <c r="F15" i="181"/>
  <c r="F16" i="181" s="1"/>
  <c r="F17" i="181" s="1"/>
  <c r="F18" i="181" s="1"/>
  <c r="F19" i="181" s="1"/>
  <c r="F20" i="181" s="1"/>
  <c r="F21" i="181" s="1"/>
  <c r="F22" i="181" s="1"/>
  <c r="F23" i="181" s="1"/>
  <c r="F24" i="181" s="1"/>
  <c r="F25" i="181" s="1"/>
  <c r="F26" i="181" s="1"/>
  <c r="F27" i="181" s="1"/>
  <c r="F28" i="181" s="1"/>
  <c r="F29" i="181" s="1"/>
  <c r="F30" i="181" s="1"/>
  <c r="F31" i="181" s="1"/>
  <c r="V14" i="181"/>
  <c r="V13" i="181" s="1"/>
  <c r="G14" i="181"/>
  <c r="F14" i="181"/>
  <c r="E14" i="181"/>
  <c r="E15" i="181" s="1"/>
  <c r="E16" i="181" s="1"/>
  <c r="E17" i="181" s="1"/>
  <c r="E18" i="181" s="1"/>
  <c r="E19" i="181" s="1"/>
  <c r="E20" i="181" s="1"/>
  <c r="E21" i="181" s="1"/>
  <c r="E22" i="181" s="1"/>
  <c r="E23" i="181" s="1"/>
  <c r="E24" i="181" s="1"/>
  <c r="E25" i="181" s="1"/>
  <c r="E26" i="181" s="1"/>
  <c r="E27" i="181" s="1"/>
  <c r="E28" i="181" s="1"/>
  <c r="E29" i="181" s="1"/>
  <c r="E30" i="181" s="1"/>
  <c r="E31" i="181" s="1"/>
  <c r="D14" i="181"/>
  <c r="D15" i="181" s="1"/>
  <c r="V31" i="180"/>
  <c r="U31" i="180" s="1"/>
  <c r="G31" i="180"/>
  <c r="V30" i="180"/>
  <c r="U30" i="180" s="1"/>
  <c r="G30" i="180"/>
  <c r="V29" i="180"/>
  <c r="U29" i="180" s="1"/>
  <c r="V28" i="180"/>
  <c r="U28" i="180" s="1"/>
  <c r="V27" i="180"/>
  <c r="U27" i="180" s="1"/>
  <c r="G27" i="180"/>
  <c r="G28" i="180" s="1"/>
  <c r="G29" i="180" s="1"/>
  <c r="V26" i="180"/>
  <c r="U26" i="180" s="1"/>
  <c r="V25" i="180"/>
  <c r="U25" i="180" s="1"/>
  <c r="V24" i="180"/>
  <c r="U24" i="180" s="1"/>
  <c r="G24" i="180"/>
  <c r="G25" i="180" s="1"/>
  <c r="G26" i="180" s="1"/>
  <c r="V23" i="180"/>
  <c r="U23" i="180" s="1"/>
  <c r="V22" i="180"/>
  <c r="U22" i="180" s="1"/>
  <c r="V21" i="180"/>
  <c r="U21" i="180" s="1"/>
  <c r="V20" i="180"/>
  <c r="U20" i="180" s="1"/>
  <c r="V19" i="180"/>
  <c r="U19" i="180" s="1"/>
  <c r="V18" i="180"/>
  <c r="U18" i="180" s="1"/>
  <c r="V17" i="180"/>
  <c r="U17" i="180" s="1"/>
  <c r="V16" i="180"/>
  <c r="U16" i="180" s="1"/>
  <c r="G16" i="180"/>
  <c r="G17" i="180" s="1"/>
  <c r="G18" i="180" s="1"/>
  <c r="G19" i="180" s="1"/>
  <c r="G20" i="180" s="1"/>
  <c r="G21" i="180" s="1"/>
  <c r="G22" i="180" s="1"/>
  <c r="G23" i="180" s="1"/>
  <c r="V15" i="180"/>
  <c r="U15" i="180" s="1"/>
  <c r="G15" i="180"/>
  <c r="F15" i="180"/>
  <c r="F16" i="180" s="1"/>
  <c r="F17" i="180" s="1"/>
  <c r="F18" i="180" s="1"/>
  <c r="F19" i="180" s="1"/>
  <c r="F20" i="180" s="1"/>
  <c r="F21" i="180" s="1"/>
  <c r="F22" i="180" s="1"/>
  <c r="F23" i="180" s="1"/>
  <c r="F24" i="180" s="1"/>
  <c r="F25" i="180" s="1"/>
  <c r="F26" i="180" s="1"/>
  <c r="F27" i="180" s="1"/>
  <c r="F28" i="180" s="1"/>
  <c r="F29" i="180" s="1"/>
  <c r="F30" i="180" s="1"/>
  <c r="F31" i="180" s="1"/>
  <c r="V14" i="180"/>
  <c r="G14" i="180"/>
  <c r="F14" i="180"/>
  <c r="E14" i="180"/>
  <c r="E15" i="180" s="1"/>
  <c r="E16" i="180" s="1"/>
  <c r="E17" i="180" s="1"/>
  <c r="E18" i="180" s="1"/>
  <c r="E19" i="180" s="1"/>
  <c r="E20" i="180" s="1"/>
  <c r="E21" i="180" s="1"/>
  <c r="E22" i="180" s="1"/>
  <c r="E23" i="180" s="1"/>
  <c r="E24" i="180" s="1"/>
  <c r="E25" i="180" s="1"/>
  <c r="E26" i="180" s="1"/>
  <c r="E27" i="180" s="1"/>
  <c r="E28" i="180" s="1"/>
  <c r="E29" i="180" s="1"/>
  <c r="E30" i="180" s="1"/>
  <c r="E31" i="180" s="1"/>
  <c r="D14" i="180"/>
  <c r="D15" i="180" s="1"/>
  <c r="V31" i="179"/>
  <c r="U31" i="179" s="1"/>
  <c r="G31" i="179"/>
  <c r="V30" i="179"/>
  <c r="U30" i="179" s="1"/>
  <c r="G30" i="179"/>
  <c r="F30" i="179"/>
  <c r="F31" i="179" s="1"/>
  <c r="V29" i="179"/>
  <c r="U29" i="179" s="1"/>
  <c r="V28" i="179"/>
  <c r="U28" i="179" s="1"/>
  <c r="V27" i="179"/>
  <c r="U27" i="179" s="1"/>
  <c r="G27" i="179"/>
  <c r="G28" i="179" s="1"/>
  <c r="G29" i="179" s="1"/>
  <c r="V26" i="179"/>
  <c r="U26" i="179" s="1"/>
  <c r="V25" i="179"/>
  <c r="U25" i="179" s="1"/>
  <c r="V24" i="179"/>
  <c r="U24" i="179" s="1"/>
  <c r="G24" i="179"/>
  <c r="G25" i="179" s="1"/>
  <c r="G26" i="179" s="1"/>
  <c r="V23" i="179"/>
  <c r="U23" i="179" s="1"/>
  <c r="V22" i="179"/>
  <c r="U22" i="179" s="1"/>
  <c r="V21" i="179"/>
  <c r="U21" i="179" s="1"/>
  <c r="V20" i="179"/>
  <c r="U20" i="179" s="1"/>
  <c r="V19" i="179"/>
  <c r="U19" i="179" s="1"/>
  <c r="V18" i="179"/>
  <c r="U18" i="179" s="1"/>
  <c r="V17" i="179"/>
  <c r="U17" i="179" s="1"/>
  <c r="V16" i="179"/>
  <c r="U16" i="179" s="1"/>
  <c r="G16" i="179"/>
  <c r="G17" i="179" s="1"/>
  <c r="G18" i="179" s="1"/>
  <c r="G19" i="179" s="1"/>
  <c r="G20" i="179" s="1"/>
  <c r="G21" i="179" s="1"/>
  <c r="G22" i="179" s="1"/>
  <c r="G23" i="179" s="1"/>
  <c r="V15" i="179"/>
  <c r="U15" i="179" s="1"/>
  <c r="G15" i="179"/>
  <c r="F15" i="179"/>
  <c r="F16" i="179" s="1"/>
  <c r="F17" i="179" s="1"/>
  <c r="F18" i="179" s="1"/>
  <c r="F19" i="179" s="1"/>
  <c r="F20" i="179" s="1"/>
  <c r="F21" i="179" s="1"/>
  <c r="F22" i="179" s="1"/>
  <c r="F23" i="179" s="1"/>
  <c r="F24" i="179" s="1"/>
  <c r="F25" i="179" s="1"/>
  <c r="F26" i="179" s="1"/>
  <c r="F27" i="179" s="1"/>
  <c r="F28" i="179" s="1"/>
  <c r="F29" i="179" s="1"/>
  <c r="V14" i="179"/>
  <c r="G14" i="179"/>
  <c r="F14" i="179"/>
  <c r="E14" i="179"/>
  <c r="E15" i="179" s="1"/>
  <c r="E16" i="179" s="1"/>
  <c r="E17" i="179" s="1"/>
  <c r="E18" i="179" s="1"/>
  <c r="E19" i="179" s="1"/>
  <c r="E20" i="179" s="1"/>
  <c r="E21" i="179" s="1"/>
  <c r="E22" i="179" s="1"/>
  <c r="E23" i="179" s="1"/>
  <c r="E24" i="179" s="1"/>
  <c r="E25" i="179" s="1"/>
  <c r="E26" i="179" s="1"/>
  <c r="E27" i="179" s="1"/>
  <c r="E28" i="179" s="1"/>
  <c r="E29" i="179" s="1"/>
  <c r="E30" i="179" s="1"/>
  <c r="E31" i="179" s="1"/>
  <c r="D14" i="179"/>
  <c r="V31" i="178"/>
  <c r="U31" i="178" s="1"/>
  <c r="G31" i="178"/>
  <c r="V30" i="178"/>
  <c r="U30" i="178" s="1"/>
  <c r="G30" i="178"/>
  <c r="V29" i="178"/>
  <c r="U29" i="178" s="1"/>
  <c r="V28" i="178"/>
  <c r="U28" i="178" s="1"/>
  <c r="V27" i="178"/>
  <c r="U27" i="178" s="1"/>
  <c r="G27" i="178"/>
  <c r="G28" i="178" s="1"/>
  <c r="G29" i="178" s="1"/>
  <c r="V26" i="178"/>
  <c r="U26" i="178" s="1"/>
  <c r="V25" i="178"/>
  <c r="U25" i="178" s="1"/>
  <c r="V24" i="178"/>
  <c r="U24" i="178" s="1"/>
  <c r="G24" i="178"/>
  <c r="G25" i="178" s="1"/>
  <c r="G26" i="178" s="1"/>
  <c r="V23" i="178"/>
  <c r="U23" i="178" s="1"/>
  <c r="V22" i="178"/>
  <c r="U22" i="178" s="1"/>
  <c r="V21" i="178"/>
  <c r="U21" i="178" s="1"/>
  <c r="V20" i="178"/>
  <c r="U20" i="178" s="1"/>
  <c r="V19" i="178"/>
  <c r="U19" i="178" s="1"/>
  <c r="V18" i="178"/>
  <c r="U18" i="178" s="1"/>
  <c r="V17" i="178"/>
  <c r="U17" i="178" s="1"/>
  <c r="V16" i="178"/>
  <c r="U16" i="178" s="1"/>
  <c r="G16" i="178"/>
  <c r="G17" i="178" s="1"/>
  <c r="G18" i="178" s="1"/>
  <c r="G19" i="178" s="1"/>
  <c r="G20" i="178" s="1"/>
  <c r="G21" i="178" s="1"/>
  <c r="G22" i="178" s="1"/>
  <c r="G23" i="178" s="1"/>
  <c r="V15" i="178"/>
  <c r="U15" i="178" s="1"/>
  <c r="G15" i="178"/>
  <c r="F15" i="178"/>
  <c r="F16" i="178" s="1"/>
  <c r="F17" i="178" s="1"/>
  <c r="F18" i="178" s="1"/>
  <c r="F19" i="178" s="1"/>
  <c r="F20" i="178" s="1"/>
  <c r="F21" i="178" s="1"/>
  <c r="F22" i="178" s="1"/>
  <c r="F23" i="178" s="1"/>
  <c r="F24" i="178" s="1"/>
  <c r="F25" i="178" s="1"/>
  <c r="F26" i="178" s="1"/>
  <c r="F27" i="178" s="1"/>
  <c r="F28" i="178" s="1"/>
  <c r="F29" i="178" s="1"/>
  <c r="F30" i="178" s="1"/>
  <c r="F31" i="178" s="1"/>
  <c r="V14" i="178"/>
  <c r="G14" i="178"/>
  <c r="F14" i="178"/>
  <c r="E14" i="178"/>
  <c r="E15" i="178" s="1"/>
  <c r="E16" i="178" s="1"/>
  <c r="E17" i="178" s="1"/>
  <c r="E18" i="178" s="1"/>
  <c r="E19" i="178" s="1"/>
  <c r="E20" i="178" s="1"/>
  <c r="E21" i="178" s="1"/>
  <c r="E22" i="178" s="1"/>
  <c r="E23" i="178" s="1"/>
  <c r="E24" i="178" s="1"/>
  <c r="E25" i="178" s="1"/>
  <c r="E26" i="178" s="1"/>
  <c r="E27" i="178" s="1"/>
  <c r="E28" i="178" s="1"/>
  <c r="E29" i="178" s="1"/>
  <c r="E30" i="178" s="1"/>
  <c r="E31" i="178" s="1"/>
  <c r="D14" i="178"/>
  <c r="D15" i="178" s="1"/>
  <c r="V31" i="177"/>
  <c r="U31" i="177" s="1"/>
  <c r="G31" i="177"/>
  <c r="V30" i="177"/>
  <c r="U30" i="177" s="1"/>
  <c r="G30" i="177"/>
  <c r="F30" i="177"/>
  <c r="F31" i="177" s="1"/>
  <c r="V29" i="177"/>
  <c r="U29" i="177" s="1"/>
  <c r="V28" i="177"/>
  <c r="U28" i="177" s="1"/>
  <c r="V27" i="177"/>
  <c r="U27" i="177" s="1"/>
  <c r="G27" i="177"/>
  <c r="G28" i="177" s="1"/>
  <c r="G29" i="177" s="1"/>
  <c r="V26" i="177"/>
  <c r="U26" i="177" s="1"/>
  <c r="V25" i="177"/>
  <c r="U25" i="177" s="1"/>
  <c r="V24" i="177"/>
  <c r="U24" i="177" s="1"/>
  <c r="G24" i="177"/>
  <c r="G25" i="177" s="1"/>
  <c r="G26" i="177" s="1"/>
  <c r="V23" i="177"/>
  <c r="U23" i="177" s="1"/>
  <c r="V22" i="177"/>
  <c r="U22" i="177" s="1"/>
  <c r="V21" i="177"/>
  <c r="U21" i="177" s="1"/>
  <c r="V20" i="177"/>
  <c r="U20" i="177" s="1"/>
  <c r="V19" i="177"/>
  <c r="U19" i="177" s="1"/>
  <c r="V18" i="177"/>
  <c r="U18" i="177" s="1"/>
  <c r="V17" i="177"/>
  <c r="U17" i="177" s="1"/>
  <c r="V16" i="177"/>
  <c r="U16" i="177" s="1"/>
  <c r="G16" i="177"/>
  <c r="G17" i="177" s="1"/>
  <c r="G18" i="177" s="1"/>
  <c r="G19" i="177" s="1"/>
  <c r="G20" i="177" s="1"/>
  <c r="G21" i="177" s="1"/>
  <c r="G22" i="177" s="1"/>
  <c r="G23" i="177" s="1"/>
  <c r="V15" i="177"/>
  <c r="U15" i="177" s="1"/>
  <c r="G15" i="177"/>
  <c r="F15" i="177"/>
  <c r="F16" i="177" s="1"/>
  <c r="F17" i="177" s="1"/>
  <c r="F18" i="177" s="1"/>
  <c r="F19" i="177" s="1"/>
  <c r="F20" i="177" s="1"/>
  <c r="F21" i="177" s="1"/>
  <c r="F22" i="177" s="1"/>
  <c r="F23" i="177" s="1"/>
  <c r="F24" i="177" s="1"/>
  <c r="F25" i="177" s="1"/>
  <c r="F26" i="177" s="1"/>
  <c r="F27" i="177" s="1"/>
  <c r="F28" i="177" s="1"/>
  <c r="F29" i="177" s="1"/>
  <c r="V14" i="177"/>
  <c r="G14" i="177"/>
  <c r="F14" i="177"/>
  <c r="E14" i="177"/>
  <c r="E15" i="177" s="1"/>
  <c r="E16" i="177" s="1"/>
  <c r="E17" i="177" s="1"/>
  <c r="E18" i="177" s="1"/>
  <c r="E19" i="177" s="1"/>
  <c r="E20" i="177" s="1"/>
  <c r="E21" i="177" s="1"/>
  <c r="E22" i="177" s="1"/>
  <c r="E23" i="177" s="1"/>
  <c r="E24" i="177" s="1"/>
  <c r="E25" i="177" s="1"/>
  <c r="E26" i="177" s="1"/>
  <c r="E27" i="177" s="1"/>
  <c r="E28" i="177" s="1"/>
  <c r="E29" i="177" s="1"/>
  <c r="E30" i="177" s="1"/>
  <c r="E31" i="177" s="1"/>
  <c r="D14" i="177"/>
  <c r="D15" i="177" s="1"/>
  <c r="V31" i="176"/>
  <c r="U31" i="176" s="1"/>
  <c r="G31" i="176"/>
  <c r="V30" i="176"/>
  <c r="U30" i="176" s="1"/>
  <c r="G30" i="176"/>
  <c r="V29" i="176"/>
  <c r="U29" i="176" s="1"/>
  <c r="V28" i="176"/>
  <c r="U28" i="176" s="1"/>
  <c r="V27" i="176"/>
  <c r="U27" i="176" s="1"/>
  <c r="G27" i="176"/>
  <c r="G28" i="176" s="1"/>
  <c r="G29" i="176" s="1"/>
  <c r="V26" i="176"/>
  <c r="U26" i="176" s="1"/>
  <c r="V25" i="176"/>
  <c r="U25" i="176" s="1"/>
  <c r="V24" i="176"/>
  <c r="U24" i="176" s="1"/>
  <c r="G24" i="176"/>
  <c r="G25" i="176" s="1"/>
  <c r="G26" i="176" s="1"/>
  <c r="V23" i="176"/>
  <c r="U23" i="176" s="1"/>
  <c r="V22" i="176"/>
  <c r="U22" i="176" s="1"/>
  <c r="V21" i="176"/>
  <c r="U21" i="176" s="1"/>
  <c r="V20" i="176"/>
  <c r="U20" i="176" s="1"/>
  <c r="V19" i="176"/>
  <c r="U19" i="176" s="1"/>
  <c r="V18" i="176"/>
  <c r="U18" i="176" s="1"/>
  <c r="V17" i="176"/>
  <c r="U17" i="176" s="1"/>
  <c r="V16" i="176"/>
  <c r="U16" i="176" s="1"/>
  <c r="G16" i="176"/>
  <c r="G17" i="176" s="1"/>
  <c r="G18" i="176" s="1"/>
  <c r="G19" i="176" s="1"/>
  <c r="G20" i="176" s="1"/>
  <c r="G21" i="176" s="1"/>
  <c r="G22" i="176" s="1"/>
  <c r="G23" i="176" s="1"/>
  <c r="V15" i="176"/>
  <c r="U15" i="176" s="1"/>
  <c r="G15" i="176"/>
  <c r="F15" i="176"/>
  <c r="F16" i="176" s="1"/>
  <c r="F17" i="176" s="1"/>
  <c r="F18" i="176" s="1"/>
  <c r="F19" i="176" s="1"/>
  <c r="F20" i="176" s="1"/>
  <c r="F21" i="176" s="1"/>
  <c r="F22" i="176" s="1"/>
  <c r="F23" i="176" s="1"/>
  <c r="F24" i="176" s="1"/>
  <c r="F25" i="176" s="1"/>
  <c r="F26" i="176" s="1"/>
  <c r="F27" i="176" s="1"/>
  <c r="F28" i="176" s="1"/>
  <c r="F29" i="176" s="1"/>
  <c r="F30" i="176" s="1"/>
  <c r="F31" i="176" s="1"/>
  <c r="V14" i="176"/>
  <c r="G14" i="176"/>
  <c r="F14" i="176"/>
  <c r="E14" i="176"/>
  <c r="E15" i="176" s="1"/>
  <c r="E16" i="176" s="1"/>
  <c r="E17" i="176" s="1"/>
  <c r="E18" i="176" s="1"/>
  <c r="E19" i="176" s="1"/>
  <c r="E20" i="176" s="1"/>
  <c r="E21" i="176" s="1"/>
  <c r="E22" i="176" s="1"/>
  <c r="E23" i="176" s="1"/>
  <c r="E24" i="176" s="1"/>
  <c r="E25" i="176" s="1"/>
  <c r="E26" i="176" s="1"/>
  <c r="E27" i="176" s="1"/>
  <c r="E28" i="176" s="1"/>
  <c r="E29" i="176" s="1"/>
  <c r="E30" i="176" s="1"/>
  <c r="E31" i="176" s="1"/>
  <c r="D14" i="176"/>
  <c r="D15" i="176" s="1"/>
  <c r="V31" i="175"/>
  <c r="U31" i="175" s="1"/>
  <c r="G31" i="175"/>
  <c r="V30" i="175"/>
  <c r="U30" i="175" s="1"/>
  <c r="G30" i="175"/>
  <c r="V29" i="175"/>
  <c r="U29" i="175" s="1"/>
  <c r="V28" i="175"/>
  <c r="U28" i="175" s="1"/>
  <c r="V27" i="175"/>
  <c r="U27" i="175" s="1"/>
  <c r="G27" i="175"/>
  <c r="G28" i="175" s="1"/>
  <c r="G29" i="175" s="1"/>
  <c r="V26" i="175"/>
  <c r="U26" i="175" s="1"/>
  <c r="V25" i="175"/>
  <c r="U25" i="175" s="1"/>
  <c r="V24" i="175"/>
  <c r="U24" i="175" s="1"/>
  <c r="G24" i="175"/>
  <c r="G25" i="175" s="1"/>
  <c r="G26" i="175" s="1"/>
  <c r="V23" i="175"/>
  <c r="U23" i="175" s="1"/>
  <c r="V22" i="175"/>
  <c r="U22" i="175" s="1"/>
  <c r="V21" i="175"/>
  <c r="U21" i="175" s="1"/>
  <c r="V20" i="175"/>
  <c r="U20" i="175" s="1"/>
  <c r="V19" i="175"/>
  <c r="U19" i="175" s="1"/>
  <c r="V18" i="175"/>
  <c r="U18" i="175" s="1"/>
  <c r="V17" i="175"/>
  <c r="U17" i="175" s="1"/>
  <c r="V16" i="175"/>
  <c r="U16" i="175" s="1"/>
  <c r="G16" i="175"/>
  <c r="G17" i="175" s="1"/>
  <c r="G18" i="175" s="1"/>
  <c r="G19" i="175" s="1"/>
  <c r="G20" i="175" s="1"/>
  <c r="G21" i="175" s="1"/>
  <c r="G22" i="175" s="1"/>
  <c r="G23" i="175" s="1"/>
  <c r="V15" i="175"/>
  <c r="U15" i="175" s="1"/>
  <c r="G15" i="175"/>
  <c r="F15" i="175"/>
  <c r="F16" i="175" s="1"/>
  <c r="F17" i="175" s="1"/>
  <c r="F18" i="175" s="1"/>
  <c r="F19" i="175" s="1"/>
  <c r="F20" i="175" s="1"/>
  <c r="F21" i="175" s="1"/>
  <c r="F22" i="175" s="1"/>
  <c r="F23" i="175" s="1"/>
  <c r="F24" i="175" s="1"/>
  <c r="F25" i="175" s="1"/>
  <c r="F26" i="175" s="1"/>
  <c r="F27" i="175" s="1"/>
  <c r="F28" i="175" s="1"/>
  <c r="F29" i="175" s="1"/>
  <c r="F30" i="175" s="1"/>
  <c r="F31" i="175" s="1"/>
  <c r="V14" i="175"/>
  <c r="G14" i="175"/>
  <c r="F14" i="175"/>
  <c r="E14" i="175"/>
  <c r="E15" i="175" s="1"/>
  <c r="E16" i="175" s="1"/>
  <c r="E17" i="175" s="1"/>
  <c r="E18" i="175" s="1"/>
  <c r="E19" i="175" s="1"/>
  <c r="E20" i="175" s="1"/>
  <c r="E21" i="175" s="1"/>
  <c r="E22" i="175" s="1"/>
  <c r="E23" i="175" s="1"/>
  <c r="E24" i="175" s="1"/>
  <c r="E25" i="175" s="1"/>
  <c r="E26" i="175" s="1"/>
  <c r="E27" i="175" s="1"/>
  <c r="E28" i="175" s="1"/>
  <c r="E29" i="175" s="1"/>
  <c r="E30" i="175" s="1"/>
  <c r="E31" i="175" s="1"/>
  <c r="D14" i="175"/>
  <c r="D15" i="175" s="1"/>
  <c r="D16" i="175" s="1"/>
  <c r="D17" i="175" s="1"/>
  <c r="V31" i="174"/>
  <c r="U31" i="174" s="1"/>
  <c r="G31" i="174"/>
  <c r="V30" i="174"/>
  <c r="U30" i="174" s="1"/>
  <c r="G30" i="174"/>
  <c r="V29" i="174"/>
  <c r="U29" i="174" s="1"/>
  <c r="V28" i="174"/>
  <c r="U28" i="174" s="1"/>
  <c r="V27" i="174"/>
  <c r="U27" i="174" s="1"/>
  <c r="G27" i="174"/>
  <c r="G28" i="174" s="1"/>
  <c r="G29" i="174" s="1"/>
  <c r="V26" i="174"/>
  <c r="U26" i="174" s="1"/>
  <c r="V25" i="174"/>
  <c r="U25" i="174" s="1"/>
  <c r="V24" i="174"/>
  <c r="U24" i="174" s="1"/>
  <c r="G24" i="174"/>
  <c r="G25" i="174" s="1"/>
  <c r="G26" i="174" s="1"/>
  <c r="V23" i="174"/>
  <c r="U23" i="174" s="1"/>
  <c r="V22" i="174"/>
  <c r="U22" i="174" s="1"/>
  <c r="V21" i="174"/>
  <c r="U21" i="174" s="1"/>
  <c r="V20" i="174"/>
  <c r="U20" i="174" s="1"/>
  <c r="V19" i="174"/>
  <c r="U19" i="174" s="1"/>
  <c r="V18" i="174"/>
  <c r="U18" i="174" s="1"/>
  <c r="V17" i="174"/>
  <c r="U17" i="174" s="1"/>
  <c r="V16" i="174"/>
  <c r="U16" i="174" s="1"/>
  <c r="G16" i="174"/>
  <c r="G17" i="174" s="1"/>
  <c r="G18" i="174" s="1"/>
  <c r="G19" i="174" s="1"/>
  <c r="G20" i="174" s="1"/>
  <c r="G21" i="174" s="1"/>
  <c r="G22" i="174" s="1"/>
  <c r="G23" i="174" s="1"/>
  <c r="V15" i="174"/>
  <c r="U15" i="174" s="1"/>
  <c r="G15" i="174"/>
  <c r="F15" i="174"/>
  <c r="F16" i="174" s="1"/>
  <c r="F17" i="174" s="1"/>
  <c r="F18" i="174" s="1"/>
  <c r="F19" i="174" s="1"/>
  <c r="F20" i="174" s="1"/>
  <c r="F21" i="174" s="1"/>
  <c r="F22" i="174" s="1"/>
  <c r="F23" i="174" s="1"/>
  <c r="F24" i="174" s="1"/>
  <c r="F25" i="174" s="1"/>
  <c r="F26" i="174" s="1"/>
  <c r="F27" i="174" s="1"/>
  <c r="F28" i="174" s="1"/>
  <c r="F29" i="174" s="1"/>
  <c r="F30" i="174" s="1"/>
  <c r="F31" i="174" s="1"/>
  <c r="V14" i="174"/>
  <c r="G14" i="174"/>
  <c r="F14" i="174"/>
  <c r="E14" i="174"/>
  <c r="E15" i="174" s="1"/>
  <c r="E16" i="174" s="1"/>
  <c r="E17" i="174" s="1"/>
  <c r="E18" i="174" s="1"/>
  <c r="E19" i="174" s="1"/>
  <c r="E20" i="174" s="1"/>
  <c r="E21" i="174" s="1"/>
  <c r="E22" i="174" s="1"/>
  <c r="E23" i="174" s="1"/>
  <c r="E24" i="174" s="1"/>
  <c r="E25" i="174" s="1"/>
  <c r="E26" i="174" s="1"/>
  <c r="E27" i="174" s="1"/>
  <c r="E28" i="174" s="1"/>
  <c r="E29" i="174" s="1"/>
  <c r="E30" i="174" s="1"/>
  <c r="E31" i="174" s="1"/>
  <c r="D14" i="174"/>
  <c r="D15" i="174" s="1"/>
  <c r="V31" i="173"/>
  <c r="U31" i="173" s="1"/>
  <c r="G31" i="173"/>
  <c r="V30" i="173"/>
  <c r="U30" i="173" s="1"/>
  <c r="G30" i="173"/>
  <c r="V29" i="173"/>
  <c r="U29" i="173" s="1"/>
  <c r="V28" i="173"/>
  <c r="U28" i="173" s="1"/>
  <c r="V27" i="173"/>
  <c r="U27" i="173" s="1"/>
  <c r="G27" i="173"/>
  <c r="G28" i="173" s="1"/>
  <c r="G29" i="173" s="1"/>
  <c r="V26" i="173"/>
  <c r="U26" i="173" s="1"/>
  <c r="V25" i="173"/>
  <c r="U25" i="173" s="1"/>
  <c r="V24" i="173"/>
  <c r="U24" i="173" s="1"/>
  <c r="G24" i="173"/>
  <c r="G25" i="173" s="1"/>
  <c r="G26" i="173" s="1"/>
  <c r="V23" i="173"/>
  <c r="U23" i="173" s="1"/>
  <c r="V22" i="173"/>
  <c r="U22" i="173" s="1"/>
  <c r="V21" i="173"/>
  <c r="U21" i="173" s="1"/>
  <c r="V20" i="173"/>
  <c r="U20" i="173" s="1"/>
  <c r="V19" i="173"/>
  <c r="U19" i="173" s="1"/>
  <c r="V18" i="173"/>
  <c r="U18" i="173" s="1"/>
  <c r="V17" i="173"/>
  <c r="U17" i="173" s="1"/>
  <c r="V16" i="173"/>
  <c r="U16" i="173" s="1"/>
  <c r="G16" i="173"/>
  <c r="G17" i="173" s="1"/>
  <c r="G18" i="173" s="1"/>
  <c r="G19" i="173" s="1"/>
  <c r="G20" i="173" s="1"/>
  <c r="G21" i="173" s="1"/>
  <c r="G22" i="173" s="1"/>
  <c r="G23" i="173" s="1"/>
  <c r="V15" i="173"/>
  <c r="U15" i="173" s="1"/>
  <c r="G15" i="173"/>
  <c r="F15" i="173"/>
  <c r="F16" i="173" s="1"/>
  <c r="F17" i="173" s="1"/>
  <c r="F18" i="173" s="1"/>
  <c r="F19" i="173" s="1"/>
  <c r="F20" i="173" s="1"/>
  <c r="F21" i="173" s="1"/>
  <c r="F22" i="173" s="1"/>
  <c r="F23" i="173" s="1"/>
  <c r="F24" i="173" s="1"/>
  <c r="F25" i="173" s="1"/>
  <c r="F26" i="173" s="1"/>
  <c r="F27" i="173" s="1"/>
  <c r="F28" i="173" s="1"/>
  <c r="F29" i="173" s="1"/>
  <c r="F30" i="173" s="1"/>
  <c r="F31" i="173" s="1"/>
  <c r="V14" i="173"/>
  <c r="G14" i="173"/>
  <c r="F14" i="173"/>
  <c r="E14" i="173"/>
  <c r="E15" i="173" s="1"/>
  <c r="E16" i="173" s="1"/>
  <c r="E17" i="173" s="1"/>
  <c r="E18" i="173" s="1"/>
  <c r="E19" i="173" s="1"/>
  <c r="E20" i="173" s="1"/>
  <c r="E21" i="173" s="1"/>
  <c r="E22" i="173" s="1"/>
  <c r="E23" i="173" s="1"/>
  <c r="E24" i="173" s="1"/>
  <c r="E25" i="173" s="1"/>
  <c r="E26" i="173" s="1"/>
  <c r="E27" i="173" s="1"/>
  <c r="E28" i="173" s="1"/>
  <c r="E29" i="173" s="1"/>
  <c r="E30" i="173" s="1"/>
  <c r="E31" i="173" s="1"/>
  <c r="D14" i="173"/>
  <c r="D15" i="173" s="1"/>
  <c r="V31" i="172"/>
  <c r="U31" i="172" s="1"/>
  <c r="G31" i="172"/>
  <c r="V30" i="172"/>
  <c r="U30" i="172" s="1"/>
  <c r="G30" i="172"/>
  <c r="V29" i="172"/>
  <c r="U29" i="172" s="1"/>
  <c r="V28" i="172"/>
  <c r="U28" i="172" s="1"/>
  <c r="V27" i="172"/>
  <c r="U27" i="172" s="1"/>
  <c r="G27" i="172"/>
  <c r="G28" i="172" s="1"/>
  <c r="G29" i="172" s="1"/>
  <c r="V26" i="172"/>
  <c r="U26" i="172" s="1"/>
  <c r="V25" i="172"/>
  <c r="U25" i="172" s="1"/>
  <c r="V24" i="172"/>
  <c r="U24" i="172" s="1"/>
  <c r="G24" i="172"/>
  <c r="G25" i="172" s="1"/>
  <c r="G26" i="172" s="1"/>
  <c r="V23" i="172"/>
  <c r="U23" i="172" s="1"/>
  <c r="V22" i="172"/>
  <c r="U22" i="172" s="1"/>
  <c r="V21" i="172"/>
  <c r="U21" i="172" s="1"/>
  <c r="V20" i="172"/>
  <c r="U20" i="172" s="1"/>
  <c r="V19" i="172"/>
  <c r="U19" i="172" s="1"/>
  <c r="V18" i="172"/>
  <c r="U18" i="172" s="1"/>
  <c r="V17" i="172"/>
  <c r="U17" i="172" s="1"/>
  <c r="V16" i="172"/>
  <c r="U16" i="172" s="1"/>
  <c r="G16" i="172"/>
  <c r="G17" i="172" s="1"/>
  <c r="G18" i="172" s="1"/>
  <c r="G19" i="172" s="1"/>
  <c r="G20" i="172" s="1"/>
  <c r="G21" i="172" s="1"/>
  <c r="G22" i="172" s="1"/>
  <c r="G23" i="172" s="1"/>
  <c r="V15" i="172"/>
  <c r="U15" i="172" s="1"/>
  <c r="G15" i="172"/>
  <c r="F15" i="172"/>
  <c r="F16" i="172" s="1"/>
  <c r="F17" i="172" s="1"/>
  <c r="F18" i="172" s="1"/>
  <c r="F19" i="172" s="1"/>
  <c r="F20" i="172" s="1"/>
  <c r="F21" i="172" s="1"/>
  <c r="F22" i="172" s="1"/>
  <c r="F23" i="172" s="1"/>
  <c r="F24" i="172" s="1"/>
  <c r="F25" i="172" s="1"/>
  <c r="F26" i="172" s="1"/>
  <c r="F27" i="172" s="1"/>
  <c r="F28" i="172" s="1"/>
  <c r="F29" i="172" s="1"/>
  <c r="F30" i="172" s="1"/>
  <c r="F31" i="172" s="1"/>
  <c r="V14" i="172"/>
  <c r="G14" i="172"/>
  <c r="F14" i="172"/>
  <c r="E14" i="172"/>
  <c r="E15" i="172" s="1"/>
  <c r="D14" i="172"/>
  <c r="D15" i="172" s="1"/>
  <c r="D16" i="172" s="1"/>
  <c r="D17" i="172" s="1"/>
  <c r="V31" i="171"/>
  <c r="U31" i="171" s="1"/>
  <c r="G31" i="171"/>
  <c r="V30" i="171"/>
  <c r="U30" i="171" s="1"/>
  <c r="G30" i="171"/>
  <c r="V29" i="171"/>
  <c r="U29" i="171" s="1"/>
  <c r="V28" i="171"/>
  <c r="U28" i="171" s="1"/>
  <c r="V27" i="171"/>
  <c r="U27" i="171" s="1"/>
  <c r="G27" i="171"/>
  <c r="G28" i="171" s="1"/>
  <c r="G29" i="171" s="1"/>
  <c r="V26" i="171"/>
  <c r="U26" i="171" s="1"/>
  <c r="V25" i="171"/>
  <c r="U25" i="171" s="1"/>
  <c r="V24" i="171"/>
  <c r="U24" i="171" s="1"/>
  <c r="G24" i="171"/>
  <c r="G25" i="171" s="1"/>
  <c r="G26" i="171" s="1"/>
  <c r="V23" i="171"/>
  <c r="U23" i="171" s="1"/>
  <c r="V22" i="171"/>
  <c r="U22" i="171" s="1"/>
  <c r="V21" i="171"/>
  <c r="U21" i="171" s="1"/>
  <c r="V20" i="171"/>
  <c r="U20" i="171" s="1"/>
  <c r="V19" i="171"/>
  <c r="U19" i="171" s="1"/>
  <c r="V18" i="171"/>
  <c r="U18" i="171" s="1"/>
  <c r="V17" i="171"/>
  <c r="U17" i="171" s="1"/>
  <c r="V16" i="171"/>
  <c r="U16" i="171" s="1"/>
  <c r="G16" i="171"/>
  <c r="G17" i="171" s="1"/>
  <c r="G18" i="171" s="1"/>
  <c r="G19" i="171" s="1"/>
  <c r="G20" i="171" s="1"/>
  <c r="G21" i="171" s="1"/>
  <c r="G22" i="171" s="1"/>
  <c r="G23" i="171" s="1"/>
  <c r="V15" i="171"/>
  <c r="U15" i="171" s="1"/>
  <c r="G15" i="171"/>
  <c r="F15" i="171"/>
  <c r="F16" i="171" s="1"/>
  <c r="F17" i="171" s="1"/>
  <c r="F18" i="171" s="1"/>
  <c r="F19" i="171" s="1"/>
  <c r="F20" i="171" s="1"/>
  <c r="F21" i="171" s="1"/>
  <c r="F22" i="171" s="1"/>
  <c r="F23" i="171" s="1"/>
  <c r="F24" i="171" s="1"/>
  <c r="F25" i="171" s="1"/>
  <c r="F26" i="171" s="1"/>
  <c r="F27" i="171" s="1"/>
  <c r="F28" i="171" s="1"/>
  <c r="F29" i="171" s="1"/>
  <c r="F30" i="171" s="1"/>
  <c r="F31" i="171" s="1"/>
  <c r="V14" i="171"/>
  <c r="G14" i="171"/>
  <c r="F14" i="171"/>
  <c r="E14" i="171"/>
  <c r="E15" i="171" s="1"/>
  <c r="E16" i="171" s="1"/>
  <c r="E17" i="171" s="1"/>
  <c r="E18" i="171" s="1"/>
  <c r="E19" i="171" s="1"/>
  <c r="E20" i="171" s="1"/>
  <c r="E21" i="171" s="1"/>
  <c r="E22" i="171" s="1"/>
  <c r="E23" i="171" s="1"/>
  <c r="E24" i="171" s="1"/>
  <c r="E25" i="171" s="1"/>
  <c r="E26" i="171" s="1"/>
  <c r="E27" i="171" s="1"/>
  <c r="E28" i="171" s="1"/>
  <c r="E29" i="171" s="1"/>
  <c r="E30" i="171" s="1"/>
  <c r="E31" i="171" s="1"/>
  <c r="D14" i="171"/>
  <c r="H14" i="171" s="1"/>
  <c r="C14" i="171" s="1"/>
  <c r="V31" i="170"/>
  <c r="U31" i="170" s="1"/>
  <c r="G31" i="170"/>
  <c r="V30" i="170"/>
  <c r="U30" i="170" s="1"/>
  <c r="G30" i="170"/>
  <c r="V29" i="170"/>
  <c r="U29" i="170" s="1"/>
  <c r="V28" i="170"/>
  <c r="U28" i="170" s="1"/>
  <c r="V27" i="170"/>
  <c r="U27" i="170" s="1"/>
  <c r="G27" i="170"/>
  <c r="G28" i="170" s="1"/>
  <c r="G29" i="170" s="1"/>
  <c r="V26" i="170"/>
  <c r="U26" i="170" s="1"/>
  <c r="V25" i="170"/>
  <c r="U25" i="170" s="1"/>
  <c r="V24" i="170"/>
  <c r="U24" i="170" s="1"/>
  <c r="G24" i="170"/>
  <c r="G25" i="170" s="1"/>
  <c r="G26" i="170" s="1"/>
  <c r="V23" i="170"/>
  <c r="U23" i="170" s="1"/>
  <c r="V22" i="170"/>
  <c r="U22" i="170" s="1"/>
  <c r="V21" i="170"/>
  <c r="U21" i="170" s="1"/>
  <c r="V20" i="170"/>
  <c r="U20" i="170" s="1"/>
  <c r="V19" i="170"/>
  <c r="U19" i="170" s="1"/>
  <c r="V18" i="170"/>
  <c r="U18" i="170" s="1"/>
  <c r="V17" i="170"/>
  <c r="U17" i="170" s="1"/>
  <c r="G17" i="170"/>
  <c r="G18" i="170" s="1"/>
  <c r="G19" i="170" s="1"/>
  <c r="G20" i="170" s="1"/>
  <c r="G21" i="170" s="1"/>
  <c r="G22" i="170" s="1"/>
  <c r="G23" i="170" s="1"/>
  <c r="V16" i="170"/>
  <c r="U16" i="170" s="1"/>
  <c r="G16" i="170"/>
  <c r="V15" i="170"/>
  <c r="U15" i="170" s="1"/>
  <c r="G15" i="170"/>
  <c r="F15" i="170"/>
  <c r="F16" i="170" s="1"/>
  <c r="F17" i="170" s="1"/>
  <c r="F18" i="170" s="1"/>
  <c r="F19" i="170" s="1"/>
  <c r="F20" i="170" s="1"/>
  <c r="F21" i="170" s="1"/>
  <c r="F22" i="170" s="1"/>
  <c r="F23" i="170" s="1"/>
  <c r="F24" i="170" s="1"/>
  <c r="F25" i="170" s="1"/>
  <c r="F26" i="170" s="1"/>
  <c r="F27" i="170" s="1"/>
  <c r="F28" i="170" s="1"/>
  <c r="F29" i="170" s="1"/>
  <c r="F30" i="170" s="1"/>
  <c r="F31" i="170" s="1"/>
  <c r="V14" i="170"/>
  <c r="G14" i="170"/>
  <c r="F14" i="170"/>
  <c r="E14" i="170"/>
  <c r="E15" i="170" s="1"/>
  <c r="E16" i="170" s="1"/>
  <c r="E17" i="170" s="1"/>
  <c r="E18" i="170" s="1"/>
  <c r="E19" i="170" s="1"/>
  <c r="E20" i="170" s="1"/>
  <c r="E21" i="170" s="1"/>
  <c r="E22" i="170" s="1"/>
  <c r="E23" i="170" s="1"/>
  <c r="E24" i="170" s="1"/>
  <c r="E25" i="170" s="1"/>
  <c r="E26" i="170" s="1"/>
  <c r="E27" i="170" s="1"/>
  <c r="E28" i="170" s="1"/>
  <c r="E29" i="170" s="1"/>
  <c r="E30" i="170" s="1"/>
  <c r="E31" i="170" s="1"/>
  <c r="D14" i="170"/>
  <c r="D15" i="170" s="1"/>
  <c r="V31" i="169"/>
  <c r="U31" i="169" s="1"/>
  <c r="G31" i="169"/>
  <c r="V30" i="169"/>
  <c r="U30" i="169" s="1"/>
  <c r="G30" i="169"/>
  <c r="V29" i="169"/>
  <c r="U29" i="169" s="1"/>
  <c r="V28" i="169"/>
  <c r="U28" i="169" s="1"/>
  <c r="V27" i="169"/>
  <c r="U27" i="169" s="1"/>
  <c r="G27" i="169"/>
  <c r="G28" i="169" s="1"/>
  <c r="G29" i="169" s="1"/>
  <c r="V26" i="169"/>
  <c r="U26" i="169" s="1"/>
  <c r="V25" i="169"/>
  <c r="U25" i="169" s="1"/>
  <c r="V24" i="169"/>
  <c r="U24" i="169" s="1"/>
  <c r="G24" i="169"/>
  <c r="G25" i="169" s="1"/>
  <c r="G26" i="169" s="1"/>
  <c r="V23" i="169"/>
  <c r="U23" i="169" s="1"/>
  <c r="V22" i="169"/>
  <c r="U22" i="169" s="1"/>
  <c r="V21" i="169"/>
  <c r="U21" i="169" s="1"/>
  <c r="V20" i="169"/>
  <c r="U20" i="169" s="1"/>
  <c r="V19" i="169"/>
  <c r="U19" i="169" s="1"/>
  <c r="V18" i="169"/>
  <c r="U18" i="169" s="1"/>
  <c r="V17" i="169"/>
  <c r="U17" i="169" s="1"/>
  <c r="V16" i="169"/>
  <c r="U16" i="169" s="1"/>
  <c r="G16" i="169"/>
  <c r="G17" i="169" s="1"/>
  <c r="G18" i="169" s="1"/>
  <c r="G19" i="169" s="1"/>
  <c r="G20" i="169" s="1"/>
  <c r="G21" i="169" s="1"/>
  <c r="G22" i="169" s="1"/>
  <c r="G23" i="169" s="1"/>
  <c r="V15" i="169"/>
  <c r="U15" i="169" s="1"/>
  <c r="G15" i="169"/>
  <c r="F15" i="169"/>
  <c r="F16" i="169" s="1"/>
  <c r="F17" i="169" s="1"/>
  <c r="F18" i="169" s="1"/>
  <c r="F19" i="169" s="1"/>
  <c r="F20" i="169" s="1"/>
  <c r="F21" i="169" s="1"/>
  <c r="F22" i="169" s="1"/>
  <c r="F23" i="169" s="1"/>
  <c r="F24" i="169" s="1"/>
  <c r="F25" i="169" s="1"/>
  <c r="F26" i="169" s="1"/>
  <c r="F27" i="169" s="1"/>
  <c r="F28" i="169" s="1"/>
  <c r="F29" i="169" s="1"/>
  <c r="F30" i="169" s="1"/>
  <c r="F31" i="169" s="1"/>
  <c r="V14" i="169"/>
  <c r="G14" i="169"/>
  <c r="F14" i="169"/>
  <c r="E14" i="169"/>
  <c r="E15" i="169" s="1"/>
  <c r="E16" i="169" s="1"/>
  <c r="E17" i="169" s="1"/>
  <c r="E18" i="169" s="1"/>
  <c r="E19" i="169" s="1"/>
  <c r="E20" i="169" s="1"/>
  <c r="E21" i="169" s="1"/>
  <c r="E22" i="169" s="1"/>
  <c r="E23" i="169" s="1"/>
  <c r="E24" i="169" s="1"/>
  <c r="E25" i="169" s="1"/>
  <c r="E26" i="169" s="1"/>
  <c r="E27" i="169" s="1"/>
  <c r="E28" i="169" s="1"/>
  <c r="E29" i="169" s="1"/>
  <c r="E30" i="169" s="1"/>
  <c r="E31" i="169" s="1"/>
  <c r="D14" i="169"/>
  <c r="V31" i="168"/>
  <c r="U31" i="168" s="1"/>
  <c r="G31" i="168"/>
  <c r="V30" i="168"/>
  <c r="U30" i="168" s="1"/>
  <c r="G30" i="168"/>
  <c r="V29" i="168"/>
  <c r="U29" i="168" s="1"/>
  <c r="V28" i="168"/>
  <c r="U28" i="168" s="1"/>
  <c r="V27" i="168"/>
  <c r="U27" i="168" s="1"/>
  <c r="G27" i="168"/>
  <c r="G28" i="168" s="1"/>
  <c r="G29" i="168" s="1"/>
  <c r="V26" i="168"/>
  <c r="U26" i="168" s="1"/>
  <c r="V25" i="168"/>
  <c r="U25" i="168" s="1"/>
  <c r="V24" i="168"/>
  <c r="U24" i="168" s="1"/>
  <c r="G24" i="168"/>
  <c r="G25" i="168" s="1"/>
  <c r="G26" i="168" s="1"/>
  <c r="V23" i="168"/>
  <c r="U23" i="168" s="1"/>
  <c r="V22" i="168"/>
  <c r="U22" i="168" s="1"/>
  <c r="V21" i="168"/>
  <c r="U21" i="168" s="1"/>
  <c r="V20" i="168"/>
  <c r="U20" i="168" s="1"/>
  <c r="V19" i="168"/>
  <c r="U19" i="168" s="1"/>
  <c r="V18" i="168"/>
  <c r="U18" i="168" s="1"/>
  <c r="V17" i="168"/>
  <c r="U17" i="168" s="1"/>
  <c r="V16" i="168"/>
  <c r="U16" i="168" s="1"/>
  <c r="G16" i="168"/>
  <c r="G17" i="168" s="1"/>
  <c r="G18" i="168" s="1"/>
  <c r="G19" i="168" s="1"/>
  <c r="G20" i="168" s="1"/>
  <c r="G21" i="168" s="1"/>
  <c r="G22" i="168" s="1"/>
  <c r="G23" i="168" s="1"/>
  <c r="V15" i="168"/>
  <c r="U15" i="168" s="1"/>
  <c r="G15" i="168"/>
  <c r="F15" i="168"/>
  <c r="F16" i="168" s="1"/>
  <c r="F17" i="168" s="1"/>
  <c r="F18" i="168" s="1"/>
  <c r="F19" i="168" s="1"/>
  <c r="F20" i="168" s="1"/>
  <c r="F21" i="168" s="1"/>
  <c r="F22" i="168" s="1"/>
  <c r="F23" i="168" s="1"/>
  <c r="F24" i="168" s="1"/>
  <c r="F25" i="168" s="1"/>
  <c r="F26" i="168" s="1"/>
  <c r="F27" i="168" s="1"/>
  <c r="F28" i="168" s="1"/>
  <c r="F29" i="168" s="1"/>
  <c r="F30" i="168" s="1"/>
  <c r="F31" i="168" s="1"/>
  <c r="V14" i="168"/>
  <c r="G14" i="168"/>
  <c r="F14" i="168"/>
  <c r="E14" i="168"/>
  <c r="E15" i="168" s="1"/>
  <c r="E16" i="168" s="1"/>
  <c r="E17" i="168" s="1"/>
  <c r="E18" i="168" s="1"/>
  <c r="E19" i="168" s="1"/>
  <c r="E20" i="168" s="1"/>
  <c r="E21" i="168" s="1"/>
  <c r="E22" i="168" s="1"/>
  <c r="E23" i="168" s="1"/>
  <c r="E24" i="168" s="1"/>
  <c r="E25" i="168" s="1"/>
  <c r="E26" i="168" s="1"/>
  <c r="E27" i="168" s="1"/>
  <c r="E28" i="168" s="1"/>
  <c r="E29" i="168" s="1"/>
  <c r="E30" i="168" s="1"/>
  <c r="E31" i="168" s="1"/>
  <c r="D14" i="168"/>
  <c r="D15" i="168" s="1"/>
  <c r="V31" i="167"/>
  <c r="U31" i="167" s="1"/>
  <c r="G31" i="167"/>
  <c r="V30" i="167"/>
  <c r="U30" i="167" s="1"/>
  <c r="G30" i="167"/>
  <c r="V29" i="167"/>
  <c r="U29" i="167" s="1"/>
  <c r="V28" i="167"/>
  <c r="U28" i="167" s="1"/>
  <c r="V27" i="167"/>
  <c r="U27" i="167" s="1"/>
  <c r="G27" i="167"/>
  <c r="G28" i="167" s="1"/>
  <c r="G29" i="167" s="1"/>
  <c r="V26" i="167"/>
  <c r="U26" i="167" s="1"/>
  <c r="V25" i="167"/>
  <c r="U25" i="167" s="1"/>
  <c r="V24" i="167"/>
  <c r="U24" i="167" s="1"/>
  <c r="G24" i="167"/>
  <c r="G25" i="167" s="1"/>
  <c r="G26" i="167" s="1"/>
  <c r="V23" i="167"/>
  <c r="U23" i="167" s="1"/>
  <c r="V22" i="167"/>
  <c r="U22" i="167" s="1"/>
  <c r="V21" i="167"/>
  <c r="U21" i="167" s="1"/>
  <c r="V20" i="167"/>
  <c r="U20" i="167" s="1"/>
  <c r="V19" i="167"/>
  <c r="U19" i="167" s="1"/>
  <c r="V18" i="167"/>
  <c r="U18" i="167" s="1"/>
  <c r="V17" i="167"/>
  <c r="U17" i="167" s="1"/>
  <c r="V16" i="167"/>
  <c r="U16" i="167" s="1"/>
  <c r="G16" i="167"/>
  <c r="G17" i="167" s="1"/>
  <c r="G18" i="167" s="1"/>
  <c r="G19" i="167" s="1"/>
  <c r="G20" i="167" s="1"/>
  <c r="G21" i="167" s="1"/>
  <c r="G22" i="167" s="1"/>
  <c r="G23" i="167" s="1"/>
  <c r="V15" i="167"/>
  <c r="U15" i="167" s="1"/>
  <c r="G15" i="167"/>
  <c r="F15" i="167"/>
  <c r="F16" i="167" s="1"/>
  <c r="F17" i="167" s="1"/>
  <c r="F18" i="167" s="1"/>
  <c r="F19" i="167" s="1"/>
  <c r="F20" i="167" s="1"/>
  <c r="F21" i="167" s="1"/>
  <c r="F22" i="167" s="1"/>
  <c r="F23" i="167" s="1"/>
  <c r="F24" i="167" s="1"/>
  <c r="F25" i="167" s="1"/>
  <c r="F26" i="167" s="1"/>
  <c r="F27" i="167" s="1"/>
  <c r="F28" i="167" s="1"/>
  <c r="F29" i="167" s="1"/>
  <c r="F30" i="167" s="1"/>
  <c r="F31" i="167" s="1"/>
  <c r="V14" i="167"/>
  <c r="G14" i="167"/>
  <c r="F14" i="167"/>
  <c r="E14" i="167"/>
  <c r="E15" i="167" s="1"/>
  <c r="E16" i="167" s="1"/>
  <c r="E17" i="167" s="1"/>
  <c r="E18" i="167" s="1"/>
  <c r="E19" i="167" s="1"/>
  <c r="E20" i="167" s="1"/>
  <c r="E21" i="167" s="1"/>
  <c r="E22" i="167" s="1"/>
  <c r="E23" i="167" s="1"/>
  <c r="E24" i="167" s="1"/>
  <c r="E25" i="167" s="1"/>
  <c r="E26" i="167" s="1"/>
  <c r="E27" i="167" s="1"/>
  <c r="E28" i="167" s="1"/>
  <c r="E29" i="167" s="1"/>
  <c r="E30" i="167" s="1"/>
  <c r="E31" i="167" s="1"/>
  <c r="D14" i="167"/>
  <c r="D15" i="167" s="1"/>
  <c r="V31" i="166"/>
  <c r="U31" i="166" s="1"/>
  <c r="G31" i="166"/>
  <c r="V30" i="166"/>
  <c r="U30" i="166" s="1"/>
  <c r="G30" i="166"/>
  <c r="V29" i="166"/>
  <c r="U29" i="166" s="1"/>
  <c r="V28" i="166"/>
  <c r="U28" i="166" s="1"/>
  <c r="V27" i="166"/>
  <c r="U27" i="166" s="1"/>
  <c r="G27" i="166"/>
  <c r="G28" i="166" s="1"/>
  <c r="G29" i="166" s="1"/>
  <c r="V26" i="166"/>
  <c r="U26" i="166" s="1"/>
  <c r="V25" i="166"/>
  <c r="U25" i="166" s="1"/>
  <c r="V24" i="166"/>
  <c r="U24" i="166" s="1"/>
  <c r="G24" i="166"/>
  <c r="G25" i="166" s="1"/>
  <c r="G26" i="166" s="1"/>
  <c r="V23" i="166"/>
  <c r="U23" i="166" s="1"/>
  <c r="V22" i="166"/>
  <c r="U22" i="166" s="1"/>
  <c r="V21" i="166"/>
  <c r="U21" i="166" s="1"/>
  <c r="V20" i="166"/>
  <c r="U20" i="166" s="1"/>
  <c r="V19" i="166"/>
  <c r="U19" i="166" s="1"/>
  <c r="V18" i="166"/>
  <c r="U18" i="166" s="1"/>
  <c r="V17" i="166"/>
  <c r="U17" i="166" s="1"/>
  <c r="V16" i="166"/>
  <c r="U16" i="166" s="1"/>
  <c r="G16" i="166"/>
  <c r="G17" i="166" s="1"/>
  <c r="G18" i="166" s="1"/>
  <c r="G19" i="166" s="1"/>
  <c r="G20" i="166" s="1"/>
  <c r="G21" i="166" s="1"/>
  <c r="G22" i="166" s="1"/>
  <c r="G23" i="166" s="1"/>
  <c r="V15" i="166"/>
  <c r="U15" i="166" s="1"/>
  <c r="G15" i="166"/>
  <c r="F15" i="166"/>
  <c r="F16" i="166" s="1"/>
  <c r="F17" i="166" s="1"/>
  <c r="F18" i="166" s="1"/>
  <c r="F19" i="166" s="1"/>
  <c r="F20" i="166" s="1"/>
  <c r="F21" i="166" s="1"/>
  <c r="F22" i="166" s="1"/>
  <c r="F23" i="166" s="1"/>
  <c r="F24" i="166" s="1"/>
  <c r="F25" i="166" s="1"/>
  <c r="F26" i="166" s="1"/>
  <c r="F27" i="166" s="1"/>
  <c r="F28" i="166" s="1"/>
  <c r="F29" i="166" s="1"/>
  <c r="F30" i="166" s="1"/>
  <c r="F31" i="166" s="1"/>
  <c r="V14" i="166"/>
  <c r="G14" i="166"/>
  <c r="F14" i="166"/>
  <c r="E14" i="166"/>
  <c r="E15" i="166" s="1"/>
  <c r="E16" i="166" s="1"/>
  <c r="E17" i="166" s="1"/>
  <c r="E18" i="166" s="1"/>
  <c r="E19" i="166" s="1"/>
  <c r="E20" i="166" s="1"/>
  <c r="E21" i="166" s="1"/>
  <c r="E22" i="166" s="1"/>
  <c r="E23" i="166" s="1"/>
  <c r="E24" i="166" s="1"/>
  <c r="E25" i="166" s="1"/>
  <c r="E26" i="166" s="1"/>
  <c r="E27" i="166" s="1"/>
  <c r="E28" i="166" s="1"/>
  <c r="E29" i="166" s="1"/>
  <c r="E30" i="166" s="1"/>
  <c r="E31" i="166" s="1"/>
  <c r="D14" i="166"/>
  <c r="H14" i="166" s="1"/>
  <c r="C14" i="166" s="1"/>
  <c r="V31" i="165"/>
  <c r="U31" i="165" s="1"/>
  <c r="G31" i="165"/>
  <c r="V30" i="165"/>
  <c r="U30" i="165" s="1"/>
  <c r="G30" i="165"/>
  <c r="V29" i="165"/>
  <c r="U29" i="165" s="1"/>
  <c r="V28" i="165"/>
  <c r="U28" i="165" s="1"/>
  <c r="V27" i="165"/>
  <c r="U27" i="165" s="1"/>
  <c r="G27" i="165"/>
  <c r="G28" i="165" s="1"/>
  <c r="G29" i="165" s="1"/>
  <c r="V26" i="165"/>
  <c r="U26" i="165" s="1"/>
  <c r="V25" i="165"/>
  <c r="U25" i="165" s="1"/>
  <c r="V24" i="165"/>
  <c r="U24" i="165" s="1"/>
  <c r="G24" i="165"/>
  <c r="G25" i="165" s="1"/>
  <c r="G26" i="165" s="1"/>
  <c r="V23" i="165"/>
  <c r="U23" i="165" s="1"/>
  <c r="V22" i="165"/>
  <c r="U22" i="165" s="1"/>
  <c r="V21" i="165"/>
  <c r="U21" i="165" s="1"/>
  <c r="V20" i="165"/>
  <c r="U20" i="165" s="1"/>
  <c r="V19" i="165"/>
  <c r="U19" i="165" s="1"/>
  <c r="V18" i="165"/>
  <c r="U18" i="165" s="1"/>
  <c r="V17" i="165"/>
  <c r="U17" i="165" s="1"/>
  <c r="V16" i="165"/>
  <c r="U16" i="165" s="1"/>
  <c r="G16" i="165"/>
  <c r="G17" i="165" s="1"/>
  <c r="G18" i="165" s="1"/>
  <c r="G19" i="165" s="1"/>
  <c r="G20" i="165" s="1"/>
  <c r="G21" i="165" s="1"/>
  <c r="G22" i="165" s="1"/>
  <c r="G23" i="165" s="1"/>
  <c r="V15" i="165"/>
  <c r="U15" i="165" s="1"/>
  <c r="G15" i="165"/>
  <c r="F15" i="165"/>
  <c r="F16" i="165" s="1"/>
  <c r="F17" i="165" s="1"/>
  <c r="F18" i="165" s="1"/>
  <c r="F19" i="165" s="1"/>
  <c r="F20" i="165" s="1"/>
  <c r="F21" i="165" s="1"/>
  <c r="F22" i="165" s="1"/>
  <c r="F23" i="165" s="1"/>
  <c r="F24" i="165" s="1"/>
  <c r="F25" i="165" s="1"/>
  <c r="F26" i="165" s="1"/>
  <c r="F27" i="165" s="1"/>
  <c r="F28" i="165" s="1"/>
  <c r="F29" i="165" s="1"/>
  <c r="F30" i="165" s="1"/>
  <c r="F31" i="165" s="1"/>
  <c r="V14" i="165"/>
  <c r="G14" i="165"/>
  <c r="F14" i="165"/>
  <c r="E14" i="165"/>
  <c r="E15" i="165" s="1"/>
  <c r="E16" i="165" s="1"/>
  <c r="E17" i="165" s="1"/>
  <c r="E18" i="165" s="1"/>
  <c r="E19" i="165" s="1"/>
  <c r="E20" i="165" s="1"/>
  <c r="E21" i="165" s="1"/>
  <c r="E22" i="165" s="1"/>
  <c r="E23" i="165" s="1"/>
  <c r="E24" i="165" s="1"/>
  <c r="E25" i="165" s="1"/>
  <c r="E26" i="165" s="1"/>
  <c r="E27" i="165" s="1"/>
  <c r="E28" i="165" s="1"/>
  <c r="E29" i="165" s="1"/>
  <c r="E30" i="165" s="1"/>
  <c r="E31" i="165" s="1"/>
  <c r="D14" i="165"/>
  <c r="D15" i="165" s="1"/>
  <c r="V31" i="164"/>
  <c r="U31" i="164" s="1"/>
  <c r="G31" i="164"/>
  <c r="V30" i="164"/>
  <c r="U30" i="164" s="1"/>
  <c r="G30" i="164"/>
  <c r="V29" i="164"/>
  <c r="U29" i="164" s="1"/>
  <c r="V28" i="164"/>
  <c r="U28" i="164" s="1"/>
  <c r="G28" i="164"/>
  <c r="G29" i="164" s="1"/>
  <c r="V27" i="164"/>
  <c r="U27" i="164" s="1"/>
  <c r="G27" i="164"/>
  <c r="V26" i="164"/>
  <c r="U26" i="164" s="1"/>
  <c r="V25" i="164"/>
  <c r="U25" i="164" s="1"/>
  <c r="V24" i="164"/>
  <c r="U24" i="164" s="1"/>
  <c r="G24" i="164"/>
  <c r="G25" i="164" s="1"/>
  <c r="G26" i="164" s="1"/>
  <c r="V23" i="164"/>
  <c r="U23" i="164" s="1"/>
  <c r="V22" i="164"/>
  <c r="U22" i="164" s="1"/>
  <c r="V21" i="164"/>
  <c r="U21" i="164" s="1"/>
  <c r="V20" i="164"/>
  <c r="U20" i="164" s="1"/>
  <c r="V19" i="164"/>
  <c r="U19" i="164" s="1"/>
  <c r="V18" i="164"/>
  <c r="U18" i="164" s="1"/>
  <c r="V17" i="164"/>
  <c r="U17" i="164" s="1"/>
  <c r="V16" i="164"/>
  <c r="U16" i="164" s="1"/>
  <c r="G16" i="164"/>
  <c r="G17" i="164" s="1"/>
  <c r="G18" i="164" s="1"/>
  <c r="G19" i="164" s="1"/>
  <c r="G20" i="164" s="1"/>
  <c r="G21" i="164" s="1"/>
  <c r="G22" i="164" s="1"/>
  <c r="G23" i="164" s="1"/>
  <c r="V15" i="164"/>
  <c r="U15" i="164" s="1"/>
  <c r="G15" i="164"/>
  <c r="F15" i="164"/>
  <c r="F16" i="164" s="1"/>
  <c r="F17" i="164" s="1"/>
  <c r="F18" i="164" s="1"/>
  <c r="F19" i="164" s="1"/>
  <c r="F20" i="164" s="1"/>
  <c r="F21" i="164" s="1"/>
  <c r="F22" i="164" s="1"/>
  <c r="F23" i="164" s="1"/>
  <c r="F24" i="164" s="1"/>
  <c r="F25" i="164" s="1"/>
  <c r="F26" i="164" s="1"/>
  <c r="F27" i="164" s="1"/>
  <c r="F28" i="164" s="1"/>
  <c r="F29" i="164" s="1"/>
  <c r="F30" i="164" s="1"/>
  <c r="F31" i="164" s="1"/>
  <c r="V14" i="164"/>
  <c r="G14" i="164"/>
  <c r="F14" i="164"/>
  <c r="E14" i="164"/>
  <c r="E15" i="164" s="1"/>
  <c r="E16" i="164" s="1"/>
  <c r="E17" i="164" s="1"/>
  <c r="E18" i="164" s="1"/>
  <c r="E19" i="164" s="1"/>
  <c r="E20" i="164" s="1"/>
  <c r="E21" i="164" s="1"/>
  <c r="E22" i="164" s="1"/>
  <c r="E23" i="164" s="1"/>
  <c r="E24" i="164" s="1"/>
  <c r="E25" i="164" s="1"/>
  <c r="E26" i="164" s="1"/>
  <c r="E27" i="164" s="1"/>
  <c r="E28" i="164" s="1"/>
  <c r="E29" i="164" s="1"/>
  <c r="E30" i="164" s="1"/>
  <c r="E31" i="164" s="1"/>
  <c r="D14" i="164"/>
  <c r="H14" i="164" s="1"/>
  <c r="C14" i="164" s="1"/>
  <c r="V31" i="163"/>
  <c r="U31" i="163" s="1"/>
  <c r="G31" i="163"/>
  <c r="V30" i="163"/>
  <c r="U30" i="163" s="1"/>
  <c r="G30" i="163"/>
  <c r="F30" i="163"/>
  <c r="F31" i="163" s="1"/>
  <c r="V29" i="163"/>
  <c r="U29" i="163" s="1"/>
  <c r="V28" i="163"/>
  <c r="U28" i="163" s="1"/>
  <c r="V27" i="163"/>
  <c r="U27" i="163" s="1"/>
  <c r="G27" i="163"/>
  <c r="G28" i="163" s="1"/>
  <c r="G29" i="163" s="1"/>
  <c r="V26" i="163"/>
  <c r="U26" i="163" s="1"/>
  <c r="V25" i="163"/>
  <c r="U25" i="163" s="1"/>
  <c r="G25" i="163"/>
  <c r="G26" i="163" s="1"/>
  <c r="V24" i="163"/>
  <c r="U24" i="163" s="1"/>
  <c r="G24" i="163"/>
  <c r="V23" i="163"/>
  <c r="U23" i="163" s="1"/>
  <c r="V22" i="163"/>
  <c r="U22" i="163" s="1"/>
  <c r="V21" i="163"/>
  <c r="U21" i="163" s="1"/>
  <c r="V20" i="163"/>
  <c r="U20" i="163" s="1"/>
  <c r="V19" i="163"/>
  <c r="U19" i="163" s="1"/>
  <c r="V18" i="163"/>
  <c r="U18" i="163" s="1"/>
  <c r="V17" i="163"/>
  <c r="U17" i="163" s="1"/>
  <c r="V16" i="163"/>
  <c r="U16" i="163" s="1"/>
  <c r="G16" i="163"/>
  <c r="G17" i="163" s="1"/>
  <c r="G18" i="163" s="1"/>
  <c r="G19" i="163" s="1"/>
  <c r="G20" i="163" s="1"/>
  <c r="G21" i="163" s="1"/>
  <c r="G22" i="163" s="1"/>
  <c r="G23" i="163" s="1"/>
  <c r="V15" i="163"/>
  <c r="U15" i="163" s="1"/>
  <c r="G15" i="163"/>
  <c r="F15" i="163"/>
  <c r="F16" i="163" s="1"/>
  <c r="F17" i="163" s="1"/>
  <c r="F18" i="163" s="1"/>
  <c r="F19" i="163" s="1"/>
  <c r="F20" i="163" s="1"/>
  <c r="F21" i="163" s="1"/>
  <c r="F22" i="163" s="1"/>
  <c r="F23" i="163" s="1"/>
  <c r="F24" i="163" s="1"/>
  <c r="F25" i="163" s="1"/>
  <c r="F26" i="163" s="1"/>
  <c r="F27" i="163" s="1"/>
  <c r="F28" i="163" s="1"/>
  <c r="F29" i="163" s="1"/>
  <c r="V14" i="163"/>
  <c r="G14" i="163"/>
  <c r="F14" i="163"/>
  <c r="E14" i="163"/>
  <c r="E15" i="163" s="1"/>
  <c r="E16" i="163" s="1"/>
  <c r="E17" i="163" s="1"/>
  <c r="E18" i="163" s="1"/>
  <c r="E19" i="163" s="1"/>
  <c r="E20" i="163" s="1"/>
  <c r="E21" i="163" s="1"/>
  <c r="E22" i="163" s="1"/>
  <c r="E23" i="163" s="1"/>
  <c r="E24" i="163" s="1"/>
  <c r="E25" i="163" s="1"/>
  <c r="E26" i="163" s="1"/>
  <c r="E27" i="163" s="1"/>
  <c r="E28" i="163" s="1"/>
  <c r="E29" i="163" s="1"/>
  <c r="E30" i="163" s="1"/>
  <c r="E31" i="163" s="1"/>
  <c r="D14" i="163"/>
  <c r="D15" i="163" s="1"/>
  <c r="V31" i="162"/>
  <c r="U31" i="162" s="1"/>
  <c r="G31" i="162"/>
  <c r="V30" i="162"/>
  <c r="U30" i="162" s="1"/>
  <c r="G30" i="162"/>
  <c r="V29" i="162"/>
  <c r="U29" i="162" s="1"/>
  <c r="V28" i="162"/>
  <c r="U28" i="162" s="1"/>
  <c r="V27" i="162"/>
  <c r="U27" i="162" s="1"/>
  <c r="G27" i="162"/>
  <c r="G28" i="162" s="1"/>
  <c r="G29" i="162" s="1"/>
  <c r="V26" i="162"/>
  <c r="U26" i="162" s="1"/>
  <c r="V25" i="162"/>
  <c r="U25" i="162" s="1"/>
  <c r="V24" i="162"/>
  <c r="U24" i="162" s="1"/>
  <c r="G24" i="162"/>
  <c r="G25" i="162" s="1"/>
  <c r="G26" i="162" s="1"/>
  <c r="V23" i="162"/>
  <c r="U23" i="162" s="1"/>
  <c r="V22" i="162"/>
  <c r="U22" i="162" s="1"/>
  <c r="V21" i="162"/>
  <c r="U21" i="162" s="1"/>
  <c r="V20" i="162"/>
  <c r="U20" i="162" s="1"/>
  <c r="V19" i="162"/>
  <c r="U19" i="162" s="1"/>
  <c r="V18" i="162"/>
  <c r="U18" i="162" s="1"/>
  <c r="V17" i="162"/>
  <c r="U17" i="162" s="1"/>
  <c r="V16" i="162"/>
  <c r="U16" i="162" s="1"/>
  <c r="G16" i="162"/>
  <c r="G17" i="162" s="1"/>
  <c r="G18" i="162" s="1"/>
  <c r="G19" i="162" s="1"/>
  <c r="G20" i="162" s="1"/>
  <c r="G21" i="162" s="1"/>
  <c r="G22" i="162" s="1"/>
  <c r="G23" i="162" s="1"/>
  <c r="V15" i="162"/>
  <c r="U15" i="162" s="1"/>
  <c r="G15" i="162"/>
  <c r="F15" i="162"/>
  <c r="F16" i="162" s="1"/>
  <c r="F17" i="162" s="1"/>
  <c r="F18" i="162" s="1"/>
  <c r="F19" i="162" s="1"/>
  <c r="F20" i="162" s="1"/>
  <c r="F21" i="162" s="1"/>
  <c r="F22" i="162" s="1"/>
  <c r="F23" i="162" s="1"/>
  <c r="F24" i="162" s="1"/>
  <c r="F25" i="162" s="1"/>
  <c r="F26" i="162" s="1"/>
  <c r="F27" i="162" s="1"/>
  <c r="F28" i="162" s="1"/>
  <c r="F29" i="162" s="1"/>
  <c r="F30" i="162" s="1"/>
  <c r="F31" i="162" s="1"/>
  <c r="V14" i="162"/>
  <c r="G14" i="162"/>
  <c r="F14" i="162"/>
  <c r="E14" i="162"/>
  <c r="E15" i="162" s="1"/>
  <c r="E16" i="162" s="1"/>
  <c r="E17" i="162" s="1"/>
  <c r="E18" i="162" s="1"/>
  <c r="E19" i="162" s="1"/>
  <c r="E20" i="162" s="1"/>
  <c r="E21" i="162" s="1"/>
  <c r="E22" i="162" s="1"/>
  <c r="E23" i="162" s="1"/>
  <c r="E24" i="162" s="1"/>
  <c r="E25" i="162" s="1"/>
  <c r="E26" i="162" s="1"/>
  <c r="E27" i="162" s="1"/>
  <c r="E28" i="162" s="1"/>
  <c r="E29" i="162" s="1"/>
  <c r="E30" i="162" s="1"/>
  <c r="E31" i="162" s="1"/>
  <c r="D14" i="162"/>
  <c r="D15" i="162" s="1"/>
  <c r="V31" i="161"/>
  <c r="U31" i="161" s="1"/>
  <c r="G31" i="161"/>
  <c r="V30" i="161"/>
  <c r="U30" i="161" s="1"/>
  <c r="G30" i="161"/>
  <c r="F30" i="161"/>
  <c r="F31" i="161" s="1"/>
  <c r="V29" i="161"/>
  <c r="U29" i="161" s="1"/>
  <c r="V28" i="161"/>
  <c r="U28" i="161" s="1"/>
  <c r="V27" i="161"/>
  <c r="U27" i="161" s="1"/>
  <c r="G27" i="161"/>
  <c r="G28" i="161" s="1"/>
  <c r="G29" i="161" s="1"/>
  <c r="V26" i="161"/>
  <c r="U26" i="161" s="1"/>
  <c r="V25" i="161"/>
  <c r="U25" i="161" s="1"/>
  <c r="V24" i="161"/>
  <c r="U24" i="161" s="1"/>
  <c r="G24" i="161"/>
  <c r="G25" i="161" s="1"/>
  <c r="G26" i="161" s="1"/>
  <c r="V23" i="161"/>
  <c r="U23" i="161" s="1"/>
  <c r="V22" i="161"/>
  <c r="U22" i="161" s="1"/>
  <c r="V21" i="161"/>
  <c r="U21" i="161" s="1"/>
  <c r="V20" i="161"/>
  <c r="U20" i="161" s="1"/>
  <c r="V19" i="161"/>
  <c r="U19" i="161" s="1"/>
  <c r="V18" i="161"/>
  <c r="U18" i="161" s="1"/>
  <c r="V17" i="161"/>
  <c r="U17" i="161" s="1"/>
  <c r="V16" i="161"/>
  <c r="U16" i="161" s="1"/>
  <c r="G16" i="161"/>
  <c r="G17" i="161" s="1"/>
  <c r="G18" i="161" s="1"/>
  <c r="G19" i="161" s="1"/>
  <c r="G20" i="161" s="1"/>
  <c r="G21" i="161" s="1"/>
  <c r="G22" i="161" s="1"/>
  <c r="G23" i="161" s="1"/>
  <c r="V15" i="161"/>
  <c r="U15" i="161" s="1"/>
  <c r="G15" i="161"/>
  <c r="F15" i="161"/>
  <c r="F16" i="161" s="1"/>
  <c r="F17" i="161" s="1"/>
  <c r="F18" i="161" s="1"/>
  <c r="F19" i="161" s="1"/>
  <c r="F20" i="161" s="1"/>
  <c r="F21" i="161" s="1"/>
  <c r="F22" i="161" s="1"/>
  <c r="F23" i="161" s="1"/>
  <c r="F24" i="161" s="1"/>
  <c r="F25" i="161" s="1"/>
  <c r="F26" i="161" s="1"/>
  <c r="F27" i="161" s="1"/>
  <c r="F28" i="161" s="1"/>
  <c r="F29" i="161" s="1"/>
  <c r="V14" i="161"/>
  <c r="G14" i="161"/>
  <c r="F14" i="161"/>
  <c r="E14" i="161"/>
  <c r="E15" i="161" s="1"/>
  <c r="E16" i="161" s="1"/>
  <c r="E17" i="161" s="1"/>
  <c r="E18" i="161" s="1"/>
  <c r="E19" i="161" s="1"/>
  <c r="E20" i="161" s="1"/>
  <c r="E21" i="161" s="1"/>
  <c r="E22" i="161" s="1"/>
  <c r="E23" i="161" s="1"/>
  <c r="E24" i="161" s="1"/>
  <c r="E25" i="161" s="1"/>
  <c r="E26" i="161" s="1"/>
  <c r="E27" i="161" s="1"/>
  <c r="E28" i="161" s="1"/>
  <c r="E29" i="161" s="1"/>
  <c r="E30" i="161" s="1"/>
  <c r="E31" i="161" s="1"/>
  <c r="D14" i="161"/>
  <c r="D15" i="161" s="1"/>
  <c r="V31" i="160"/>
  <c r="U31" i="160" s="1"/>
  <c r="G31" i="160"/>
  <c r="V30" i="160"/>
  <c r="U30" i="160" s="1"/>
  <c r="G30" i="160"/>
  <c r="F30" i="160"/>
  <c r="F31" i="160" s="1"/>
  <c r="V29" i="160"/>
  <c r="U29" i="160" s="1"/>
  <c r="V28" i="160"/>
  <c r="U28" i="160" s="1"/>
  <c r="V27" i="160"/>
  <c r="U27" i="160" s="1"/>
  <c r="G27" i="160"/>
  <c r="G28" i="160" s="1"/>
  <c r="G29" i="160" s="1"/>
  <c r="V26" i="160"/>
  <c r="U26" i="160" s="1"/>
  <c r="V25" i="160"/>
  <c r="U25" i="160" s="1"/>
  <c r="V24" i="160"/>
  <c r="U24" i="160" s="1"/>
  <c r="G24" i="160"/>
  <c r="G25" i="160" s="1"/>
  <c r="G26" i="160" s="1"/>
  <c r="V23" i="160"/>
  <c r="U23" i="160" s="1"/>
  <c r="V22" i="160"/>
  <c r="U22" i="160" s="1"/>
  <c r="V21" i="160"/>
  <c r="U21" i="160" s="1"/>
  <c r="V20" i="160"/>
  <c r="U20" i="160" s="1"/>
  <c r="V19" i="160"/>
  <c r="U19" i="160" s="1"/>
  <c r="V18" i="160"/>
  <c r="U18" i="160" s="1"/>
  <c r="V17" i="160"/>
  <c r="U17" i="160" s="1"/>
  <c r="G17" i="160"/>
  <c r="G18" i="160" s="1"/>
  <c r="G19" i="160" s="1"/>
  <c r="G20" i="160" s="1"/>
  <c r="G21" i="160" s="1"/>
  <c r="G22" i="160" s="1"/>
  <c r="G23" i="160" s="1"/>
  <c r="V16" i="160"/>
  <c r="U16" i="160" s="1"/>
  <c r="G16" i="160"/>
  <c r="V15" i="160"/>
  <c r="U15" i="160" s="1"/>
  <c r="G15" i="160"/>
  <c r="F15" i="160"/>
  <c r="F16" i="160" s="1"/>
  <c r="F17" i="160" s="1"/>
  <c r="F18" i="160" s="1"/>
  <c r="F19" i="160" s="1"/>
  <c r="F20" i="160" s="1"/>
  <c r="F21" i="160" s="1"/>
  <c r="F22" i="160" s="1"/>
  <c r="F23" i="160" s="1"/>
  <c r="F24" i="160" s="1"/>
  <c r="F25" i="160" s="1"/>
  <c r="F26" i="160" s="1"/>
  <c r="F27" i="160" s="1"/>
  <c r="F28" i="160" s="1"/>
  <c r="F29" i="160" s="1"/>
  <c r="V14" i="160"/>
  <c r="G14" i="160"/>
  <c r="F14" i="160"/>
  <c r="E14" i="160"/>
  <c r="E15" i="160" s="1"/>
  <c r="E16" i="160" s="1"/>
  <c r="E17" i="160" s="1"/>
  <c r="E18" i="160" s="1"/>
  <c r="E19" i="160" s="1"/>
  <c r="E20" i="160" s="1"/>
  <c r="E21" i="160" s="1"/>
  <c r="E22" i="160" s="1"/>
  <c r="E23" i="160" s="1"/>
  <c r="E24" i="160" s="1"/>
  <c r="E25" i="160" s="1"/>
  <c r="E26" i="160" s="1"/>
  <c r="E27" i="160" s="1"/>
  <c r="E28" i="160" s="1"/>
  <c r="E29" i="160" s="1"/>
  <c r="E30" i="160" s="1"/>
  <c r="E31" i="160" s="1"/>
  <c r="D14" i="160"/>
  <c r="H14" i="160" s="1"/>
  <c r="C14" i="160" s="1"/>
  <c r="V31" i="119"/>
  <c r="U31" i="119" s="1"/>
  <c r="G31" i="119"/>
  <c r="V30" i="119"/>
  <c r="U30" i="119" s="1"/>
  <c r="G30" i="119"/>
  <c r="V29" i="119"/>
  <c r="U29" i="119" s="1"/>
  <c r="V28" i="119"/>
  <c r="U28" i="119" s="1"/>
  <c r="V27" i="119"/>
  <c r="U27" i="119" s="1"/>
  <c r="G27" i="119"/>
  <c r="G28" i="119" s="1"/>
  <c r="G29" i="119" s="1"/>
  <c r="V26" i="119"/>
  <c r="U26" i="119" s="1"/>
  <c r="V25" i="119"/>
  <c r="U25" i="119" s="1"/>
  <c r="V24" i="119"/>
  <c r="U24" i="119" s="1"/>
  <c r="G24" i="119"/>
  <c r="G25" i="119" s="1"/>
  <c r="G26" i="119" s="1"/>
  <c r="V23" i="119"/>
  <c r="U23" i="119" s="1"/>
  <c r="V22" i="119"/>
  <c r="U22" i="119" s="1"/>
  <c r="V21" i="119"/>
  <c r="U21" i="119" s="1"/>
  <c r="V20" i="119"/>
  <c r="U20" i="119" s="1"/>
  <c r="V19" i="119"/>
  <c r="U19" i="119" s="1"/>
  <c r="V18" i="119"/>
  <c r="U18" i="119" s="1"/>
  <c r="V17" i="119"/>
  <c r="U17" i="119" s="1"/>
  <c r="V16" i="119"/>
  <c r="U16" i="119" s="1"/>
  <c r="G16" i="119"/>
  <c r="G17" i="119" s="1"/>
  <c r="G18" i="119" s="1"/>
  <c r="G19" i="119" s="1"/>
  <c r="G20" i="119" s="1"/>
  <c r="G21" i="119" s="1"/>
  <c r="G22" i="119" s="1"/>
  <c r="G23" i="119" s="1"/>
  <c r="V15" i="119"/>
  <c r="U15" i="119" s="1"/>
  <c r="G15" i="119"/>
  <c r="F15" i="119"/>
  <c r="F16" i="119" s="1"/>
  <c r="F17" i="119" s="1"/>
  <c r="F18" i="119" s="1"/>
  <c r="F19" i="119" s="1"/>
  <c r="F20" i="119" s="1"/>
  <c r="F21" i="119" s="1"/>
  <c r="F22" i="119" s="1"/>
  <c r="F23" i="119" s="1"/>
  <c r="F24" i="119" s="1"/>
  <c r="F25" i="119" s="1"/>
  <c r="F26" i="119" s="1"/>
  <c r="F27" i="119" s="1"/>
  <c r="F28" i="119" s="1"/>
  <c r="F29" i="119" s="1"/>
  <c r="F30" i="119" s="1"/>
  <c r="F31" i="119" s="1"/>
  <c r="V14" i="119"/>
  <c r="G14" i="119"/>
  <c r="F14" i="119"/>
  <c r="E14" i="119"/>
  <c r="E15" i="119" s="1"/>
  <c r="D14" i="119"/>
  <c r="H14" i="119" s="1"/>
  <c r="C14" i="119" s="1"/>
  <c r="V31" i="118"/>
  <c r="U31" i="118" s="1"/>
  <c r="G31" i="118"/>
  <c r="V30" i="118"/>
  <c r="U30" i="118" s="1"/>
  <c r="G30" i="118"/>
  <c r="F30" i="118"/>
  <c r="F31" i="118" s="1"/>
  <c r="V29" i="118"/>
  <c r="U29" i="118" s="1"/>
  <c r="V28" i="118"/>
  <c r="U28" i="118" s="1"/>
  <c r="V27" i="118"/>
  <c r="U27" i="118" s="1"/>
  <c r="G27" i="118"/>
  <c r="G28" i="118" s="1"/>
  <c r="G29" i="118" s="1"/>
  <c r="V26" i="118"/>
  <c r="U26" i="118" s="1"/>
  <c r="V25" i="118"/>
  <c r="U25" i="118" s="1"/>
  <c r="G25" i="118"/>
  <c r="G26" i="118" s="1"/>
  <c r="V24" i="118"/>
  <c r="U24" i="118" s="1"/>
  <c r="G24" i="118"/>
  <c r="V23" i="118"/>
  <c r="U23" i="118" s="1"/>
  <c r="V22" i="118"/>
  <c r="U22" i="118" s="1"/>
  <c r="V21" i="118"/>
  <c r="U21" i="118" s="1"/>
  <c r="V20" i="118"/>
  <c r="U20" i="118" s="1"/>
  <c r="V19" i="118"/>
  <c r="U19" i="118" s="1"/>
  <c r="V18" i="118"/>
  <c r="U18" i="118" s="1"/>
  <c r="V17" i="118"/>
  <c r="U17" i="118" s="1"/>
  <c r="V16" i="118"/>
  <c r="U16" i="118" s="1"/>
  <c r="G16" i="118"/>
  <c r="G17" i="118" s="1"/>
  <c r="G18" i="118" s="1"/>
  <c r="G19" i="118" s="1"/>
  <c r="G20" i="118" s="1"/>
  <c r="G21" i="118" s="1"/>
  <c r="G22" i="118" s="1"/>
  <c r="G23" i="118" s="1"/>
  <c r="V15" i="118"/>
  <c r="U15" i="118" s="1"/>
  <c r="G15" i="118"/>
  <c r="F15" i="118"/>
  <c r="F16" i="118" s="1"/>
  <c r="F17" i="118" s="1"/>
  <c r="F18" i="118" s="1"/>
  <c r="F19" i="118" s="1"/>
  <c r="F20" i="118" s="1"/>
  <c r="F21" i="118" s="1"/>
  <c r="F22" i="118" s="1"/>
  <c r="F23" i="118" s="1"/>
  <c r="F24" i="118" s="1"/>
  <c r="F25" i="118" s="1"/>
  <c r="F26" i="118" s="1"/>
  <c r="F27" i="118" s="1"/>
  <c r="F28" i="118" s="1"/>
  <c r="F29" i="118" s="1"/>
  <c r="V14" i="118"/>
  <c r="G14" i="118"/>
  <c r="F14" i="118"/>
  <c r="E14" i="118"/>
  <c r="E15" i="118" s="1"/>
  <c r="E16" i="118" s="1"/>
  <c r="E17" i="118" s="1"/>
  <c r="E18" i="118" s="1"/>
  <c r="E19" i="118" s="1"/>
  <c r="E20" i="118" s="1"/>
  <c r="E21" i="118" s="1"/>
  <c r="E22" i="118" s="1"/>
  <c r="E23" i="118" s="1"/>
  <c r="E24" i="118" s="1"/>
  <c r="E25" i="118" s="1"/>
  <c r="E26" i="118" s="1"/>
  <c r="E27" i="118" s="1"/>
  <c r="E28" i="118" s="1"/>
  <c r="E29" i="118" s="1"/>
  <c r="E30" i="118" s="1"/>
  <c r="E31" i="118" s="1"/>
  <c r="D14" i="118"/>
  <c r="D15" i="118" s="1"/>
  <c r="V31" i="117"/>
  <c r="U31" i="117" s="1"/>
  <c r="G31" i="117"/>
  <c r="V30" i="117"/>
  <c r="U30" i="117" s="1"/>
  <c r="G30" i="117"/>
  <c r="V29" i="117"/>
  <c r="U29" i="117" s="1"/>
  <c r="V28" i="117"/>
  <c r="U28" i="117" s="1"/>
  <c r="V27" i="117"/>
  <c r="U27" i="117" s="1"/>
  <c r="G27" i="117"/>
  <c r="G28" i="117" s="1"/>
  <c r="G29" i="117" s="1"/>
  <c r="V26" i="117"/>
  <c r="U26" i="117" s="1"/>
  <c r="V25" i="117"/>
  <c r="U25" i="117" s="1"/>
  <c r="V24" i="117"/>
  <c r="U24" i="117" s="1"/>
  <c r="G24" i="117"/>
  <c r="G25" i="117" s="1"/>
  <c r="G26" i="117" s="1"/>
  <c r="V23" i="117"/>
  <c r="U23" i="117" s="1"/>
  <c r="V22" i="117"/>
  <c r="U22" i="117" s="1"/>
  <c r="V21" i="117"/>
  <c r="U21" i="117" s="1"/>
  <c r="V20" i="117"/>
  <c r="U20" i="117" s="1"/>
  <c r="V19" i="117"/>
  <c r="U19" i="117" s="1"/>
  <c r="V18" i="117"/>
  <c r="U18" i="117" s="1"/>
  <c r="V17" i="117"/>
  <c r="U17" i="117" s="1"/>
  <c r="V16" i="117"/>
  <c r="U16" i="117" s="1"/>
  <c r="G16" i="117"/>
  <c r="G17" i="117" s="1"/>
  <c r="G18" i="117" s="1"/>
  <c r="G19" i="117" s="1"/>
  <c r="G20" i="117" s="1"/>
  <c r="G21" i="117" s="1"/>
  <c r="G22" i="117" s="1"/>
  <c r="G23" i="117" s="1"/>
  <c r="V15" i="117"/>
  <c r="U15" i="117" s="1"/>
  <c r="G15" i="117"/>
  <c r="F15" i="117"/>
  <c r="F16" i="117" s="1"/>
  <c r="F17" i="117" s="1"/>
  <c r="F18" i="117" s="1"/>
  <c r="F19" i="117" s="1"/>
  <c r="F20" i="117" s="1"/>
  <c r="F21" i="117" s="1"/>
  <c r="F22" i="117" s="1"/>
  <c r="F23" i="117" s="1"/>
  <c r="F24" i="117" s="1"/>
  <c r="F25" i="117" s="1"/>
  <c r="F26" i="117" s="1"/>
  <c r="F27" i="117" s="1"/>
  <c r="F28" i="117" s="1"/>
  <c r="F29" i="117" s="1"/>
  <c r="F30" i="117" s="1"/>
  <c r="F31" i="117" s="1"/>
  <c r="V14" i="117"/>
  <c r="G14" i="117"/>
  <c r="F14" i="117"/>
  <c r="E14" i="117"/>
  <c r="E15" i="117" s="1"/>
  <c r="E16" i="117" s="1"/>
  <c r="E17" i="117" s="1"/>
  <c r="E18" i="117" s="1"/>
  <c r="E19" i="117" s="1"/>
  <c r="E20" i="117" s="1"/>
  <c r="E21" i="117" s="1"/>
  <c r="E22" i="117" s="1"/>
  <c r="E23" i="117" s="1"/>
  <c r="E24" i="117" s="1"/>
  <c r="E25" i="117" s="1"/>
  <c r="E26" i="117" s="1"/>
  <c r="E27" i="117" s="1"/>
  <c r="E28" i="117" s="1"/>
  <c r="E29" i="117" s="1"/>
  <c r="E30" i="117" s="1"/>
  <c r="E31" i="117" s="1"/>
  <c r="D14" i="117"/>
  <c r="D15" i="117" s="1"/>
  <c r="V31" i="116"/>
  <c r="U31" i="116" s="1"/>
  <c r="G31" i="116"/>
  <c r="V30" i="116"/>
  <c r="U30" i="116" s="1"/>
  <c r="G30" i="116"/>
  <c r="V29" i="116"/>
  <c r="U29" i="116" s="1"/>
  <c r="V28" i="116"/>
  <c r="U28" i="116" s="1"/>
  <c r="V27" i="116"/>
  <c r="U27" i="116" s="1"/>
  <c r="G27" i="116"/>
  <c r="G28" i="116" s="1"/>
  <c r="G29" i="116" s="1"/>
  <c r="V26" i="116"/>
  <c r="U26" i="116" s="1"/>
  <c r="V25" i="116"/>
  <c r="U25" i="116" s="1"/>
  <c r="V24" i="116"/>
  <c r="U24" i="116" s="1"/>
  <c r="G24" i="116"/>
  <c r="G25" i="116" s="1"/>
  <c r="G26" i="116" s="1"/>
  <c r="V23" i="116"/>
  <c r="U23" i="116" s="1"/>
  <c r="V22" i="116"/>
  <c r="U22" i="116" s="1"/>
  <c r="V21" i="116"/>
  <c r="U21" i="116" s="1"/>
  <c r="V20" i="116"/>
  <c r="U20" i="116" s="1"/>
  <c r="V19" i="116"/>
  <c r="U19" i="116" s="1"/>
  <c r="V18" i="116"/>
  <c r="U18" i="116" s="1"/>
  <c r="V17" i="116"/>
  <c r="U17" i="116" s="1"/>
  <c r="V16" i="116"/>
  <c r="U16" i="116" s="1"/>
  <c r="G16" i="116"/>
  <c r="G17" i="116" s="1"/>
  <c r="G18" i="116" s="1"/>
  <c r="G19" i="116" s="1"/>
  <c r="G20" i="116" s="1"/>
  <c r="G21" i="116" s="1"/>
  <c r="G22" i="116" s="1"/>
  <c r="G23" i="116" s="1"/>
  <c r="V15" i="116"/>
  <c r="U15" i="116" s="1"/>
  <c r="G15" i="116"/>
  <c r="F15" i="116"/>
  <c r="F16" i="116" s="1"/>
  <c r="F17" i="116" s="1"/>
  <c r="F18" i="116" s="1"/>
  <c r="F19" i="116" s="1"/>
  <c r="F20" i="116" s="1"/>
  <c r="F21" i="116" s="1"/>
  <c r="F22" i="116" s="1"/>
  <c r="F23" i="116" s="1"/>
  <c r="F24" i="116" s="1"/>
  <c r="F25" i="116" s="1"/>
  <c r="F26" i="116" s="1"/>
  <c r="F27" i="116" s="1"/>
  <c r="F28" i="116" s="1"/>
  <c r="F29" i="116" s="1"/>
  <c r="F30" i="116" s="1"/>
  <c r="F31" i="116" s="1"/>
  <c r="V14" i="116"/>
  <c r="G14" i="116"/>
  <c r="F14" i="116"/>
  <c r="E14" i="116"/>
  <c r="E15" i="116" s="1"/>
  <c r="E16" i="116" s="1"/>
  <c r="E17" i="116" s="1"/>
  <c r="E18" i="116" s="1"/>
  <c r="E19" i="116" s="1"/>
  <c r="E20" i="116" s="1"/>
  <c r="E21" i="116" s="1"/>
  <c r="E22" i="116" s="1"/>
  <c r="E23" i="116" s="1"/>
  <c r="E24" i="116" s="1"/>
  <c r="E25" i="116" s="1"/>
  <c r="E26" i="116" s="1"/>
  <c r="E27" i="116" s="1"/>
  <c r="E28" i="116" s="1"/>
  <c r="E29" i="116" s="1"/>
  <c r="E30" i="116" s="1"/>
  <c r="E31" i="116" s="1"/>
  <c r="D14" i="116"/>
  <c r="D15" i="116" s="1"/>
  <c r="V31" i="115"/>
  <c r="U31" i="115" s="1"/>
  <c r="G31" i="115"/>
  <c r="V30" i="115"/>
  <c r="U30" i="115" s="1"/>
  <c r="G30" i="115"/>
  <c r="V29" i="115"/>
  <c r="U29" i="115" s="1"/>
  <c r="V28" i="115"/>
  <c r="U28" i="115" s="1"/>
  <c r="V27" i="115"/>
  <c r="U27" i="115" s="1"/>
  <c r="G27" i="115"/>
  <c r="G28" i="115" s="1"/>
  <c r="G29" i="115" s="1"/>
  <c r="V26" i="115"/>
  <c r="U26" i="115" s="1"/>
  <c r="V25" i="115"/>
  <c r="U25" i="115" s="1"/>
  <c r="G25" i="115"/>
  <c r="G26" i="115" s="1"/>
  <c r="V24" i="115"/>
  <c r="U24" i="115" s="1"/>
  <c r="G24" i="115"/>
  <c r="V23" i="115"/>
  <c r="U23" i="115" s="1"/>
  <c r="V22" i="115"/>
  <c r="U22" i="115" s="1"/>
  <c r="V21" i="115"/>
  <c r="U21" i="115" s="1"/>
  <c r="V20" i="115"/>
  <c r="U20" i="115" s="1"/>
  <c r="V19" i="115"/>
  <c r="U19" i="115" s="1"/>
  <c r="V18" i="115"/>
  <c r="U18" i="115" s="1"/>
  <c r="V17" i="115"/>
  <c r="U17" i="115" s="1"/>
  <c r="V16" i="115"/>
  <c r="U16" i="115" s="1"/>
  <c r="G16" i="115"/>
  <c r="G17" i="115" s="1"/>
  <c r="G18" i="115" s="1"/>
  <c r="G19" i="115" s="1"/>
  <c r="G20" i="115" s="1"/>
  <c r="G21" i="115" s="1"/>
  <c r="G22" i="115" s="1"/>
  <c r="G23" i="115" s="1"/>
  <c r="V15" i="115"/>
  <c r="U15" i="115" s="1"/>
  <c r="G15" i="115"/>
  <c r="F15" i="115"/>
  <c r="F16" i="115" s="1"/>
  <c r="F17" i="115" s="1"/>
  <c r="F18" i="115" s="1"/>
  <c r="F19" i="115" s="1"/>
  <c r="F20" i="115" s="1"/>
  <c r="F21" i="115" s="1"/>
  <c r="F22" i="115" s="1"/>
  <c r="F23" i="115" s="1"/>
  <c r="F24" i="115" s="1"/>
  <c r="F25" i="115" s="1"/>
  <c r="F26" i="115" s="1"/>
  <c r="F27" i="115" s="1"/>
  <c r="F28" i="115" s="1"/>
  <c r="F29" i="115" s="1"/>
  <c r="F30" i="115" s="1"/>
  <c r="F31" i="115" s="1"/>
  <c r="V14" i="115"/>
  <c r="G14" i="115"/>
  <c r="F14" i="115"/>
  <c r="E14" i="115"/>
  <c r="E15" i="115" s="1"/>
  <c r="E16" i="115" s="1"/>
  <c r="E17" i="115" s="1"/>
  <c r="E18" i="115" s="1"/>
  <c r="E19" i="115" s="1"/>
  <c r="E20" i="115" s="1"/>
  <c r="E21" i="115" s="1"/>
  <c r="E22" i="115" s="1"/>
  <c r="E23" i="115" s="1"/>
  <c r="E24" i="115" s="1"/>
  <c r="E25" i="115" s="1"/>
  <c r="E26" i="115" s="1"/>
  <c r="E27" i="115" s="1"/>
  <c r="E28" i="115" s="1"/>
  <c r="E29" i="115" s="1"/>
  <c r="E30" i="115" s="1"/>
  <c r="E31" i="115" s="1"/>
  <c r="D14" i="115"/>
  <c r="D15" i="115" s="1"/>
  <c r="V31" i="114"/>
  <c r="U31" i="114" s="1"/>
  <c r="G31" i="114"/>
  <c r="V30" i="114"/>
  <c r="U30" i="114" s="1"/>
  <c r="G30" i="114"/>
  <c r="V29" i="114"/>
  <c r="U29" i="114" s="1"/>
  <c r="V28" i="114"/>
  <c r="U28" i="114" s="1"/>
  <c r="V27" i="114"/>
  <c r="U27" i="114" s="1"/>
  <c r="G27" i="114"/>
  <c r="G28" i="114" s="1"/>
  <c r="G29" i="114" s="1"/>
  <c r="V26" i="114"/>
  <c r="U26" i="114" s="1"/>
  <c r="V25" i="114"/>
  <c r="U25" i="114" s="1"/>
  <c r="V24" i="114"/>
  <c r="U24" i="114" s="1"/>
  <c r="G24" i="114"/>
  <c r="G25" i="114" s="1"/>
  <c r="G26" i="114" s="1"/>
  <c r="V23" i="114"/>
  <c r="U23" i="114" s="1"/>
  <c r="V22" i="114"/>
  <c r="U22" i="114" s="1"/>
  <c r="V21" i="114"/>
  <c r="U21" i="114" s="1"/>
  <c r="V20" i="114"/>
  <c r="U20" i="114" s="1"/>
  <c r="V19" i="114"/>
  <c r="U19" i="114" s="1"/>
  <c r="V18" i="114"/>
  <c r="U18" i="114" s="1"/>
  <c r="V17" i="114"/>
  <c r="U17" i="114" s="1"/>
  <c r="V16" i="114"/>
  <c r="U16" i="114" s="1"/>
  <c r="G16" i="114"/>
  <c r="G17" i="114" s="1"/>
  <c r="G18" i="114" s="1"/>
  <c r="G19" i="114" s="1"/>
  <c r="G20" i="114" s="1"/>
  <c r="G21" i="114" s="1"/>
  <c r="G22" i="114" s="1"/>
  <c r="G23" i="114" s="1"/>
  <c r="V15" i="114"/>
  <c r="U15" i="114" s="1"/>
  <c r="G15" i="114"/>
  <c r="F15" i="114"/>
  <c r="F16" i="114" s="1"/>
  <c r="F17" i="114" s="1"/>
  <c r="F18" i="114" s="1"/>
  <c r="F19" i="114" s="1"/>
  <c r="F20" i="114" s="1"/>
  <c r="F21" i="114" s="1"/>
  <c r="F22" i="114" s="1"/>
  <c r="F23" i="114" s="1"/>
  <c r="F24" i="114" s="1"/>
  <c r="F25" i="114" s="1"/>
  <c r="F26" i="114" s="1"/>
  <c r="F27" i="114" s="1"/>
  <c r="F28" i="114" s="1"/>
  <c r="F29" i="114" s="1"/>
  <c r="F30" i="114" s="1"/>
  <c r="F31" i="114" s="1"/>
  <c r="V14" i="114"/>
  <c r="G14" i="114"/>
  <c r="F14" i="114"/>
  <c r="E14" i="114"/>
  <c r="E15" i="114" s="1"/>
  <c r="E16" i="114" s="1"/>
  <c r="E17" i="114" s="1"/>
  <c r="E18" i="114" s="1"/>
  <c r="E19" i="114" s="1"/>
  <c r="E20" i="114" s="1"/>
  <c r="E21" i="114" s="1"/>
  <c r="E22" i="114" s="1"/>
  <c r="E23" i="114" s="1"/>
  <c r="E24" i="114" s="1"/>
  <c r="E25" i="114" s="1"/>
  <c r="E26" i="114" s="1"/>
  <c r="E27" i="114" s="1"/>
  <c r="E28" i="114" s="1"/>
  <c r="E29" i="114" s="1"/>
  <c r="E30" i="114" s="1"/>
  <c r="E31" i="114" s="1"/>
  <c r="D14" i="114"/>
  <c r="D15" i="114" s="1"/>
  <c r="V31" i="113"/>
  <c r="U31" i="113" s="1"/>
  <c r="G31" i="113"/>
  <c r="V30" i="113"/>
  <c r="U30" i="113" s="1"/>
  <c r="G30" i="113"/>
  <c r="V29" i="113"/>
  <c r="U29" i="113" s="1"/>
  <c r="V28" i="113"/>
  <c r="U28" i="113" s="1"/>
  <c r="V27" i="113"/>
  <c r="U27" i="113" s="1"/>
  <c r="G27" i="113"/>
  <c r="G28" i="113" s="1"/>
  <c r="G29" i="113" s="1"/>
  <c r="V26" i="113"/>
  <c r="U26" i="113" s="1"/>
  <c r="V25" i="113"/>
  <c r="U25" i="113" s="1"/>
  <c r="V24" i="113"/>
  <c r="U24" i="113" s="1"/>
  <c r="G24" i="113"/>
  <c r="G25" i="113" s="1"/>
  <c r="G26" i="113" s="1"/>
  <c r="V23" i="113"/>
  <c r="U23" i="113" s="1"/>
  <c r="V22" i="113"/>
  <c r="U22" i="113" s="1"/>
  <c r="V21" i="113"/>
  <c r="U21" i="113" s="1"/>
  <c r="V20" i="113"/>
  <c r="U20" i="113" s="1"/>
  <c r="V19" i="113"/>
  <c r="U19" i="113" s="1"/>
  <c r="V18" i="113"/>
  <c r="U18" i="113" s="1"/>
  <c r="V17" i="113"/>
  <c r="U17" i="113" s="1"/>
  <c r="V16" i="113"/>
  <c r="U16" i="113" s="1"/>
  <c r="G16" i="113"/>
  <c r="G17" i="113" s="1"/>
  <c r="G18" i="113" s="1"/>
  <c r="G19" i="113" s="1"/>
  <c r="G20" i="113" s="1"/>
  <c r="G21" i="113" s="1"/>
  <c r="G22" i="113" s="1"/>
  <c r="G23" i="113" s="1"/>
  <c r="V15" i="113"/>
  <c r="U15" i="113" s="1"/>
  <c r="G15" i="113"/>
  <c r="F15" i="113"/>
  <c r="F16" i="113" s="1"/>
  <c r="F17" i="113" s="1"/>
  <c r="F18" i="113" s="1"/>
  <c r="F19" i="113" s="1"/>
  <c r="F20" i="113" s="1"/>
  <c r="F21" i="113" s="1"/>
  <c r="F22" i="113" s="1"/>
  <c r="F23" i="113" s="1"/>
  <c r="F24" i="113" s="1"/>
  <c r="F25" i="113" s="1"/>
  <c r="F26" i="113" s="1"/>
  <c r="F27" i="113" s="1"/>
  <c r="F28" i="113" s="1"/>
  <c r="F29" i="113" s="1"/>
  <c r="F30" i="113" s="1"/>
  <c r="F31" i="113" s="1"/>
  <c r="V14" i="113"/>
  <c r="G14" i="113"/>
  <c r="F14" i="113"/>
  <c r="E14" i="113"/>
  <c r="E15" i="113" s="1"/>
  <c r="E16" i="113" s="1"/>
  <c r="E17" i="113" s="1"/>
  <c r="E18" i="113" s="1"/>
  <c r="E19" i="113" s="1"/>
  <c r="E20" i="113" s="1"/>
  <c r="E21" i="113" s="1"/>
  <c r="E22" i="113" s="1"/>
  <c r="E23" i="113" s="1"/>
  <c r="E24" i="113" s="1"/>
  <c r="E25" i="113" s="1"/>
  <c r="E26" i="113" s="1"/>
  <c r="E27" i="113" s="1"/>
  <c r="E28" i="113" s="1"/>
  <c r="E29" i="113" s="1"/>
  <c r="E30" i="113" s="1"/>
  <c r="E31" i="113" s="1"/>
  <c r="D14" i="113"/>
  <c r="D15" i="113" s="1"/>
  <c r="V31" i="112"/>
  <c r="U31" i="112" s="1"/>
  <c r="G31" i="112"/>
  <c r="V30" i="112"/>
  <c r="U30" i="112" s="1"/>
  <c r="G30" i="112"/>
  <c r="V29" i="112"/>
  <c r="U29" i="112" s="1"/>
  <c r="V28" i="112"/>
  <c r="U28" i="112" s="1"/>
  <c r="V27" i="112"/>
  <c r="U27" i="112" s="1"/>
  <c r="G27" i="112"/>
  <c r="G28" i="112" s="1"/>
  <c r="G29" i="112" s="1"/>
  <c r="V26" i="112"/>
  <c r="U26" i="112" s="1"/>
  <c r="V25" i="112"/>
  <c r="U25" i="112" s="1"/>
  <c r="V24" i="112"/>
  <c r="U24" i="112" s="1"/>
  <c r="G24" i="112"/>
  <c r="G25" i="112" s="1"/>
  <c r="G26" i="112" s="1"/>
  <c r="V23" i="112"/>
  <c r="U23" i="112" s="1"/>
  <c r="V22" i="112"/>
  <c r="U22" i="112" s="1"/>
  <c r="V21" i="112"/>
  <c r="U21" i="112" s="1"/>
  <c r="V20" i="112"/>
  <c r="U20" i="112" s="1"/>
  <c r="V19" i="112"/>
  <c r="U19" i="112" s="1"/>
  <c r="V18" i="112"/>
  <c r="U18" i="112" s="1"/>
  <c r="V17" i="112"/>
  <c r="U17" i="112" s="1"/>
  <c r="V16" i="112"/>
  <c r="U16" i="112" s="1"/>
  <c r="G16" i="112"/>
  <c r="G17" i="112" s="1"/>
  <c r="G18" i="112" s="1"/>
  <c r="G19" i="112" s="1"/>
  <c r="G20" i="112" s="1"/>
  <c r="G21" i="112" s="1"/>
  <c r="G22" i="112" s="1"/>
  <c r="G23" i="112" s="1"/>
  <c r="V15" i="112"/>
  <c r="U15" i="112" s="1"/>
  <c r="G15" i="112"/>
  <c r="F15" i="112"/>
  <c r="F16" i="112" s="1"/>
  <c r="F17" i="112" s="1"/>
  <c r="F18" i="112" s="1"/>
  <c r="F19" i="112" s="1"/>
  <c r="F20" i="112" s="1"/>
  <c r="F21" i="112" s="1"/>
  <c r="F22" i="112" s="1"/>
  <c r="F23" i="112" s="1"/>
  <c r="F24" i="112" s="1"/>
  <c r="F25" i="112" s="1"/>
  <c r="F26" i="112" s="1"/>
  <c r="F27" i="112" s="1"/>
  <c r="F28" i="112" s="1"/>
  <c r="F29" i="112" s="1"/>
  <c r="F30" i="112" s="1"/>
  <c r="F31" i="112" s="1"/>
  <c r="V14" i="112"/>
  <c r="G14" i="112"/>
  <c r="F14" i="112"/>
  <c r="E14" i="112"/>
  <c r="E15" i="112" s="1"/>
  <c r="E16" i="112" s="1"/>
  <c r="E17" i="112" s="1"/>
  <c r="E18" i="112" s="1"/>
  <c r="E19" i="112" s="1"/>
  <c r="E20" i="112" s="1"/>
  <c r="E21" i="112" s="1"/>
  <c r="E22" i="112" s="1"/>
  <c r="E23" i="112" s="1"/>
  <c r="E24" i="112" s="1"/>
  <c r="E25" i="112" s="1"/>
  <c r="E26" i="112" s="1"/>
  <c r="E27" i="112" s="1"/>
  <c r="E28" i="112" s="1"/>
  <c r="E29" i="112" s="1"/>
  <c r="E30" i="112" s="1"/>
  <c r="E31" i="112" s="1"/>
  <c r="D14" i="112"/>
  <c r="D15" i="112" s="1"/>
  <c r="V31" i="111"/>
  <c r="U31" i="111" s="1"/>
  <c r="G31" i="111"/>
  <c r="V30" i="111"/>
  <c r="U30" i="111" s="1"/>
  <c r="G30" i="111"/>
  <c r="V29" i="111"/>
  <c r="U29" i="111" s="1"/>
  <c r="V28" i="111"/>
  <c r="U28" i="111" s="1"/>
  <c r="V27" i="111"/>
  <c r="U27" i="111" s="1"/>
  <c r="G27" i="111"/>
  <c r="G28" i="111" s="1"/>
  <c r="G29" i="111" s="1"/>
  <c r="V26" i="111"/>
  <c r="U26" i="111" s="1"/>
  <c r="V25" i="111"/>
  <c r="U25" i="111" s="1"/>
  <c r="V24" i="111"/>
  <c r="U24" i="111" s="1"/>
  <c r="G24" i="111"/>
  <c r="G25" i="111" s="1"/>
  <c r="G26" i="111" s="1"/>
  <c r="V23" i="111"/>
  <c r="U23" i="111" s="1"/>
  <c r="V22" i="111"/>
  <c r="U22" i="111" s="1"/>
  <c r="V21" i="111"/>
  <c r="U21" i="111" s="1"/>
  <c r="V20" i="111"/>
  <c r="U20" i="111" s="1"/>
  <c r="V19" i="111"/>
  <c r="U19" i="111" s="1"/>
  <c r="V18" i="111"/>
  <c r="U18" i="111" s="1"/>
  <c r="V17" i="111"/>
  <c r="U17" i="111" s="1"/>
  <c r="V16" i="111"/>
  <c r="U16" i="111" s="1"/>
  <c r="G16" i="111"/>
  <c r="G17" i="111" s="1"/>
  <c r="G18" i="111" s="1"/>
  <c r="G19" i="111" s="1"/>
  <c r="G20" i="111" s="1"/>
  <c r="G21" i="111" s="1"/>
  <c r="G22" i="111" s="1"/>
  <c r="G23" i="111" s="1"/>
  <c r="V15" i="111"/>
  <c r="U15" i="111" s="1"/>
  <c r="G15" i="111"/>
  <c r="F15" i="111"/>
  <c r="F16" i="111" s="1"/>
  <c r="F17" i="111" s="1"/>
  <c r="F18" i="111" s="1"/>
  <c r="F19" i="111" s="1"/>
  <c r="F20" i="111" s="1"/>
  <c r="F21" i="111" s="1"/>
  <c r="F22" i="111" s="1"/>
  <c r="F23" i="111" s="1"/>
  <c r="F24" i="111" s="1"/>
  <c r="F25" i="111" s="1"/>
  <c r="F26" i="111" s="1"/>
  <c r="F27" i="111" s="1"/>
  <c r="F28" i="111" s="1"/>
  <c r="F29" i="111" s="1"/>
  <c r="F30" i="111" s="1"/>
  <c r="F31" i="111" s="1"/>
  <c r="V14" i="111"/>
  <c r="G14" i="111"/>
  <c r="F14" i="111"/>
  <c r="E14" i="111"/>
  <c r="E15" i="111" s="1"/>
  <c r="E16" i="111" s="1"/>
  <c r="E17" i="111" s="1"/>
  <c r="E18" i="111" s="1"/>
  <c r="E19" i="111" s="1"/>
  <c r="E20" i="111" s="1"/>
  <c r="E21" i="111" s="1"/>
  <c r="E22" i="111" s="1"/>
  <c r="E23" i="111" s="1"/>
  <c r="E24" i="111" s="1"/>
  <c r="E25" i="111" s="1"/>
  <c r="E26" i="111" s="1"/>
  <c r="E27" i="111" s="1"/>
  <c r="E28" i="111" s="1"/>
  <c r="E29" i="111" s="1"/>
  <c r="E30" i="111" s="1"/>
  <c r="E31" i="111" s="1"/>
  <c r="D14" i="111"/>
  <c r="D15" i="111" s="1"/>
  <c r="T31" i="159"/>
  <c r="S31" i="159" s="1"/>
  <c r="G31" i="159"/>
  <c r="T30" i="159"/>
  <c r="S30" i="159" s="1"/>
  <c r="G30" i="159"/>
  <c r="T29" i="159"/>
  <c r="S29" i="159" s="1"/>
  <c r="T28" i="159"/>
  <c r="S28" i="159" s="1"/>
  <c r="T27" i="159"/>
  <c r="S27" i="159" s="1"/>
  <c r="G27" i="159"/>
  <c r="G28" i="159" s="1"/>
  <c r="G29" i="159" s="1"/>
  <c r="T26" i="159"/>
  <c r="S26" i="159" s="1"/>
  <c r="T25" i="159"/>
  <c r="S25" i="159" s="1"/>
  <c r="T24" i="159"/>
  <c r="S24" i="159" s="1"/>
  <c r="G24" i="159"/>
  <c r="G25" i="159" s="1"/>
  <c r="G26" i="159" s="1"/>
  <c r="T23" i="159"/>
  <c r="S23" i="159" s="1"/>
  <c r="T22" i="159"/>
  <c r="S22" i="159" s="1"/>
  <c r="T21" i="159"/>
  <c r="S21" i="159" s="1"/>
  <c r="T20" i="159"/>
  <c r="S20" i="159" s="1"/>
  <c r="T19" i="159"/>
  <c r="S19" i="159" s="1"/>
  <c r="T18" i="159"/>
  <c r="S18" i="159" s="1"/>
  <c r="T17" i="159"/>
  <c r="S17" i="159" s="1"/>
  <c r="T16" i="159"/>
  <c r="S16" i="159" s="1"/>
  <c r="G16" i="159"/>
  <c r="G17" i="159" s="1"/>
  <c r="G18" i="159" s="1"/>
  <c r="G19" i="159" s="1"/>
  <c r="G20" i="159" s="1"/>
  <c r="G21" i="159" s="1"/>
  <c r="G22" i="159" s="1"/>
  <c r="G23" i="159" s="1"/>
  <c r="T15" i="159"/>
  <c r="S15" i="159" s="1"/>
  <c r="G15" i="159"/>
  <c r="F15" i="159"/>
  <c r="F16" i="159" s="1"/>
  <c r="F17" i="159" s="1"/>
  <c r="F18" i="159" s="1"/>
  <c r="F19" i="159" s="1"/>
  <c r="F20" i="159" s="1"/>
  <c r="F21" i="159" s="1"/>
  <c r="F22" i="159" s="1"/>
  <c r="F23" i="159" s="1"/>
  <c r="F24" i="159" s="1"/>
  <c r="F25" i="159" s="1"/>
  <c r="F26" i="159" s="1"/>
  <c r="F27" i="159" s="1"/>
  <c r="F28" i="159" s="1"/>
  <c r="F29" i="159" s="1"/>
  <c r="F30" i="159" s="1"/>
  <c r="F31" i="159" s="1"/>
  <c r="T14" i="159"/>
  <c r="G14" i="159"/>
  <c r="F14" i="159"/>
  <c r="E14" i="159"/>
  <c r="E15" i="159" s="1"/>
  <c r="E16" i="159" s="1"/>
  <c r="E17" i="159" s="1"/>
  <c r="E18" i="159" s="1"/>
  <c r="E19" i="159" s="1"/>
  <c r="E20" i="159" s="1"/>
  <c r="E21" i="159" s="1"/>
  <c r="E22" i="159" s="1"/>
  <c r="E23" i="159" s="1"/>
  <c r="E24" i="159" s="1"/>
  <c r="E25" i="159" s="1"/>
  <c r="E26" i="159" s="1"/>
  <c r="E27" i="159" s="1"/>
  <c r="E28" i="159" s="1"/>
  <c r="E29" i="159" s="1"/>
  <c r="E30" i="159" s="1"/>
  <c r="E31" i="159" s="1"/>
  <c r="D14" i="159"/>
  <c r="H14" i="159" s="1"/>
  <c r="T31" i="158"/>
  <c r="S31" i="158" s="1"/>
  <c r="G31" i="158"/>
  <c r="T30" i="158"/>
  <c r="S30" i="158" s="1"/>
  <c r="G30" i="158"/>
  <c r="T29" i="158"/>
  <c r="S29" i="158" s="1"/>
  <c r="T28" i="158"/>
  <c r="S28" i="158" s="1"/>
  <c r="T27" i="158"/>
  <c r="S27" i="158" s="1"/>
  <c r="G27" i="158"/>
  <c r="G28" i="158" s="1"/>
  <c r="G29" i="158" s="1"/>
  <c r="T26" i="158"/>
  <c r="S26" i="158" s="1"/>
  <c r="T25" i="158"/>
  <c r="S25" i="158" s="1"/>
  <c r="T24" i="158"/>
  <c r="S24" i="158" s="1"/>
  <c r="G24" i="158"/>
  <c r="G25" i="158" s="1"/>
  <c r="G26" i="158" s="1"/>
  <c r="T23" i="158"/>
  <c r="S23" i="158" s="1"/>
  <c r="T22" i="158"/>
  <c r="S22" i="158" s="1"/>
  <c r="T21" i="158"/>
  <c r="S21" i="158" s="1"/>
  <c r="T20" i="158"/>
  <c r="S20" i="158" s="1"/>
  <c r="T19" i="158"/>
  <c r="S19" i="158" s="1"/>
  <c r="T18" i="158"/>
  <c r="S18" i="158" s="1"/>
  <c r="T17" i="158"/>
  <c r="S17" i="158" s="1"/>
  <c r="T16" i="158"/>
  <c r="S16" i="158" s="1"/>
  <c r="G16" i="158"/>
  <c r="G17" i="158" s="1"/>
  <c r="G18" i="158" s="1"/>
  <c r="G19" i="158" s="1"/>
  <c r="G20" i="158" s="1"/>
  <c r="G21" i="158" s="1"/>
  <c r="G22" i="158" s="1"/>
  <c r="G23" i="158" s="1"/>
  <c r="T15" i="158"/>
  <c r="S15" i="158" s="1"/>
  <c r="G15" i="158"/>
  <c r="F15" i="158"/>
  <c r="F16" i="158" s="1"/>
  <c r="F17" i="158" s="1"/>
  <c r="F18" i="158" s="1"/>
  <c r="F19" i="158" s="1"/>
  <c r="F20" i="158" s="1"/>
  <c r="F21" i="158" s="1"/>
  <c r="F22" i="158" s="1"/>
  <c r="F23" i="158" s="1"/>
  <c r="F24" i="158" s="1"/>
  <c r="F25" i="158" s="1"/>
  <c r="F26" i="158" s="1"/>
  <c r="F27" i="158" s="1"/>
  <c r="F28" i="158" s="1"/>
  <c r="F29" i="158" s="1"/>
  <c r="F30" i="158" s="1"/>
  <c r="F31" i="158" s="1"/>
  <c r="T14" i="158"/>
  <c r="G14" i="158"/>
  <c r="F14" i="158"/>
  <c r="E14" i="158"/>
  <c r="E15" i="158" s="1"/>
  <c r="D14" i="158"/>
  <c r="H14" i="158" s="1"/>
  <c r="C14" i="158" s="1"/>
  <c r="T31" i="157"/>
  <c r="S31" i="157" s="1"/>
  <c r="G31" i="157"/>
  <c r="T30" i="157"/>
  <c r="S30" i="157" s="1"/>
  <c r="G30" i="157"/>
  <c r="T29" i="157"/>
  <c r="S29" i="157" s="1"/>
  <c r="T28" i="157"/>
  <c r="S28" i="157" s="1"/>
  <c r="T27" i="157"/>
  <c r="S27" i="157" s="1"/>
  <c r="G27" i="157"/>
  <c r="G28" i="157" s="1"/>
  <c r="G29" i="157" s="1"/>
  <c r="T26" i="157"/>
  <c r="S26" i="157" s="1"/>
  <c r="T25" i="157"/>
  <c r="S25" i="157" s="1"/>
  <c r="T24" i="157"/>
  <c r="S24" i="157" s="1"/>
  <c r="G24" i="157"/>
  <c r="G25" i="157" s="1"/>
  <c r="G26" i="157" s="1"/>
  <c r="T23" i="157"/>
  <c r="S23" i="157" s="1"/>
  <c r="T22" i="157"/>
  <c r="S22" i="157" s="1"/>
  <c r="T21" i="157"/>
  <c r="S21" i="157" s="1"/>
  <c r="T20" i="157"/>
  <c r="S20" i="157" s="1"/>
  <c r="T19" i="157"/>
  <c r="S19" i="157" s="1"/>
  <c r="T18" i="157"/>
  <c r="S18" i="157" s="1"/>
  <c r="T17" i="157"/>
  <c r="S17" i="157" s="1"/>
  <c r="T16" i="157"/>
  <c r="S16" i="157" s="1"/>
  <c r="G16" i="157"/>
  <c r="G17" i="157" s="1"/>
  <c r="G18" i="157" s="1"/>
  <c r="G19" i="157" s="1"/>
  <c r="G20" i="157" s="1"/>
  <c r="G21" i="157" s="1"/>
  <c r="G22" i="157" s="1"/>
  <c r="G23" i="157" s="1"/>
  <c r="T15" i="157"/>
  <c r="S15" i="157" s="1"/>
  <c r="G15" i="157"/>
  <c r="F15" i="157"/>
  <c r="F16" i="157" s="1"/>
  <c r="F17" i="157" s="1"/>
  <c r="F18" i="157" s="1"/>
  <c r="F19" i="157" s="1"/>
  <c r="F20" i="157" s="1"/>
  <c r="F21" i="157" s="1"/>
  <c r="F22" i="157" s="1"/>
  <c r="F23" i="157" s="1"/>
  <c r="F24" i="157" s="1"/>
  <c r="F25" i="157" s="1"/>
  <c r="F26" i="157" s="1"/>
  <c r="F27" i="157" s="1"/>
  <c r="F28" i="157" s="1"/>
  <c r="F29" i="157" s="1"/>
  <c r="F30" i="157" s="1"/>
  <c r="F31" i="157" s="1"/>
  <c r="T14" i="157"/>
  <c r="G14" i="157"/>
  <c r="F14" i="157"/>
  <c r="E14" i="157"/>
  <c r="E15" i="157" s="1"/>
  <c r="E16" i="157" s="1"/>
  <c r="E17" i="157" s="1"/>
  <c r="E18" i="157" s="1"/>
  <c r="E19" i="157" s="1"/>
  <c r="E20" i="157" s="1"/>
  <c r="E21" i="157" s="1"/>
  <c r="E22" i="157" s="1"/>
  <c r="E23" i="157" s="1"/>
  <c r="E24" i="157" s="1"/>
  <c r="E25" i="157" s="1"/>
  <c r="E26" i="157" s="1"/>
  <c r="E27" i="157" s="1"/>
  <c r="E28" i="157" s="1"/>
  <c r="E29" i="157" s="1"/>
  <c r="E30" i="157" s="1"/>
  <c r="E31" i="157" s="1"/>
  <c r="D14" i="157"/>
  <c r="H14" i="157" s="1"/>
  <c r="C14" i="157" s="1"/>
  <c r="T31" i="156"/>
  <c r="S31" i="156" s="1"/>
  <c r="G31" i="156"/>
  <c r="T30" i="156"/>
  <c r="S30" i="156" s="1"/>
  <c r="G30" i="156"/>
  <c r="T29" i="156"/>
  <c r="S29" i="156" s="1"/>
  <c r="T28" i="156"/>
  <c r="S28" i="156" s="1"/>
  <c r="T27" i="156"/>
  <c r="S27" i="156" s="1"/>
  <c r="G27" i="156"/>
  <c r="G28" i="156" s="1"/>
  <c r="G29" i="156" s="1"/>
  <c r="T26" i="156"/>
  <c r="S26" i="156" s="1"/>
  <c r="T25" i="156"/>
  <c r="S25" i="156" s="1"/>
  <c r="T24" i="156"/>
  <c r="S24" i="156" s="1"/>
  <c r="G24" i="156"/>
  <c r="G25" i="156" s="1"/>
  <c r="G26" i="156" s="1"/>
  <c r="T23" i="156"/>
  <c r="S23" i="156" s="1"/>
  <c r="T22" i="156"/>
  <c r="S22" i="156" s="1"/>
  <c r="T21" i="156"/>
  <c r="S21" i="156" s="1"/>
  <c r="T20" i="156"/>
  <c r="S20" i="156" s="1"/>
  <c r="T19" i="156"/>
  <c r="S19" i="156" s="1"/>
  <c r="T18" i="156"/>
  <c r="S18" i="156" s="1"/>
  <c r="T17" i="156"/>
  <c r="S17" i="156" s="1"/>
  <c r="T16" i="156"/>
  <c r="S16" i="156" s="1"/>
  <c r="G16" i="156"/>
  <c r="G17" i="156" s="1"/>
  <c r="G18" i="156" s="1"/>
  <c r="G19" i="156" s="1"/>
  <c r="G20" i="156" s="1"/>
  <c r="G21" i="156" s="1"/>
  <c r="G22" i="156" s="1"/>
  <c r="G23" i="156" s="1"/>
  <c r="T15" i="156"/>
  <c r="S15" i="156" s="1"/>
  <c r="G15" i="156"/>
  <c r="F15" i="156"/>
  <c r="F16" i="156" s="1"/>
  <c r="F17" i="156" s="1"/>
  <c r="F18" i="156" s="1"/>
  <c r="F19" i="156" s="1"/>
  <c r="F20" i="156" s="1"/>
  <c r="F21" i="156" s="1"/>
  <c r="F22" i="156" s="1"/>
  <c r="F23" i="156" s="1"/>
  <c r="F24" i="156" s="1"/>
  <c r="F25" i="156" s="1"/>
  <c r="F26" i="156" s="1"/>
  <c r="F27" i="156" s="1"/>
  <c r="F28" i="156" s="1"/>
  <c r="F29" i="156" s="1"/>
  <c r="F30" i="156" s="1"/>
  <c r="F31" i="156" s="1"/>
  <c r="T14" i="156"/>
  <c r="G14" i="156"/>
  <c r="F14" i="156"/>
  <c r="E14" i="156"/>
  <c r="E15" i="156" s="1"/>
  <c r="E16" i="156" s="1"/>
  <c r="E17" i="156" s="1"/>
  <c r="E18" i="156" s="1"/>
  <c r="E19" i="156" s="1"/>
  <c r="E20" i="156" s="1"/>
  <c r="E21" i="156" s="1"/>
  <c r="E22" i="156" s="1"/>
  <c r="E23" i="156" s="1"/>
  <c r="E24" i="156" s="1"/>
  <c r="E25" i="156" s="1"/>
  <c r="E26" i="156" s="1"/>
  <c r="E27" i="156" s="1"/>
  <c r="E28" i="156" s="1"/>
  <c r="E29" i="156" s="1"/>
  <c r="E30" i="156" s="1"/>
  <c r="E31" i="156" s="1"/>
  <c r="D14" i="156"/>
  <c r="H14" i="156" s="1"/>
  <c r="C14" i="156" s="1"/>
  <c r="T31" i="155"/>
  <c r="S31" i="155" s="1"/>
  <c r="G31" i="155"/>
  <c r="T30" i="155"/>
  <c r="S30" i="155" s="1"/>
  <c r="G30" i="155"/>
  <c r="T29" i="155"/>
  <c r="S29" i="155" s="1"/>
  <c r="T28" i="155"/>
  <c r="S28" i="155" s="1"/>
  <c r="T27" i="155"/>
  <c r="S27" i="155" s="1"/>
  <c r="G27" i="155"/>
  <c r="G28" i="155" s="1"/>
  <c r="G29" i="155" s="1"/>
  <c r="T26" i="155"/>
  <c r="S26" i="155" s="1"/>
  <c r="T25" i="155"/>
  <c r="S25" i="155" s="1"/>
  <c r="T24" i="155"/>
  <c r="S24" i="155" s="1"/>
  <c r="G24" i="155"/>
  <c r="G25" i="155" s="1"/>
  <c r="G26" i="155" s="1"/>
  <c r="T23" i="155"/>
  <c r="S23" i="155" s="1"/>
  <c r="T22" i="155"/>
  <c r="S22" i="155" s="1"/>
  <c r="T21" i="155"/>
  <c r="S21" i="155" s="1"/>
  <c r="T20" i="155"/>
  <c r="S20" i="155" s="1"/>
  <c r="T19" i="155"/>
  <c r="S19" i="155" s="1"/>
  <c r="T18" i="155"/>
  <c r="S18" i="155" s="1"/>
  <c r="T17" i="155"/>
  <c r="S17" i="155" s="1"/>
  <c r="G17" i="155"/>
  <c r="G18" i="155" s="1"/>
  <c r="G19" i="155" s="1"/>
  <c r="G20" i="155" s="1"/>
  <c r="G21" i="155" s="1"/>
  <c r="G22" i="155" s="1"/>
  <c r="G23" i="155" s="1"/>
  <c r="T16" i="155"/>
  <c r="S16" i="155" s="1"/>
  <c r="G16" i="155"/>
  <c r="T15" i="155"/>
  <c r="S15" i="155" s="1"/>
  <c r="G15" i="155"/>
  <c r="F15" i="155"/>
  <c r="F16" i="155" s="1"/>
  <c r="F17" i="155" s="1"/>
  <c r="F18" i="155" s="1"/>
  <c r="F19" i="155" s="1"/>
  <c r="F20" i="155" s="1"/>
  <c r="F21" i="155" s="1"/>
  <c r="F22" i="155" s="1"/>
  <c r="F23" i="155" s="1"/>
  <c r="F24" i="155" s="1"/>
  <c r="F25" i="155" s="1"/>
  <c r="F26" i="155" s="1"/>
  <c r="F27" i="155" s="1"/>
  <c r="F28" i="155" s="1"/>
  <c r="F29" i="155" s="1"/>
  <c r="F30" i="155" s="1"/>
  <c r="F31" i="155" s="1"/>
  <c r="T14" i="155"/>
  <c r="G14" i="155"/>
  <c r="F14" i="155"/>
  <c r="E14" i="155"/>
  <c r="E15" i="155" s="1"/>
  <c r="E16" i="155" s="1"/>
  <c r="E17" i="155" s="1"/>
  <c r="E18" i="155" s="1"/>
  <c r="E19" i="155" s="1"/>
  <c r="E20" i="155" s="1"/>
  <c r="E21" i="155" s="1"/>
  <c r="E22" i="155" s="1"/>
  <c r="E23" i="155" s="1"/>
  <c r="E24" i="155" s="1"/>
  <c r="E25" i="155" s="1"/>
  <c r="E26" i="155" s="1"/>
  <c r="E27" i="155" s="1"/>
  <c r="E28" i="155" s="1"/>
  <c r="E29" i="155" s="1"/>
  <c r="E30" i="155" s="1"/>
  <c r="E31" i="155" s="1"/>
  <c r="D14" i="155"/>
  <c r="H14" i="155" s="1"/>
  <c r="C14" i="155" s="1"/>
  <c r="T31" i="154"/>
  <c r="S31" i="154" s="1"/>
  <c r="G31" i="154"/>
  <c r="T30" i="154"/>
  <c r="S30" i="154" s="1"/>
  <c r="G30" i="154"/>
  <c r="F30" i="154"/>
  <c r="F31" i="154" s="1"/>
  <c r="T29" i="154"/>
  <c r="S29" i="154" s="1"/>
  <c r="T28" i="154"/>
  <c r="S28" i="154" s="1"/>
  <c r="G28" i="154"/>
  <c r="G29" i="154" s="1"/>
  <c r="T27" i="154"/>
  <c r="S27" i="154" s="1"/>
  <c r="G27" i="154"/>
  <c r="T26" i="154"/>
  <c r="S26" i="154" s="1"/>
  <c r="T25" i="154"/>
  <c r="S25" i="154" s="1"/>
  <c r="T24" i="154"/>
  <c r="S24" i="154" s="1"/>
  <c r="G24" i="154"/>
  <c r="G25" i="154" s="1"/>
  <c r="G26" i="154" s="1"/>
  <c r="T23" i="154"/>
  <c r="S23" i="154" s="1"/>
  <c r="T22" i="154"/>
  <c r="S22" i="154" s="1"/>
  <c r="T21" i="154"/>
  <c r="S21" i="154" s="1"/>
  <c r="T20" i="154"/>
  <c r="S20" i="154" s="1"/>
  <c r="T19" i="154"/>
  <c r="S19" i="154" s="1"/>
  <c r="T18" i="154"/>
  <c r="S18" i="154" s="1"/>
  <c r="T17" i="154"/>
  <c r="S17" i="154" s="1"/>
  <c r="T16" i="154"/>
  <c r="S16" i="154" s="1"/>
  <c r="G16" i="154"/>
  <c r="G17" i="154" s="1"/>
  <c r="G18" i="154" s="1"/>
  <c r="G19" i="154" s="1"/>
  <c r="G20" i="154" s="1"/>
  <c r="G21" i="154" s="1"/>
  <c r="G22" i="154" s="1"/>
  <c r="G23" i="154" s="1"/>
  <c r="T15" i="154"/>
  <c r="S15" i="154" s="1"/>
  <c r="G15" i="154"/>
  <c r="F15" i="154"/>
  <c r="F16" i="154" s="1"/>
  <c r="F17" i="154" s="1"/>
  <c r="F18" i="154" s="1"/>
  <c r="F19" i="154" s="1"/>
  <c r="F20" i="154" s="1"/>
  <c r="F21" i="154" s="1"/>
  <c r="F22" i="154" s="1"/>
  <c r="F23" i="154" s="1"/>
  <c r="F24" i="154" s="1"/>
  <c r="F25" i="154" s="1"/>
  <c r="F26" i="154" s="1"/>
  <c r="F27" i="154" s="1"/>
  <c r="F28" i="154" s="1"/>
  <c r="F29" i="154" s="1"/>
  <c r="T14" i="154"/>
  <c r="G14" i="154"/>
  <c r="F14" i="154"/>
  <c r="E14" i="154"/>
  <c r="E15" i="154" s="1"/>
  <c r="E16" i="154" s="1"/>
  <c r="E17" i="154" s="1"/>
  <c r="E18" i="154" s="1"/>
  <c r="E19" i="154" s="1"/>
  <c r="E20" i="154" s="1"/>
  <c r="E21" i="154" s="1"/>
  <c r="E22" i="154" s="1"/>
  <c r="E23" i="154" s="1"/>
  <c r="E24" i="154" s="1"/>
  <c r="E25" i="154" s="1"/>
  <c r="E26" i="154" s="1"/>
  <c r="E27" i="154" s="1"/>
  <c r="E28" i="154" s="1"/>
  <c r="E29" i="154" s="1"/>
  <c r="E30" i="154" s="1"/>
  <c r="E31" i="154" s="1"/>
  <c r="D14" i="154"/>
  <c r="D15" i="154" s="1"/>
  <c r="T31" i="153"/>
  <c r="S31" i="153" s="1"/>
  <c r="G31" i="153"/>
  <c r="T30" i="153"/>
  <c r="S30" i="153" s="1"/>
  <c r="G30" i="153"/>
  <c r="F30" i="153"/>
  <c r="F31" i="153" s="1"/>
  <c r="T29" i="153"/>
  <c r="S29" i="153" s="1"/>
  <c r="T28" i="153"/>
  <c r="S28" i="153" s="1"/>
  <c r="T27" i="153"/>
  <c r="S27" i="153" s="1"/>
  <c r="G27" i="153"/>
  <c r="G28" i="153" s="1"/>
  <c r="G29" i="153" s="1"/>
  <c r="T26" i="153"/>
  <c r="S26" i="153" s="1"/>
  <c r="T25" i="153"/>
  <c r="S25" i="153" s="1"/>
  <c r="G25" i="153"/>
  <c r="G26" i="153" s="1"/>
  <c r="T24" i="153"/>
  <c r="S24" i="153" s="1"/>
  <c r="G24" i="153"/>
  <c r="T23" i="153"/>
  <c r="S23" i="153" s="1"/>
  <c r="T22" i="153"/>
  <c r="S22" i="153" s="1"/>
  <c r="T21" i="153"/>
  <c r="S21" i="153" s="1"/>
  <c r="T20" i="153"/>
  <c r="S20" i="153" s="1"/>
  <c r="T19" i="153"/>
  <c r="S19" i="153" s="1"/>
  <c r="T18" i="153"/>
  <c r="S18" i="153" s="1"/>
  <c r="T17" i="153"/>
  <c r="S17" i="153" s="1"/>
  <c r="T16" i="153"/>
  <c r="S16" i="153" s="1"/>
  <c r="G16" i="153"/>
  <c r="G17" i="153" s="1"/>
  <c r="G18" i="153" s="1"/>
  <c r="G19" i="153" s="1"/>
  <c r="G20" i="153" s="1"/>
  <c r="G21" i="153" s="1"/>
  <c r="G22" i="153" s="1"/>
  <c r="G23" i="153" s="1"/>
  <c r="T15" i="153"/>
  <c r="S15" i="153" s="1"/>
  <c r="G15" i="153"/>
  <c r="F15" i="153"/>
  <c r="F16" i="153" s="1"/>
  <c r="F17" i="153" s="1"/>
  <c r="F18" i="153" s="1"/>
  <c r="F19" i="153" s="1"/>
  <c r="F20" i="153" s="1"/>
  <c r="F21" i="153" s="1"/>
  <c r="F22" i="153" s="1"/>
  <c r="F23" i="153" s="1"/>
  <c r="F24" i="153" s="1"/>
  <c r="F25" i="153" s="1"/>
  <c r="F26" i="153" s="1"/>
  <c r="F27" i="153" s="1"/>
  <c r="F28" i="153" s="1"/>
  <c r="F29" i="153" s="1"/>
  <c r="T14" i="153"/>
  <c r="G14" i="153"/>
  <c r="F14" i="153"/>
  <c r="E14" i="153"/>
  <c r="E15" i="153" s="1"/>
  <c r="E16" i="153" s="1"/>
  <c r="E17" i="153" s="1"/>
  <c r="E18" i="153" s="1"/>
  <c r="E19" i="153" s="1"/>
  <c r="E20" i="153" s="1"/>
  <c r="E21" i="153" s="1"/>
  <c r="E22" i="153" s="1"/>
  <c r="E23" i="153" s="1"/>
  <c r="E24" i="153" s="1"/>
  <c r="E25" i="153" s="1"/>
  <c r="E26" i="153" s="1"/>
  <c r="E27" i="153" s="1"/>
  <c r="E28" i="153" s="1"/>
  <c r="E29" i="153" s="1"/>
  <c r="E30" i="153" s="1"/>
  <c r="E31" i="153" s="1"/>
  <c r="D14" i="153"/>
  <c r="H14" i="153" s="1"/>
  <c r="C14" i="153" s="1"/>
  <c r="T31" i="152"/>
  <c r="S31" i="152" s="1"/>
  <c r="G31" i="152"/>
  <c r="T30" i="152"/>
  <c r="S30" i="152" s="1"/>
  <c r="G30" i="152"/>
  <c r="F30" i="152"/>
  <c r="F31" i="152" s="1"/>
  <c r="T29" i="152"/>
  <c r="S29" i="152" s="1"/>
  <c r="T28" i="152"/>
  <c r="S28" i="152" s="1"/>
  <c r="T27" i="152"/>
  <c r="S27" i="152" s="1"/>
  <c r="G27" i="152"/>
  <c r="G28" i="152" s="1"/>
  <c r="G29" i="152" s="1"/>
  <c r="T26" i="152"/>
  <c r="S26" i="152" s="1"/>
  <c r="T25" i="152"/>
  <c r="S25" i="152" s="1"/>
  <c r="T24" i="152"/>
  <c r="S24" i="152" s="1"/>
  <c r="G24" i="152"/>
  <c r="G25" i="152" s="1"/>
  <c r="G26" i="152" s="1"/>
  <c r="T23" i="152"/>
  <c r="S23" i="152" s="1"/>
  <c r="T22" i="152"/>
  <c r="S22" i="152" s="1"/>
  <c r="T21" i="152"/>
  <c r="S21" i="152" s="1"/>
  <c r="T20" i="152"/>
  <c r="S20" i="152" s="1"/>
  <c r="T19" i="152"/>
  <c r="S19" i="152" s="1"/>
  <c r="T18" i="152"/>
  <c r="S18" i="152" s="1"/>
  <c r="T17" i="152"/>
  <c r="S17" i="152" s="1"/>
  <c r="G17" i="152"/>
  <c r="G18" i="152" s="1"/>
  <c r="G19" i="152" s="1"/>
  <c r="G20" i="152" s="1"/>
  <c r="G21" i="152" s="1"/>
  <c r="G22" i="152" s="1"/>
  <c r="G23" i="152" s="1"/>
  <c r="T16" i="152"/>
  <c r="S16" i="152" s="1"/>
  <c r="G16" i="152"/>
  <c r="F16" i="152"/>
  <c r="F17" i="152" s="1"/>
  <c r="F18" i="152" s="1"/>
  <c r="F19" i="152" s="1"/>
  <c r="F20" i="152" s="1"/>
  <c r="F21" i="152" s="1"/>
  <c r="F22" i="152" s="1"/>
  <c r="F23" i="152" s="1"/>
  <c r="F24" i="152" s="1"/>
  <c r="F25" i="152" s="1"/>
  <c r="F26" i="152" s="1"/>
  <c r="F27" i="152" s="1"/>
  <c r="F28" i="152" s="1"/>
  <c r="F29" i="152" s="1"/>
  <c r="T15" i="152"/>
  <c r="S15" i="152" s="1"/>
  <c r="G15" i="152"/>
  <c r="F15" i="152"/>
  <c r="T14" i="152"/>
  <c r="G14" i="152"/>
  <c r="F14" i="152"/>
  <c r="E14" i="152"/>
  <c r="E15" i="152" s="1"/>
  <c r="E16" i="152" s="1"/>
  <c r="E17" i="152" s="1"/>
  <c r="E18" i="152" s="1"/>
  <c r="E19" i="152" s="1"/>
  <c r="E20" i="152" s="1"/>
  <c r="E21" i="152" s="1"/>
  <c r="E22" i="152" s="1"/>
  <c r="E23" i="152" s="1"/>
  <c r="E24" i="152" s="1"/>
  <c r="E25" i="152" s="1"/>
  <c r="E26" i="152" s="1"/>
  <c r="E27" i="152" s="1"/>
  <c r="E28" i="152" s="1"/>
  <c r="E29" i="152" s="1"/>
  <c r="E30" i="152" s="1"/>
  <c r="E31" i="152" s="1"/>
  <c r="D14" i="152"/>
  <c r="H14" i="152" s="1"/>
  <c r="C14" i="152" s="1"/>
  <c r="T31" i="151"/>
  <c r="S31" i="151" s="1"/>
  <c r="G31" i="151"/>
  <c r="T30" i="151"/>
  <c r="S30" i="151" s="1"/>
  <c r="G30" i="151"/>
  <c r="T29" i="151"/>
  <c r="S29" i="151" s="1"/>
  <c r="T28" i="151"/>
  <c r="S28" i="151" s="1"/>
  <c r="T27" i="151"/>
  <c r="S27" i="151" s="1"/>
  <c r="G27" i="151"/>
  <c r="G28" i="151" s="1"/>
  <c r="G29" i="151" s="1"/>
  <c r="T26" i="151"/>
  <c r="S26" i="151" s="1"/>
  <c r="T25" i="151"/>
  <c r="S25" i="151" s="1"/>
  <c r="T24" i="151"/>
  <c r="S24" i="151" s="1"/>
  <c r="G24" i="151"/>
  <c r="G25" i="151" s="1"/>
  <c r="G26" i="151" s="1"/>
  <c r="T23" i="151"/>
  <c r="S23" i="151" s="1"/>
  <c r="T22" i="151"/>
  <c r="S22" i="151" s="1"/>
  <c r="T21" i="151"/>
  <c r="S21" i="151" s="1"/>
  <c r="T20" i="151"/>
  <c r="S20" i="151" s="1"/>
  <c r="T19" i="151"/>
  <c r="S19" i="151" s="1"/>
  <c r="T18" i="151"/>
  <c r="S18" i="151" s="1"/>
  <c r="T17" i="151"/>
  <c r="S17" i="151" s="1"/>
  <c r="T16" i="151"/>
  <c r="S16" i="151" s="1"/>
  <c r="G16" i="151"/>
  <c r="G17" i="151" s="1"/>
  <c r="G18" i="151" s="1"/>
  <c r="G19" i="151" s="1"/>
  <c r="G20" i="151" s="1"/>
  <c r="G21" i="151" s="1"/>
  <c r="G22" i="151" s="1"/>
  <c r="G23" i="151" s="1"/>
  <c r="T15" i="151"/>
  <c r="S15" i="151" s="1"/>
  <c r="G15" i="151"/>
  <c r="F15" i="151"/>
  <c r="F16" i="151" s="1"/>
  <c r="F17" i="151" s="1"/>
  <c r="F18" i="151" s="1"/>
  <c r="F19" i="151" s="1"/>
  <c r="F20" i="151" s="1"/>
  <c r="F21" i="151" s="1"/>
  <c r="F22" i="151" s="1"/>
  <c r="F23" i="151" s="1"/>
  <c r="F24" i="151" s="1"/>
  <c r="F25" i="151" s="1"/>
  <c r="F26" i="151" s="1"/>
  <c r="F27" i="151" s="1"/>
  <c r="F28" i="151" s="1"/>
  <c r="F29" i="151" s="1"/>
  <c r="F30" i="151" s="1"/>
  <c r="F31" i="151" s="1"/>
  <c r="T14" i="151"/>
  <c r="G14" i="151"/>
  <c r="F14" i="151"/>
  <c r="E14" i="151"/>
  <c r="E15" i="151" s="1"/>
  <c r="E16" i="151" s="1"/>
  <c r="E17" i="151" s="1"/>
  <c r="E18" i="151" s="1"/>
  <c r="E19" i="151" s="1"/>
  <c r="E20" i="151" s="1"/>
  <c r="E21" i="151" s="1"/>
  <c r="E22" i="151" s="1"/>
  <c r="E23" i="151" s="1"/>
  <c r="E24" i="151" s="1"/>
  <c r="E25" i="151" s="1"/>
  <c r="E26" i="151" s="1"/>
  <c r="E27" i="151" s="1"/>
  <c r="E28" i="151" s="1"/>
  <c r="E29" i="151" s="1"/>
  <c r="E30" i="151" s="1"/>
  <c r="E31" i="151" s="1"/>
  <c r="D14" i="151"/>
  <c r="D15" i="151" s="1"/>
  <c r="T31" i="150"/>
  <c r="S31" i="150" s="1"/>
  <c r="G31" i="150"/>
  <c r="T30" i="150"/>
  <c r="S30" i="150" s="1"/>
  <c r="G30" i="150"/>
  <c r="T29" i="150"/>
  <c r="S29" i="150" s="1"/>
  <c r="T28" i="150"/>
  <c r="S28" i="150" s="1"/>
  <c r="T27" i="150"/>
  <c r="S27" i="150" s="1"/>
  <c r="G27" i="150"/>
  <c r="G28" i="150" s="1"/>
  <c r="G29" i="150" s="1"/>
  <c r="T26" i="150"/>
  <c r="S26" i="150" s="1"/>
  <c r="T25" i="150"/>
  <c r="S25" i="150" s="1"/>
  <c r="G25" i="150"/>
  <c r="G26" i="150" s="1"/>
  <c r="T24" i="150"/>
  <c r="S24" i="150" s="1"/>
  <c r="G24" i="150"/>
  <c r="T23" i="150"/>
  <c r="S23" i="150" s="1"/>
  <c r="T22" i="150"/>
  <c r="S22" i="150" s="1"/>
  <c r="T21" i="150"/>
  <c r="S21" i="150" s="1"/>
  <c r="T20" i="150"/>
  <c r="S20" i="150" s="1"/>
  <c r="T19" i="150"/>
  <c r="S19" i="150" s="1"/>
  <c r="T18" i="150"/>
  <c r="S18" i="150" s="1"/>
  <c r="T17" i="150"/>
  <c r="T16" i="150"/>
  <c r="S16" i="150" s="1"/>
  <c r="G16" i="150"/>
  <c r="G17" i="150" s="1"/>
  <c r="G18" i="150" s="1"/>
  <c r="G19" i="150" s="1"/>
  <c r="G20" i="150" s="1"/>
  <c r="G21" i="150" s="1"/>
  <c r="G22" i="150" s="1"/>
  <c r="G23" i="150" s="1"/>
  <c r="T15" i="150"/>
  <c r="S15" i="150" s="1"/>
  <c r="G15" i="150"/>
  <c r="F15" i="150"/>
  <c r="F16" i="150" s="1"/>
  <c r="F17" i="150" s="1"/>
  <c r="F18" i="150" s="1"/>
  <c r="F19" i="150" s="1"/>
  <c r="F20" i="150" s="1"/>
  <c r="F21" i="150" s="1"/>
  <c r="F22" i="150" s="1"/>
  <c r="F23" i="150" s="1"/>
  <c r="F24" i="150" s="1"/>
  <c r="F25" i="150" s="1"/>
  <c r="F26" i="150" s="1"/>
  <c r="F27" i="150" s="1"/>
  <c r="F28" i="150" s="1"/>
  <c r="F29" i="150" s="1"/>
  <c r="F30" i="150" s="1"/>
  <c r="F31" i="150" s="1"/>
  <c r="T14" i="150"/>
  <c r="G14" i="150"/>
  <c r="F14" i="150"/>
  <c r="E14" i="150"/>
  <c r="E15" i="150" s="1"/>
  <c r="D14" i="150"/>
  <c r="H14" i="150" s="1"/>
  <c r="C14" i="150" s="1"/>
  <c r="T31" i="149"/>
  <c r="S31" i="149" s="1"/>
  <c r="G31" i="149"/>
  <c r="T30" i="149"/>
  <c r="S30" i="149" s="1"/>
  <c r="G30" i="149"/>
  <c r="T29" i="149"/>
  <c r="S29" i="149" s="1"/>
  <c r="T28" i="149"/>
  <c r="S28" i="149" s="1"/>
  <c r="T27" i="149"/>
  <c r="S27" i="149" s="1"/>
  <c r="G27" i="149"/>
  <c r="G28" i="149" s="1"/>
  <c r="G29" i="149" s="1"/>
  <c r="T26" i="149"/>
  <c r="S26" i="149" s="1"/>
  <c r="T25" i="149"/>
  <c r="S25" i="149" s="1"/>
  <c r="T24" i="149"/>
  <c r="S24" i="149" s="1"/>
  <c r="G24" i="149"/>
  <c r="G25" i="149" s="1"/>
  <c r="G26" i="149" s="1"/>
  <c r="T23" i="149"/>
  <c r="S23" i="149" s="1"/>
  <c r="T22" i="149"/>
  <c r="S22" i="149" s="1"/>
  <c r="T21" i="149"/>
  <c r="S21" i="149" s="1"/>
  <c r="T20" i="149"/>
  <c r="S20" i="149" s="1"/>
  <c r="T19" i="149"/>
  <c r="S19" i="149" s="1"/>
  <c r="T18" i="149"/>
  <c r="S18" i="149" s="1"/>
  <c r="T17" i="149"/>
  <c r="S17" i="149" s="1"/>
  <c r="G17" i="149"/>
  <c r="G18" i="149" s="1"/>
  <c r="G19" i="149" s="1"/>
  <c r="G20" i="149" s="1"/>
  <c r="G21" i="149" s="1"/>
  <c r="G22" i="149" s="1"/>
  <c r="G23" i="149" s="1"/>
  <c r="T16" i="149"/>
  <c r="S16" i="149" s="1"/>
  <c r="G16" i="149"/>
  <c r="T15" i="149"/>
  <c r="S15" i="149" s="1"/>
  <c r="G15" i="149"/>
  <c r="F15" i="149"/>
  <c r="F16" i="149" s="1"/>
  <c r="F17" i="149" s="1"/>
  <c r="F18" i="149" s="1"/>
  <c r="F19" i="149" s="1"/>
  <c r="F20" i="149" s="1"/>
  <c r="F21" i="149" s="1"/>
  <c r="F22" i="149" s="1"/>
  <c r="F23" i="149" s="1"/>
  <c r="F24" i="149" s="1"/>
  <c r="F25" i="149" s="1"/>
  <c r="F26" i="149" s="1"/>
  <c r="F27" i="149" s="1"/>
  <c r="F28" i="149" s="1"/>
  <c r="F29" i="149" s="1"/>
  <c r="F30" i="149" s="1"/>
  <c r="F31" i="149" s="1"/>
  <c r="T14" i="149"/>
  <c r="G14" i="149"/>
  <c r="F14" i="149"/>
  <c r="E14" i="149"/>
  <c r="E15" i="149" s="1"/>
  <c r="E16" i="149" s="1"/>
  <c r="E17" i="149" s="1"/>
  <c r="E18" i="149" s="1"/>
  <c r="E19" i="149" s="1"/>
  <c r="E20" i="149" s="1"/>
  <c r="E21" i="149" s="1"/>
  <c r="E22" i="149" s="1"/>
  <c r="E23" i="149" s="1"/>
  <c r="E24" i="149" s="1"/>
  <c r="E25" i="149" s="1"/>
  <c r="E26" i="149" s="1"/>
  <c r="E27" i="149" s="1"/>
  <c r="E28" i="149" s="1"/>
  <c r="E29" i="149" s="1"/>
  <c r="E30" i="149" s="1"/>
  <c r="E31" i="149" s="1"/>
  <c r="D14" i="149"/>
  <c r="H14" i="149" s="1"/>
  <c r="C14" i="149" s="1"/>
  <c r="T31" i="148"/>
  <c r="S31" i="148" s="1"/>
  <c r="G31" i="148"/>
  <c r="T30" i="148"/>
  <c r="S30" i="148" s="1"/>
  <c r="G30" i="148"/>
  <c r="F30" i="148"/>
  <c r="F31" i="148" s="1"/>
  <c r="T29" i="148"/>
  <c r="S29" i="148" s="1"/>
  <c r="T28" i="148"/>
  <c r="S28" i="148" s="1"/>
  <c r="T27" i="148"/>
  <c r="S27" i="148" s="1"/>
  <c r="G27" i="148"/>
  <c r="G28" i="148" s="1"/>
  <c r="G29" i="148" s="1"/>
  <c r="T26" i="148"/>
  <c r="S26" i="148" s="1"/>
  <c r="T25" i="148"/>
  <c r="S25" i="148" s="1"/>
  <c r="T24" i="148"/>
  <c r="S24" i="148" s="1"/>
  <c r="G24" i="148"/>
  <c r="G25" i="148" s="1"/>
  <c r="G26" i="148" s="1"/>
  <c r="T23" i="148"/>
  <c r="S23" i="148" s="1"/>
  <c r="T22" i="148"/>
  <c r="S22" i="148" s="1"/>
  <c r="T21" i="148"/>
  <c r="S21" i="148" s="1"/>
  <c r="T20" i="148"/>
  <c r="S20" i="148" s="1"/>
  <c r="T19" i="148"/>
  <c r="S19" i="148" s="1"/>
  <c r="T18" i="148"/>
  <c r="S18" i="148" s="1"/>
  <c r="T17" i="148"/>
  <c r="S17" i="148" s="1"/>
  <c r="T16" i="148"/>
  <c r="S16" i="148" s="1"/>
  <c r="G16" i="148"/>
  <c r="G17" i="148" s="1"/>
  <c r="G18" i="148" s="1"/>
  <c r="G19" i="148" s="1"/>
  <c r="G20" i="148" s="1"/>
  <c r="G21" i="148" s="1"/>
  <c r="G22" i="148" s="1"/>
  <c r="G23" i="148" s="1"/>
  <c r="T15" i="148"/>
  <c r="S15" i="148" s="1"/>
  <c r="G15" i="148"/>
  <c r="F15" i="148"/>
  <c r="F16" i="148" s="1"/>
  <c r="F17" i="148" s="1"/>
  <c r="F18" i="148" s="1"/>
  <c r="F19" i="148" s="1"/>
  <c r="F20" i="148" s="1"/>
  <c r="F21" i="148" s="1"/>
  <c r="F22" i="148" s="1"/>
  <c r="F23" i="148" s="1"/>
  <c r="F24" i="148" s="1"/>
  <c r="F25" i="148" s="1"/>
  <c r="F26" i="148" s="1"/>
  <c r="F27" i="148" s="1"/>
  <c r="F28" i="148" s="1"/>
  <c r="F29" i="148" s="1"/>
  <c r="T14" i="148"/>
  <c r="G14" i="148"/>
  <c r="F14" i="148"/>
  <c r="E14" i="148"/>
  <c r="E15" i="148" s="1"/>
  <c r="E16" i="148" s="1"/>
  <c r="E17" i="148" s="1"/>
  <c r="E18" i="148" s="1"/>
  <c r="E19" i="148" s="1"/>
  <c r="E20" i="148" s="1"/>
  <c r="E21" i="148" s="1"/>
  <c r="E22" i="148" s="1"/>
  <c r="E23" i="148" s="1"/>
  <c r="E24" i="148" s="1"/>
  <c r="E25" i="148" s="1"/>
  <c r="E26" i="148" s="1"/>
  <c r="E27" i="148" s="1"/>
  <c r="E28" i="148" s="1"/>
  <c r="E29" i="148" s="1"/>
  <c r="E30" i="148" s="1"/>
  <c r="E31" i="148" s="1"/>
  <c r="D14" i="148"/>
  <c r="D15" i="148" s="1"/>
  <c r="T31" i="147"/>
  <c r="S31" i="147" s="1"/>
  <c r="G31" i="147"/>
  <c r="T30" i="147"/>
  <c r="S30" i="147" s="1"/>
  <c r="G30" i="147"/>
  <c r="T29" i="147"/>
  <c r="S29" i="147" s="1"/>
  <c r="T28" i="147"/>
  <c r="S28" i="147" s="1"/>
  <c r="T27" i="147"/>
  <c r="S27" i="147" s="1"/>
  <c r="G27" i="147"/>
  <c r="G28" i="147" s="1"/>
  <c r="G29" i="147" s="1"/>
  <c r="T26" i="147"/>
  <c r="S26" i="147" s="1"/>
  <c r="T25" i="147"/>
  <c r="S25" i="147" s="1"/>
  <c r="T24" i="147"/>
  <c r="S24" i="147" s="1"/>
  <c r="G24" i="147"/>
  <c r="G25" i="147" s="1"/>
  <c r="G26" i="147" s="1"/>
  <c r="T23" i="147"/>
  <c r="S23" i="147" s="1"/>
  <c r="T22" i="147"/>
  <c r="S22" i="147" s="1"/>
  <c r="T21" i="147"/>
  <c r="S21" i="147" s="1"/>
  <c r="T20" i="147"/>
  <c r="S20" i="147" s="1"/>
  <c r="T19" i="147"/>
  <c r="S19" i="147" s="1"/>
  <c r="T18" i="147"/>
  <c r="S18" i="147" s="1"/>
  <c r="T17" i="147"/>
  <c r="S17" i="147" s="1"/>
  <c r="T16" i="147"/>
  <c r="S16" i="147" s="1"/>
  <c r="G16" i="147"/>
  <c r="G17" i="147" s="1"/>
  <c r="G18" i="147" s="1"/>
  <c r="G19" i="147" s="1"/>
  <c r="G20" i="147" s="1"/>
  <c r="G21" i="147" s="1"/>
  <c r="G22" i="147" s="1"/>
  <c r="G23" i="147" s="1"/>
  <c r="T15" i="147"/>
  <c r="S15" i="147" s="1"/>
  <c r="G15" i="147"/>
  <c r="F15" i="147"/>
  <c r="F16" i="147" s="1"/>
  <c r="F17" i="147" s="1"/>
  <c r="F18" i="147" s="1"/>
  <c r="F19" i="147" s="1"/>
  <c r="F20" i="147" s="1"/>
  <c r="F21" i="147" s="1"/>
  <c r="F22" i="147" s="1"/>
  <c r="F23" i="147" s="1"/>
  <c r="F24" i="147" s="1"/>
  <c r="F25" i="147" s="1"/>
  <c r="F26" i="147" s="1"/>
  <c r="F27" i="147" s="1"/>
  <c r="F28" i="147" s="1"/>
  <c r="F29" i="147" s="1"/>
  <c r="F30" i="147" s="1"/>
  <c r="F31" i="147" s="1"/>
  <c r="T14" i="147"/>
  <c r="T13" i="147" s="1"/>
  <c r="G14" i="147"/>
  <c r="F14" i="147"/>
  <c r="E14" i="147"/>
  <c r="E15" i="147" s="1"/>
  <c r="E16" i="147" s="1"/>
  <c r="E17" i="147" s="1"/>
  <c r="E18" i="147" s="1"/>
  <c r="E19" i="147" s="1"/>
  <c r="E20" i="147" s="1"/>
  <c r="E21" i="147" s="1"/>
  <c r="E22" i="147" s="1"/>
  <c r="E23" i="147" s="1"/>
  <c r="E24" i="147" s="1"/>
  <c r="E25" i="147" s="1"/>
  <c r="E26" i="147" s="1"/>
  <c r="E27" i="147" s="1"/>
  <c r="E28" i="147" s="1"/>
  <c r="E29" i="147" s="1"/>
  <c r="E30" i="147" s="1"/>
  <c r="E31" i="147" s="1"/>
  <c r="D14" i="147"/>
  <c r="D15" i="147" s="1"/>
  <c r="T31" i="146"/>
  <c r="S31" i="146" s="1"/>
  <c r="G31" i="146"/>
  <c r="T30" i="146"/>
  <c r="S30" i="146" s="1"/>
  <c r="G30" i="146"/>
  <c r="T29" i="146"/>
  <c r="S29" i="146" s="1"/>
  <c r="T28" i="146"/>
  <c r="S28" i="146" s="1"/>
  <c r="T27" i="146"/>
  <c r="S27" i="146" s="1"/>
  <c r="G27" i="146"/>
  <c r="G28" i="146" s="1"/>
  <c r="G29" i="146" s="1"/>
  <c r="T26" i="146"/>
  <c r="S26" i="146" s="1"/>
  <c r="T25" i="146"/>
  <c r="S25" i="146" s="1"/>
  <c r="G25" i="146"/>
  <c r="G26" i="146" s="1"/>
  <c r="T24" i="146"/>
  <c r="S24" i="146" s="1"/>
  <c r="G24" i="146"/>
  <c r="T23" i="146"/>
  <c r="S23" i="146" s="1"/>
  <c r="T22" i="146"/>
  <c r="S22" i="146" s="1"/>
  <c r="T21" i="146"/>
  <c r="S21" i="146" s="1"/>
  <c r="T20" i="146"/>
  <c r="S20" i="146" s="1"/>
  <c r="T19" i="146"/>
  <c r="S19" i="146" s="1"/>
  <c r="T18" i="146"/>
  <c r="S18" i="146" s="1"/>
  <c r="T17" i="146"/>
  <c r="S17" i="146" s="1"/>
  <c r="T16" i="146"/>
  <c r="S16" i="146" s="1"/>
  <c r="G16" i="146"/>
  <c r="G17" i="146" s="1"/>
  <c r="G18" i="146" s="1"/>
  <c r="G19" i="146" s="1"/>
  <c r="G20" i="146" s="1"/>
  <c r="G21" i="146" s="1"/>
  <c r="G22" i="146" s="1"/>
  <c r="G23" i="146" s="1"/>
  <c r="T15" i="146"/>
  <c r="S15" i="146" s="1"/>
  <c r="G15" i="146"/>
  <c r="F15" i="146"/>
  <c r="F16" i="146" s="1"/>
  <c r="F17" i="146" s="1"/>
  <c r="F18" i="146" s="1"/>
  <c r="F19" i="146" s="1"/>
  <c r="F20" i="146" s="1"/>
  <c r="F21" i="146" s="1"/>
  <c r="F22" i="146" s="1"/>
  <c r="F23" i="146" s="1"/>
  <c r="F24" i="146" s="1"/>
  <c r="F25" i="146" s="1"/>
  <c r="F26" i="146" s="1"/>
  <c r="F27" i="146" s="1"/>
  <c r="F28" i="146" s="1"/>
  <c r="F29" i="146" s="1"/>
  <c r="F30" i="146" s="1"/>
  <c r="F31" i="146" s="1"/>
  <c r="T14" i="146"/>
  <c r="G14" i="146"/>
  <c r="F14" i="146"/>
  <c r="E14" i="146"/>
  <c r="E15" i="146" s="1"/>
  <c r="D14" i="146"/>
  <c r="H14" i="146" s="1"/>
  <c r="C14" i="146" s="1"/>
  <c r="T31" i="145"/>
  <c r="S31" i="145" s="1"/>
  <c r="G31" i="145"/>
  <c r="T30" i="145"/>
  <c r="S30" i="145" s="1"/>
  <c r="G30" i="145"/>
  <c r="T29" i="145"/>
  <c r="S29" i="145" s="1"/>
  <c r="T28" i="145"/>
  <c r="S28" i="145" s="1"/>
  <c r="T27" i="145"/>
  <c r="S27" i="145" s="1"/>
  <c r="G27" i="145"/>
  <c r="G28" i="145" s="1"/>
  <c r="G29" i="145" s="1"/>
  <c r="T26" i="145"/>
  <c r="S26" i="145" s="1"/>
  <c r="T25" i="145"/>
  <c r="S25" i="145" s="1"/>
  <c r="T24" i="145"/>
  <c r="S24" i="145" s="1"/>
  <c r="G24" i="145"/>
  <c r="G25" i="145" s="1"/>
  <c r="G26" i="145" s="1"/>
  <c r="T23" i="145"/>
  <c r="S23" i="145" s="1"/>
  <c r="T22" i="145"/>
  <c r="S22" i="145" s="1"/>
  <c r="T21" i="145"/>
  <c r="S21" i="145" s="1"/>
  <c r="T20" i="145"/>
  <c r="S20" i="145" s="1"/>
  <c r="T19" i="145"/>
  <c r="S19" i="145" s="1"/>
  <c r="T18" i="145"/>
  <c r="S18" i="145" s="1"/>
  <c r="T17" i="145"/>
  <c r="S17" i="145" s="1"/>
  <c r="T16" i="145"/>
  <c r="S16" i="145" s="1"/>
  <c r="G16" i="145"/>
  <c r="G17" i="145" s="1"/>
  <c r="G18" i="145" s="1"/>
  <c r="G19" i="145" s="1"/>
  <c r="G20" i="145" s="1"/>
  <c r="G21" i="145" s="1"/>
  <c r="G22" i="145" s="1"/>
  <c r="G23" i="145" s="1"/>
  <c r="T15" i="145"/>
  <c r="S15" i="145" s="1"/>
  <c r="G15" i="145"/>
  <c r="F15" i="145"/>
  <c r="F16" i="145" s="1"/>
  <c r="F17" i="145" s="1"/>
  <c r="F18" i="145" s="1"/>
  <c r="F19" i="145" s="1"/>
  <c r="F20" i="145" s="1"/>
  <c r="F21" i="145" s="1"/>
  <c r="F22" i="145" s="1"/>
  <c r="F23" i="145" s="1"/>
  <c r="F24" i="145" s="1"/>
  <c r="F25" i="145" s="1"/>
  <c r="F26" i="145" s="1"/>
  <c r="F27" i="145" s="1"/>
  <c r="F28" i="145" s="1"/>
  <c r="F29" i="145" s="1"/>
  <c r="F30" i="145" s="1"/>
  <c r="F31" i="145" s="1"/>
  <c r="T14" i="145"/>
  <c r="G14" i="145"/>
  <c r="F14" i="145"/>
  <c r="E14" i="145"/>
  <c r="E15" i="145" s="1"/>
  <c r="E16" i="145" s="1"/>
  <c r="E17" i="145" s="1"/>
  <c r="E18" i="145" s="1"/>
  <c r="E19" i="145" s="1"/>
  <c r="E20" i="145" s="1"/>
  <c r="E21" i="145" s="1"/>
  <c r="E22" i="145" s="1"/>
  <c r="E23" i="145" s="1"/>
  <c r="E24" i="145" s="1"/>
  <c r="E25" i="145" s="1"/>
  <c r="E26" i="145" s="1"/>
  <c r="E27" i="145" s="1"/>
  <c r="E28" i="145" s="1"/>
  <c r="E29" i="145" s="1"/>
  <c r="E30" i="145" s="1"/>
  <c r="E31" i="145" s="1"/>
  <c r="D14" i="145"/>
  <c r="D15" i="145" s="1"/>
  <c r="T31" i="144"/>
  <c r="S31" i="144" s="1"/>
  <c r="G31" i="144"/>
  <c r="T30" i="144"/>
  <c r="S30" i="144" s="1"/>
  <c r="G30" i="144"/>
  <c r="F30" i="144"/>
  <c r="F31" i="144" s="1"/>
  <c r="T29" i="144"/>
  <c r="S29" i="144" s="1"/>
  <c r="T28" i="144"/>
  <c r="S28" i="144" s="1"/>
  <c r="G28" i="144"/>
  <c r="G29" i="144" s="1"/>
  <c r="T27" i="144"/>
  <c r="S27" i="144" s="1"/>
  <c r="G27" i="144"/>
  <c r="T26" i="144"/>
  <c r="S26" i="144" s="1"/>
  <c r="T25" i="144"/>
  <c r="S25" i="144" s="1"/>
  <c r="T24" i="144"/>
  <c r="S24" i="144" s="1"/>
  <c r="G24" i="144"/>
  <c r="G25" i="144" s="1"/>
  <c r="G26" i="144" s="1"/>
  <c r="T23" i="144"/>
  <c r="S23" i="144" s="1"/>
  <c r="T22" i="144"/>
  <c r="S22" i="144" s="1"/>
  <c r="T21" i="144"/>
  <c r="S21" i="144" s="1"/>
  <c r="T20" i="144"/>
  <c r="S20" i="144" s="1"/>
  <c r="T19" i="144"/>
  <c r="S19" i="144" s="1"/>
  <c r="T18" i="144"/>
  <c r="S18" i="144" s="1"/>
  <c r="T17" i="144"/>
  <c r="S17" i="144" s="1"/>
  <c r="T16" i="144"/>
  <c r="S16" i="144" s="1"/>
  <c r="G16" i="144"/>
  <c r="G17" i="144" s="1"/>
  <c r="G18" i="144" s="1"/>
  <c r="G19" i="144" s="1"/>
  <c r="G20" i="144" s="1"/>
  <c r="G21" i="144" s="1"/>
  <c r="G22" i="144" s="1"/>
  <c r="G23" i="144" s="1"/>
  <c r="T15" i="144"/>
  <c r="S15" i="144" s="1"/>
  <c r="G15" i="144"/>
  <c r="F15" i="144"/>
  <c r="F16" i="144" s="1"/>
  <c r="F17" i="144" s="1"/>
  <c r="F18" i="144" s="1"/>
  <c r="F19" i="144" s="1"/>
  <c r="F20" i="144" s="1"/>
  <c r="F21" i="144" s="1"/>
  <c r="F22" i="144" s="1"/>
  <c r="F23" i="144" s="1"/>
  <c r="F24" i="144" s="1"/>
  <c r="F25" i="144" s="1"/>
  <c r="F26" i="144" s="1"/>
  <c r="F27" i="144" s="1"/>
  <c r="F28" i="144" s="1"/>
  <c r="F29" i="144" s="1"/>
  <c r="T14" i="144"/>
  <c r="G14" i="144"/>
  <c r="F14" i="144"/>
  <c r="E14" i="144"/>
  <c r="E15" i="144" s="1"/>
  <c r="E16" i="144" s="1"/>
  <c r="E17" i="144" s="1"/>
  <c r="E18" i="144" s="1"/>
  <c r="E19" i="144" s="1"/>
  <c r="E20" i="144" s="1"/>
  <c r="E21" i="144" s="1"/>
  <c r="E22" i="144" s="1"/>
  <c r="E23" i="144" s="1"/>
  <c r="E24" i="144" s="1"/>
  <c r="E25" i="144" s="1"/>
  <c r="E26" i="144" s="1"/>
  <c r="E27" i="144" s="1"/>
  <c r="E28" i="144" s="1"/>
  <c r="E29" i="144" s="1"/>
  <c r="E30" i="144" s="1"/>
  <c r="E31" i="144" s="1"/>
  <c r="D14" i="144"/>
  <c r="H14" i="144" s="1"/>
  <c r="C14" i="144" s="1"/>
  <c r="T31" i="143"/>
  <c r="S31" i="143" s="1"/>
  <c r="G31" i="143"/>
  <c r="T30" i="143"/>
  <c r="S30" i="143" s="1"/>
  <c r="G30" i="143"/>
  <c r="T29" i="143"/>
  <c r="S29" i="143" s="1"/>
  <c r="T28" i="143"/>
  <c r="S28" i="143" s="1"/>
  <c r="T27" i="143"/>
  <c r="S27" i="143" s="1"/>
  <c r="G27" i="143"/>
  <c r="G28" i="143" s="1"/>
  <c r="G29" i="143" s="1"/>
  <c r="T26" i="143"/>
  <c r="S26" i="143" s="1"/>
  <c r="T25" i="143"/>
  <c r="S25" i="143" s="1"/>
  <c r="T24" i="143"/>
  <c r="S24" i="143" s="1"/>
  <c r="G24" i="143"/>
  <c r="G25" i="143" s="1"/>
  <c r="G26" i="143" s="1"/>
  <c r="T23" i="143"/>
  <c r="S23" i="143" s="1"/>
  <c r="T22" i="143"/>
  <c r="S22" i="143" s="1"/>
  <c r="T21" i="143"/>
  <c r="S21" i="143" s="1"/>
  <c r="T20" i="143"/>
  <c r="S20" i="143" s="1"/>
  <c r="T19" i="143"/>
  <c r="S19" i="143" s="1"/>
  <c r="T18" i="143"/>
  <c r="S18" i="143" s="1"/>
  <c r="T17" i="143"/>
  <c r="S17" i="143" s="1"/>
  <c r="T16" i="143"/>
  <c r="S16" i="143" s="1"/>
  <c r="G16" i="143"/>
  <c r="G17" i="143" s="1"/>
  <c r="G18" i="143" s="1"/>
  <c r="G19" i="143" s="1"/>
  <c r="G20" i="143" s="1"/>
  <c r="G21" i="143" s="1"/>
  <c r="G22" i="143" s="1"/>
  <c r="G23" i="143" s="1"/>
  <c r="T15" i="143"/>
  <c r="S15" i="143" s="1"/>
  <c r="G15" i="143"/>
  <c r="F15" i="143"/>
  <c r="F16" i="143" s="1"/>
  <c r="F17" i="143" s="1"/>
  <c r="F18" i="143" s="1"/>
  <c r="F19" i="143" s="1"/>
  <c r="F20" i="143" s="1"/>
  <c r="F21" i="143" s="1"/>
  <c r="F22" i="143" s="1"/>
  <c r="F23" i="143" s="1"/>
  <c r="F24" i="143" s="1"/>
  <c r="F25" i="143" s="1"/>
  <c r="F26" i="143" s="1"/>
  <c r="F27" i="143" s="1"/>
  <c r="F28" i="143" s="1"/>
  <c r="F29" i="143" s="1"/>
  <c r="F30" i="143" s="1"/>
  <c r="F31" i="143" s="1"/>
  <c r="T14" i="143"/>
  <c r="G14" i="143"/>
  <c r="F14" i="143"/>
  <c r="E14" i="143"/>
  <c r="E15" i="143" s="1"/>
  <c r="E16" i="143" s="1"/>
  <c r="E17" i="143" s="1"/>
  <c r="E18" i="143" s="1"/>
  <c r="E19" i="143" s="1"/>
  <c r="E20" i="143" s="1"/>
  <c r="E21" i="143" s="1"/>
  <c r="E22" i="143" s="1"/>
  <c r="E23" i="143" s="1"/>
  <c r="E24" i="143" s="1"/>
  <c r="E25" i="143" s="1"/>
  <c r="E26" i="143" s="1"/>
  <c r="E27" i="143" s="1"/>
  <c r="E28" i="143" s="1"/>
  <c r="E29" i="143" s="1"/>
  <c r="E30" i="143" s="1"/>
  <c r="E31" i="143" s="1"/>
  <c r="D14" i="143"/>
  <c r="D15" i="143" s="1"/>
  <c r="T31" i="142"/>
  <c r="S31" i="142" s="1"/>
  <c r="G31" i="142"/>
  <c r="T30" i="142"/>
  <c r="S30" i="142" s="1"/>
  <c r="G30" i="142"/>
  <c r="T29" i="142"/>
  <c r="S29" i="142" s="1"/>
  <c r="T28" i="142"/>
  <c r="S28" i="142" s="1"/>
  <c r="T27" i="142"/>
  <c r="S27" i="142" s="1"/>
  <c r="G27" i="142"/>
  <c r="G28" i="142" s="1"/>
  <c r="G29" i="142" s="1"/>
  <c r="T26" i="142"/>
  <c r="S26" i="142" s="1"/>
  <c r="T25" i="142"/>
  <c r="S25" i="142" s="1"/>
  <c r="T24" i="142"/>
  <c r="S24" i="142" s="1"/>
  <c r="G24" i="142"/>
  <c r="G25" i="142" s="1"/>
  <c r="G26" i="142" s="1"/>
  <c r="T23" i="142"/>
  <c r="S23" i="142" s="1"/>
  <c r="T22" i="142"/>
  <c r="S22" i="142" s="1"/>
  <c r="T21" i="142"/>
  <c r="S21" i="142" s="1"/>
  <c r="T20" i="142"/>
  <c r="S20" i="142" s="1"/>
  <c r="T19" i="142"/>
  <c r="S19" i="142" s="1"/>
  <c r="T18" i="142"/>
  <c r="S18" i="142" s="1"/>
  <c r="T17" i="142"/>
  <c r="S17" i="142" s="1"/>
  <c r="T16" i="142"/>
  <c r="S16" i="142" s="1"/>
  <c r="G16" i="142"/>
  <c r="G17" i="142" s="1"/>
  <c r="G18" i="142" s="1"/>
  <c r="G19" i="142" s="1"/>
  <c r="G20" i="142" s="1"/>
  <c r="G21" i="142" s="1"/>
  <c r="G22" i="142" s="1"/>
  <c r="G23" i="142" s="1"/>
  <c r="T15" i="142"/>
  <c r="S15" i="142" s="1"/>
  <c r="G15" i="142"/>
  <c r="F15" i="142"/>
  <c r="F16" i="142" s="1"/>
  <c r="F17" i="142" s="1"/>
  <c r="F18" i="142" s="1"/>
  <c r="F19" i="142" s="1"/>
  <c r="F20" i="142" s="1"/>
  <c r="F21" i="142" s="1"/>
  <c r="F22" i="142" s="1"/>
  <c r="F23" i="142" s="1"/>
  <c r="F24" i="142" s="1"/>
  <c r="F25" i="142" s="1"/>
  <c r="F26" i="142" s="1"/>
  <c r="F27" i="142" s="1"/>
  <c r="F28" i="142" s="1"/>
  <c r="F29" i="142" s="1"/>
  <c r="F30" i="142" s="1"/>
  <c r="F31" i="142" s="1"/>
  <c r="T14" i="142"/>
  <c r="G14" i="142"/>
  <c r="F14" i="142"/>
  <c r="E14" i="142"/>
  <c r="E15" i="142" s="1"/>
  <c r="E16" i="142" s="1"/>
  <c r="E17" i="142" s="1"/>
  <c r="E18" i="142" s="1"/>
  <c r="E19" i="142" s="1"/>
  <c r="E20" i="142" s="1"/>
  <c r="E21" i="142" s="1"/>
  <c r="E22" i="142" s="1"/>
  <c r="E23" i="142" s="1"/>
  <c r="E24" i="142" s="1"/>
  <c r="E25" i="142" s="1"/>
  <c r="E26" i="142" s="1"/>
  <c r="E27" i="142" s="1"/>
  <c r="E28" i="142" s="1"/>
  <c r="E29" i="142" s="1"/>
  <c r="E30" i="142" s="1"/>
  <c r="E31" i="142" s="1"/>
  <c r="D14" i="142"/>
  <c r="D15" i="142" s="1"/>
  <c r="T31" i="141"/>
  <c r="S31" i="141" s="1"/>
  <c r="G31" i="141"/>
  <c r="T30" i="141"/>
  <c r="S30" i="141" s="1"/>
  <c r="G30" i="141"/>
  <c r="T29" i="141"/>
  <c r="S29" i="141" s="1"/>
  <c r="T28" i="141"/>
  <c r="S28" i="141" s="1"/>
  <c r="T27" i="141"/>
  <c r="S27" i="141" s="1"/>
  <c r="G27" i="141"/>
  <c r="G28" i="141" s="1"/>
  <c r="G29" i="141" s="1"/>
  <c r="T26" i="141"/>
  <c r="S26" i="141" s="1"/>
  <c r="T25" i="141"/>
  <c r="S25" i="141" s="1"/>
  <c r="G25" i="141"/>
  <c r="G26" i="141" s="1"/>
  <c r="T24" i="141"/>
  <c r="S24" i="141" s="1"/>
  <c r="G24" i="141"/>
  <c r="T23" i="141"/>
  <c r="S23" i="141" s="1"/>
  <c r="T22" i="141"/>
  <c r="S22" i="141" s="1"/>
  <c r="T21" i="141"/>
  <c r="S21" i="141" s="1"/>
  <c r="T20" i="141"/>
  <c r="S20" i="141" s="1"/>
  <c r="T19" i="141"/>
  <c r="T18" i="141"/>
  <c r="S18" i="141" s="1"/>
  <c r="T17" i="141"/>
  <c r="S17" i="141" s="1"/>
  <c r="T16" i="141"/>
  <c r="S16" i="141" s="1"/>
  <c r="G16" i="141"/>
  <c r="G17" i="141" s="1"/>
  <c r="G18" i="141" s="1"/>
  <c r="G19" i="141" s="1"/>
  <c r="G20" i="141" s="1"/>
  <c r="G21" i="141" s="1"/>
  <c r="G22" i="141" s="1"/>
  <c r="G23" i="141" s="1"/>
  <c r="T15" i="141"/>
  <c r="S15" i="141" s="1"/>
  <c r="G15" i="141"/>
  <c r="F15" i="141"/>
  <c r="F16" i="141" s="1"/>
  <c r="F17" i="141" s="1"/>
  <c r="F18" i="141" s="1"/>
  <c r="F19" i="141" s="1"/>
  <c r="F20" i="141" s="1"/>
  <c r="F21" i="141" s="1"/>
  <c r="F22" i="141" s="1"/>
  <c r="F23" i="141" s="1"/>
  <c r="F24" i="141" s="1"/>
  <c r="F25" i="141" s="1"/>
  <c r="F26" i="141" s="1"/>
  <c r="F27" i="141" s="1"/>
  <c r="F28" i="141" s="1"/>
  <c r="F29" i="141" s="1"/>
  <c r="F30" i="141" s="1"/>
  <c r="F31" i="141" s="1"/>
  <c r="T14" i="141"/>
  <c r="G14" i="141"/>
  <c r="F14" i="141"/>
  <c r="E14" i="141"/>
  <c r="E15" i="141" s="1"/>
  <c r="E16" i="141" s="1"/>
  <c r="E17" i="141" s="1"/>
  <c r="E18" i="141" s="1"/>
  <c r="E19" i="141" s="1"/>
  <c r="E20" i="141" s="1"/>
  <c r="E21" i="141" s="1"/>
  <c r="E22" i="141" s="1"/>
  <c r="E23" i="141" s="1"/>
  <c r="E24" i="141" s="1"/>
  <c r="E25" i="141" s="1"/>
  <c r="E26" i="141" s="1"/>
  <c r="E27" i="141" s="1"/>
  <c r="E28" i="141" s="1"/>
  <c r="E29" i="141" s="1"/>
  <c r="E30" i="141" s="1"/>
  <c r="E31" i="141" s="1"/>
  <c r="D14" i="141"/>
  <c r="D15" i="141" s="1"/>
  <c r="T31" i="140"/>
  <c r="S31" i="140" s="1"/>
  <c r="G31" i="140"/>
  <c r="T30" i="140"/>
  <c r="S30" i="140" s="1"/>
  <c r="G30" i="140"/>
  <c r="T29" i="140"/>
  <c r="S29" i="140" s="1"/>
  <c r="T28" i="140"/>
  <c r="S28" i="140" s="1"/>
  <c r="T27" i="140"/>
  <c r="S27" i="140" s="1"/>
  <c r="G27" i="140"/>
  <c r="G28" i="140" s="1"/>
  <c r="G29" i="140" s="1"/>
  <c r="T26" i="140"/>
  <c r="S26" i="140" s="1"/>
  <c r="T25" i="140"/>
  <c r="S25" i="140" s="1"/>
  <c r="T24" i="140"/>
  <c r="S24" i="140" s="1"/>
  <c r="G24" i="140"/>
  <c r="G25" i="140" s="1"/>
  <c r="G26" i="140" s="1"/>
  <c r="T23" i="140"/>
  <c r="S23" i="140" s="1"/>
  <c r="T22" i="140"/>
  <c r="S22" i="140" s="1"/>
  <c r="T21" i="140"/>
  <c r="S21" i="140" s="1"/>
  <c r="T20" i="140"/>
  <c r="S20" i="140" s="1"/>
  <c r="T19" i="140"/>
  <c r="S19" i="140" s="1"/>
  <c r="T18" i="140"/>
  <c r="S18" i="140" s="1"/>
  <c r="T17" i="140"/>
  <c r="S17" i="140" s="1"/>
  <c r="G17" i="140"/>
  <c r="G18" i="140" s="1"/>
  <c r="G19" i="140" s="1"/>
  <c r="G20" i="140" s="1"/>
  <c r="G21" i="140" s="1"/>
  <c r="G22" i="140" s="1"/>
  <c r="G23" i="140" s="1"/>
  <c r="T16" i="140"/>
  <c r="S16" i="140" s="1"/>
  <c r="G16" i="140"/>
  <c r="T15" i="140"/>
  <c r="S15" i="140" s="1"/>
  <c r="G15" i="140"/>
  <c r="F15" i="140"/>
  <c r="F16" i="140" s="1"/>
  <c r="F17" i="140" s="1"/>
  <c r="F18" i="140" s="1"/>
  <c r="F19" i="140" s="1"/>
  <c r="F20" i="140" s="1"/>
  <c r="F21" i="140" s="1"/>
  <c r="F22" i="140" s="1"/>
  <c r="F23" i="140" s="1"/>
  <c r="F24" i="140" s="1"/>
  <c r="F25" i="140" s="1"/>
  <c r="F26" i="140" s="1"/>
  <c r="F27" i="140" s="1"/>
  <c r="F28" i="140" s="1"/>
  <c r="F29" i="140" s="1"/>
  <c r="F30" i="140" s="1"/>
  <c r="F31" i="140" s="1"/>
  <c r="T14" i="140"/>
  <c r="G14" i="140"/>
  <c r="F14" i="140"/>
  <c r="E14" i="140"/>
  <c r="E15" i="140" s="1"/>
  <c r="E16" i="140" s="1"/>
  <c r="E17" i="140" s="1"/>
  <c r="E18" i="140" s="1"/>
  <c r="E19" i="140" s="1"/>
  <c r="E20" i="140" s="1"/>
  <c r="E21" i="140" s="1"/>
  <c r="E22" i="140" s="1"/>
  <c r="E23" i="140" s="1"/>
  <c r="E24" i="140" s="1"/>
  <c r="E25" i="140" s="1"/>
  <c r="E26" i="140" s="1"/>
  <c r="E27" i="140" s="1"/>
  <c r="E28" i="140" s="1"/>
  <c r="E29" i="140" s="1"/>
  <c r="E30" i="140" s="1"/>
  <c r="E31" i="140" s="1"/>
  <c r="D14" i="140"/>
  <c r="D15" i="140" s="1"/>
  <c r="T31" i="139"/>
  <c r="S31" i="139" s="1"/>
  <c r="G31" i="139"/>
  <c r="T30" i="139"/>
  <c r="S30" i="139" s="1"/>
  <c r="G30" i="139"/>
  <c r="T29" i="139"/>
  <c r="S29" i="139" s="1"/>
  <c r="T28" i="139"/>
  <c r="S28" i="139" s="1"/>
  <c r="T27" i="139"/>
  <c r="S27" i="139" s="1"/>
  <c r="G27" i="139"/>
  <c r="G28" i="139" s="1"/>
  <c r="G29" i="139" s="1"/>
  <c r="T26" i="139"/>
  <c r="S26" i="139" s="1"/>
  <c r="T25" i="139"/>
  <c r="S25" i="139" s="1"/>
  <c r="T24" i="139"/>
  <c r="S24" i="139" s="1"/>
  <c r="G24" i="139"/>
  <c r="G25" i="139" s="1"/>
  <c r="G26" i="139" s="1"/>
  <c r="T23" i="139"/>
  <c r="S23" i="139" s="1"/>
  <c r="T22" i="139"/>
  <c r="S22" i="139" s="1"/>
  <c r="T21" i="139"/>
  <c r="S21" i="139" s="1"/>
  <c r="T20" i="139"/>
  <c r="S20" i="139" s="1"/>
  <c r="T19" i="139"/>
  <c r="S19" i="139" s="1"/>
  <c r="T18" i="139"/>
  <c r="S18" i="139" s="1"/>
  <c r="T17" i="139"/>
  <c r="S17" i="139" s="1"/>
  <c r="T16" i="139"/>
  <c r="S16" i="139" s="1"/>
  <c r="G16" i="139"/>
  <c r="G17" i="139" s="1"/>
  <c r="G18" i="139" s="1"/>
  <c r="G19" i="139" s="1"/>
  <c r="G20" i="139" s="1"/>
  <c r="G21" i="139" s="1"/>
  <c r="G22" i="139" s="1"/>
  <c r="G23" i="139" s="1"/>
  <c r="T15" i="139"/>
  <c r="S15" i="139" s="1"/>
  <c r="G15" i="139"/>
  <c r="F15" i="139"/>
  <c r="F16" i="139" s="1"/>
  <c r="F17" i="139" s="1"/>
  <c r="F18" i="139" s="1"/>
  <c r="F19" i="139" s="1"/>
  <c r="F20" i="139" s="1"/>
  <c r="F21" i="139" s="1"/>
  <c r="F22" i="139" s="1"/>
  <c r="F23" i="139" s="1"/>
  <c r="F24" i="139" s="1"/>
  <c r="F25" i="139" s="1"/>
  <c r="F26" i="139" s="1"/>
  <c r="F27" i="139" s="1"/>
  <c r="F28" i="139" s="1"/>
  <c r="F29" i="139" s="1"/>
  <c r="F30" i="139" s="1"/>
  <c r="F31" i="139" s="1"/>
  <c r="T14" i="139"/>
  <c r="G14" i="139"/>
  <c r="F14" i="139"/>
  <c r="E14" i="139"/>
  <c r="E15" i="139" s="1"/>
  <c r="D14" i="139"/>
  <c r="H14" i="139" s="1"/>
  <c r="C14" i="139" s="1"/>
  <c r="T31" i="138"/>
  <c r="S31" i="138" s="1"/>
  <c r="G31" i="138"/>
  <c r="T30" i="138"/>
  <c r="S30" i="138" s="1"/>
  <c r="G30" i="138"/>
  <c r="F30" i="138"/>
  <c r="F31" i="138" s="1"/>
  <c r="T29" i="138"/>
  <c r="S29" i="138" s="1"/>
  <c r="T28" i="138"/>
  <c r="S28" i="138" s="1"/>
  <c r="T27" i="138"/>
  <c r="S27" i="138" s="1"/>
  <c r="G27" i="138"/>
  <c r="G28" i="138" s="1"/>
  <c r="G29" i="138" s="1"/>
  <c r="T26" i="138"/>
  <c r="S26" i="138" s="1"/>
  <c r="T25" i="138"/>
  <c r="S25" i="138" s="1"/>
  <c r="T24" i="138"/>
  <c r="S24" i="138" s="1"/>
  <c r="G24" i="138"/>
  <c r="G25" i="138" s="1"/>
  <c r="G26" i="138" s="1"/>
  <c r="T23" i="138"/>
  <c r="S23" i="138" s="1"/>
  <c r="T22" i="138"/>
  <c r="S22" i="138" s="1"/>
  <c r="T21" i="138"/>
  <c r="S21" i="138" s="1"/>
  <c r="T20" i="138"/>
  <c r="S20" i="138" s="1"/>
  <c r="T19" i="138"/>
  <c r="S19" i="138" s="1"/>
  <c r="T18" i="138"/>
  <c r="S18" i="138" s="1"/>
  <c r="T17" i="138"/>
  <c r="S17" i="138" s="1"/>
  <c r="T16" i="138"/>
  <c r="S16" i="138" s="1"/>
  <c r="G16" i="138"/>
  <c r="G17" i="138" s="1"/>
  <c r="G18" i="138" s="1"/>
  <c r="G19" i="138" s="1"/>
  <c r="G20" i="138" s="1"/>
  <c r="G21" i="138" s="1"/>
  <c r="G22" i="138" s="1"/>
  <c r="G23" i="138" s="1"/>
  <c r="T15" i="138"/>
  <c r="S15" i="138" s="1"/>
  <c r="G15" i="138"/>
  <c r="F15" i="138"/>
  <c r="F16" i="138" s="1"/>
  <c r="F17" i="138" s="1"/>
  <c r="F18" i="138" s="1"/>
  <c r="F19" i="138" s="1"/>
  <c r="F20" i="138" s="1"/>
  <c r="F21" i="138" s="1"/>
  <c r="F22" i="138" s="1"/>
  <c r="F23" i="138" s="1"/>
  <c r="F24" i="138" s="1"/>
  <c r="F25" i="138" s="1"/>
  <c r="F26" i="138" s="1"/>
  <c r="F27" i="138" s="1"/>
  <c r="F28" i="138" s="1"/>
  <c r="F29" i="138" s="1"/>
  <c r="T14" i="138"/>
  <c r="G14" i="138"/>
  <c r="F14" i="138"/>
  <c r="E14" i="138"/>
  <c r="E15" i="138" s="1"/>
  <c r="E16" i="138" s="1"/>
  <c r="E17" i="138" s="1"/>
  <c r="E18" i="138" s="1"/>
  <c r="E19" i="138" s="1"/>
  <c r="E20" i="138" s="1"/>
  <c r="E21" i="138" s="1"/>
  <c r="E22" i="138" s="1"/>
  <c r="E23" i="138" s="1"/>
  <c r="E24" i="138" s="1"/>
  <c r="E25" i="138" s="1"/>
  <c r="E26" i="138" s="1"/>
  <c r="E27" i="138" s="1"/>
  <c r="E28" i="138" s="1"/>
  <c r="E29" i="138" s="1"/>
  <c r="E30" i="138" s="1"/>
  <c r="E31" i="138" s="1"/>
  <c r="D14" i="138"/>
  <c r="D15" i="138" s="1"/>
  <c r="T31" i="137"/>
  <c r="S31" i="137" s="1"/>
  <c r="G31" i="137"/>
  <c r="T30" i="137"/>
  <c r="S30" i="137" s="1"/>
  <c r="G30" i="137"/>
  <c r="T29" i="137"/>
  <c r="S29" i="137" s="1"/>
  <c r="T28" i="137"/>
  <c r="S28" i="137" s="1"/>
  <c r="T27" i="137"/>
  <c r="S27" i="137" s="1"/>
  <c r="G27" i="137"/>
  <c r="G28" i="137" s="1"/>
  <c r="G29" i="137" s="1"/>
  <c r="T26" i="137"/>
  <c r="S26" i="137" s="1"/>
  <c r="T25" i="137"/>
  <c r="S25" i="137" s="1"/>
  <c r="T24" i="137"/>
  <c r="S24" i="137" s="1"/>
  <c r="G24" i="137"/>
  <c r="G25" i="137" s="1"/>
  <c r="G26" i="137" s="1"/>
  <c r="T23" i="137"/>
  <c r="S23" i="137" s="1"/>
  <c r="T22" i="137"/>
  <c r="S22" i="137" s="1"/>
  <c r="T21" i="137"/>
  <c r="S21" i="137" s="1"/>
  <c r="T20" i="137"/>
  <c r="S20" i="137" s="1"/>
  <c r="T19" i="137"/>
  <c r="S19" i="137" s="1"/>
  <c r="T18" i="137"/>
  <c r="S18" i="137" s="1"/>
  <c r="T17" i="137"/>
  <c r="G17" i="137"/>
  <c r="G18" i="137" s="1"/>
  <c r="G19" i="137" s="1"/>
  <c r="G20" i="137" s="1"/>
  <c r="G21" i="137" s="1"/>
  <c r="G22" i="137" s="1"/>
  <c r="G23" i="137" s="1"/>
  <c r="T16" i="137"/>
  <c r="S16" i="137" s="1"/>
  <c r="G16" i="137"/>
  <c r="T15" i="137"/>
  <c r="S15" i="137" s="1"/>
  <c r="G15" i="137"/>
  <c r="F15" i="137"/>
  <c r="F16" i="137" s="1"/>
  <c r="F17" i="137" s="1"/>
  <c r="F18" i="137" s="1"/>
  <c r="F19" i="137" s="1"/>
  <c r="F20" i="137" s="1"/>
  <c r="F21" i="137" s="1"/>
  <c r="F22" i="137" s="1"/>
  <c r="F23" i="137" s="1"/>
  <c r="F24" i="137" s="1"/>
  <c r="F25" i="137" s="1"/>
  <c r="F26" i="137" s="1"/>
  <c r="F27" i="137" s="1"/>
  <c r="F28" i="137" s="1"/>
  <c r="F29" i="137" s="1"/>
  <c r="F30" i="137" s="1"/>
  <c r="F31" i="137" s="1"/>
  <c r="T14" i="137"/>
  <c r="G14" i="137"/>
  <c r="F14" i="137"/>
  <c r="E14" i="137"/>
  <c r="E15" i="137" s="1"/>
  <c r="E16" i="137" s="1"/>
  <c r="E17" i="137" s="1"/>
  <c r="E18" i="137" s="1"/>
  <c r="E19" i="137" s="1"/>
  <c r="E20" i="137" s="1"/>
  <c r="E21" i="137" s="1"/>
  <c r="E22" i="137" s="1"/>
  <c r="E23" i="137" s="1"/>
  <c r="E24" i="137" s="1"/>
  <c r="E25" i="137" s="1"/>
  <c r="E26" i="137" s="1"/>
  <c r="E27" i="137" s="1"/>
  <c r="E28" i="137" s="1"/>
  <c r="E29" i="137" s="1"/>
  <c r="E30" i="137" s="1"/>
  <c r="E31" i="137" s="1"/>
  <c r="D14" i="137"/>
  <c r="D15" i="137" s="1"/>
  <c r="T31" i="136"/>
  <c r="S31" i="136" s="1"/>
  <c r="G31" i="136"/>
  <c r="T30" i="136"/>
  <c r="S30" i="136" s="1"/>
  <c r="G30" i="136"/>
  <c r="T29" i="136"/>
  <c r="S29" i="136" s="1"/>
  <c r="T28" i="136"/>
  <c r="S28" i="136" s="1"/>
  <c r="T27" i="136"/>
  <c r="S27" i="136" s="1"/>
  <c r="G27" i="136"/>
  <c r="G28" i="136" s="1"/>
  <c r="G29" i="136" s="1"/>
  <c r="T26" i="136"/>
  <c r="S26" i="136" s="1"/>
  <c r="T25" i="136"/>
  <c r="S25" i="136" s="1"/>
  <c r="T24" i="136"/>
  <c r="S24" i="136" s="1"/>
  <c r="G24" i="136"/>
  <c r="G25" i="136" s="1"/>
  <c r="G26" i="136" s="1"/>
  <c r="T23" i="136"/>
  <c r="S23" i="136" s="1"/>
  <c r="T22" i="136"/>
  <c r="S22" i="136" s="1"/>
  <c r="T21" i="136"/>
  <c r="S21" i="136" s="1"/>
  <c r="T20" i="136"/>
  <c r="S20" i="136" s="1"/>
  <c r="T19" i="136"/>
  <c r="S19" i="136" s="1"/>
  <c r="T18" i="136"/>
  <c r="S18" i="136" s="1"/>
  <c r="T17" i="136"/>
  <c r="S17" i="136" s="1"/>
  <c r="T16" i="136"/>
  <c r="S16" i="136" s="1"/>
  <c r="G16" i="136"/>
  <c r="G17" i="136" s="1"/>
  <c r="G18" i="136" s="1"/>
  <c r="G19" i="136" s="1"/>
  <c r="G20" i="136" s="1"/>
  <c r="G21" i="136" s="1"/>
  <c r="G22" i="136" s="1"/>
  <c r="G23" i="136" s="1"/>
  <c r="T15" i="136"/>
  <c r="S15" i="136" s="1"/>
  <c r="G15" i="136"/>
  <c r="F15" i="136"/>
  <c r="F16" i="136" s="1"/>
  <c r="F17" i="136" s="1"/>
  <c r="F18" i="136" s="1"/>
  <c r="F19" i="136" s="1"/>
  <c r="F20" i="136" s="1"/>
  <c r="F21" i="136" s="1"/>
  <c r="F22" i="136" s="1"/>
  <c r="F23" i="136" s="1"/>
  <c r="F24" i="136" s="1"/>
  <c r="F25" i="136" s="1"/>
  <c r="F26" i="136" s="1"/>
  <c r="F27" i="136" s="1"/>
  <c r="F28" i="136" s="1"/>
  <c r="F29" i="136" s="1"/>
  <c r="F30" i="136" s="1"/>
  <c r="F31" i="136" s="1"/>
  <c r="T14" i="136"/>
  <c r="G14" i="136"/>
  <c r="F14" i="136"/>
  <c r="E14" i="136"/>
  <c r="E15" i="136" s="1"/>
  <c r="E16" i="136" s="1"/>
  <c r="E17" i="136" s="1"/>
  <c r="E18" i="136" s="1"/>
  <c r="E19" i="136" s="1"/>
  <c r="E20" i="136" s="1"/>
  <c r="E21" i="136" s="1"/>
  <c r="E22" i="136" s="1"/>
  <c r="E23" i="136" s="1"/>
  <c r="E24" i="136" s="1"/>
  <c r="E25" i="136" s="1"/>
  <c r="E26" i="136" s="1"/>
  <c r="E27" i="136" s="1"/>
  <c r="E28" i="136" s="1"/>
  <c r="E29" i="136" s="1"/>
  <c r="E30" i="136" s="1"/>
  <c r="E31" i="136" s="1"/>
  <c r="D14" i="136"/>
  <c r="D15" i="136" s="1"/>
  <c r="T31" i="135"/>
  <c r="S31" i="135" s="1"/>
  <c r="G31" i="135"/>
  <c r="T30" i="135"/>
  <c r="S30" i="135" s="1"/>
  <c r="G30" i="135"/>
  <c r="T29" i="135"/>
  <c r="S29" i="135" s="1"/>
  <c r="T28" i="135"/>
  <c r="S28" i="135" s="1"/>
  <c r="T27" i="135"/>
  <c r="S27" i="135" s="1"/>
  <c r="G27" i="135"/>
  <c r="G28" i="135" s="1"/>
  <c r="G29" i="135" s="1"/>
  <c r="T26" i="135"/>
  <c r="S26" i="135" s="1"/>
  <c r="T25" i="135"/>
  <c r="S25" i="135" s="1"/>
  <c r="T24" i="135"/>
  <c r="S24" i="135" s="1"/>
  <c r="G24" i="135"/>
  <c r="G25" i="135" s="1"/>
  <c r="G26" i="135" s="1"/>
  <c r="T23" i="135"/>
  <c r="S23" i="135" s="1"/>
  <c r="T22" i="135"/>
  <c r="S22" i="135" s="1"/>
  <c r="T21" i="135"/>
  <c r="S21" i="135" s="1"/>
  <c r="T20" i="135"/>
  <c r="S20" i="135" s="1"/>
  <c r="T19" i="135"/>
  <c r="S19" i="135" s="1"/>
  <c r="T18" i="135"/>
  <c r="S18" i="135" s="1"/>
  <c r="T17" i="135"/>
  <c r="S17" i="135" s="1"/>
  <c r="T16" i="135"/>
  <c r="S16" i="135" s="1"/>
  <c r="G16" i="135"/>
  <c r="G17" i="135" s="1"/>
  <c r="G18" i="135" s="1"/>
  <c r="G19" i="135" s="1"/>
  <c r="G20" i="135" s="1"/>
  <c r="G21" i="135" s="1"/>
  <c r="G22" i="135" s="1"/>
  <c r="G23" i="135" s="1"/>
  <c r="T15" i="135"/>
  <c r="S15" i="135" s="1"/>
  <c r="G15" i="135"/>
  <c r="F15" i="135"/>
  <c r="F16" i="135" s="1"/>
  <c r="F17" i="135" s="1"/>
  <c r="F18" i="135" s="1"/>
  <c r="F19" i="135" s="1"/>
  <c r="F20" i="135" s="1"/>
  <c r="F21" i="135" s="1"/>
  <c r="F22" i="135" s="1"/>
  <c r="F23" i="135" s="1"/>
  <c r="F24" i="135" s="1"/>
  <c r="F25" i="135" s="1"/>
  <c r="F26" i="135" s="1"/>
  <c r="F27" i="135" s="1"/>
  <c r="F28" i="135" s="1"/>
  <c r="F29" i="135" s="1"/>
  <c r="F30" i="135" s="1"/>
  <c r="F31" i="135" s="1"/>
  <c r="T14" i="135"/>
  <c r="G14" i="135"/>
  <c r="F14" i="135"/>
  <c r="E14" i="135"/>
  <c r="E15" i="135" s="1"/>
  <c r="E16" i="135" s="1"/>
  <c r="E17" i="135" s="1"/>
  <c r="E18" i="135" s="1"/>
  <c r="E19" i="135" s="1"/>
  <c r="E20" i="135" s="1"/>
  <c r="E21" i="135" s="1"/>
  <c r="E22" i="135" s="1"/>
  <c r="E23" i="135" s="1"/>
  <c r="E24" i="135" s="1"/>
  <c r="E25" i="135" s="1"/>
  <c r="E26" i="135" s="1"/>
  <c r="E27" i="135" s="1"/>
  <c r="E28" i="135" s="1"/>
  <c r="E29" i="135" s="1"/>
  <c r="E30" i="135" s="1"/>
  <c r="E31" i="135" s="1"/>
  <c r="D14" i="135"/>
  <c r="D15" i="135" s="1"/>
  <c r="T31" i="134"/>
  <c r="S31" i="134" s="1"/>
  <c r="G31" i="134"/>
  <c r="T30" i="134"/>
  <c r="S30" i="134" s="1"/>
  <c r="G30" i="134"/>
  <c r="T29" i="134"/>
  <c r="S29" i="134" s="1"/>
  <c r="T28" i="134"/>
  <c r="S28" i="134" s="1"/>
  <c r="T27" i="134"/>
  <c r="S27" i="134" s="1"/>
  <c r="G27" i="134"/>
  <c r="G28" i="134" s="1"/>
  <c r="G29" i="134" s="1"/>
  <c r="T26" i="134"/>
  <c r="S26" i="134" s="1"/>
  <c r="T25" i="134"/>
  <c r="S25" i="134" s="1"/>
  <c r="G25" i="134"/>
  <c r="G26" i="134" s="1"/>
  <c r="T24" i="134"/>
  <c r="S24" i="134" s="1"/>
  <c r="G24" i="134"/>
  <c r="T23" i="134"/>
  <c r="S23" i="134" s="1"/>
  <c r="T22" i="134"/>
  <c r="S22" i="134" s="1"/>
  <c r="T21" i="134"/>
  <c r="S21" i="134" s="1"/>
  <c r="T20" i="134"/>
  <c r="S20" i="134" s="1"/>
  <c r="T19" i="134"/>
  <c r="T18" i="134"/>
  <c r="S18" i="134" s="1"/>
  <c r="T17" i="134"/>
  <c r="S17" i="134" s="1"/>
  <c r="T16" i="134"/>
  <c r="S16" i="134" s="1"/>
  <c r="G16" i="134"/>
  <c r="G17" i="134" s="1"/>
  <c r="G18" i="134" s="1"/>
  <c r="G19" i="134" s="1"/>
  <c r="G20" i="134" s="1"/>
  <c r="G21" i="134" s="1"/>
  <c r="G22" i="134" s="1"/>
  <c r="G23" i="134" s="1"/>
  <c r="T15" i="134"/>
  <c r="S15" i="134" s="1"/>
  <c r="G15" i="134"/>
  <c r="F15" i="134"/>
  <c r="F16" i="134" s="1"/>
  <c r="F17" i="134" s="1"/>
  <c r="F18" i="134" s="1"/>
  <c r="F19" i="134" s="1"/>
  <c r="F20" i="134" s="1"/>
  <c r="F21" i="134" s="1"/>
  <c r="F22" i="134" s="1"/>
  <c r="F23" i="134" s="1"/>
  <c r="F24" i="134" s="1"/>
  <c r="F25" i="134" s="1"/>
  <c r="F26" i="134" s="1"/>
  <c r="F27" i="134" s="1"/>
  <c r="F28" i="134" s="1"/>
  <c r="F29" i="134" s="1"/>
  <c r="F30" i="134" s="1"/>
  <c r="F31" i="134" s="1"/>
  <c r="T14" i="134"/>
  <c r="G14" i="134"/>
  <c r="F14" i="134"/>
  <c r="E14" i="134"/>
  <c r="E15" i="134" s="1"/>
  <c r="E16" i="134" s="1"/>
  <c r="E17" i="134" s="1"/>
  <c r="E18" i="134" s="1"/>
  <c r="E19" i="134" s="1"/>
  <c r="E20" i="134" s="1"/>
  <c r="E21" i="134" s="1"/>
  <c r="E22" i="134" s="1"/>
  <c r="E23" i="134" s="1"/>
  <c r="E24" i="134" s="1"/>
  <c r="E25" i="134" s="1"/>
  <c r="E26" i="134" s="1"/>
  <c r="E27" i="134" s="1"/>
  <c r="E28" i="134" s="1"/>
  <c r="E29" i="134" s="1"/>
  <c r="E30" i="134" s="1"/>
  <c r="E31" i="134" s="1"/>
  <c r="D14" i="134"/>
  <c r="D15" i="134" s="1"/>
  <c r="T31" i="133"/>
  <c r="S31" i="133" s="1"/>
  <c r="G31" i="133"/>
  <c r="T30" i="133"/>
  <c r="S30" i="133" s="1"/>
  <c r="G30" i="133"/>
  <c r="T29" i="133"/>
  <c r="S29" i="133" s="1"/>
  <c r="T28" i="133"/>
  <c r="S28" i="133" s="1"/>
  <c r="T27" i="133"/>
  <c r="S27" i="133" s="1"/>
  <c r="G27" i="133"/>
  <c r="G28" i="133" s="1"/>
  <c r="G29" i="133" s="1"/>
  <c r="T26" i="133"/>
  <c r="S26" i="133" s="1"/>
  <c r="T25" i="133"/>
  <c r="S25" i="133" s="1"/>
  <c r="T24" i="133"/>
  <c r="S24" i="133" s="1"/>
  <c r="G24" i="133"/>
  <c r="G25" i="133" s="1"/>
  <c r="G26" i="133" s="1"/>
  <c r="T23" i="133"/>
  <c r="S23" i="133" s="1"/>
  <c r="T22" i="133"/>
  <c r="S22" i="133" s="1"/>
  <c r="T21" i="133"/>
  <c r="S21" i="133" s="1"/>
  <c r="T20" i="133"/>
  <c r="S20" i="133" s="1"/>
  <c r="T19" i="133"/>
  <c r="S19" i="133" s="1"/>
  <c r="T18" i="133"/>
  <c r="S18" i="133" s="1"/>
  <c r="T17" i="133"/>
  <c r="S17" i="133" s="1"/>
  <c r="T16" i="133"/>
  <c r="S16" i="133" s="1"/>
  <c r="G16" i="133"/>
  <c r="G17" i="133" s="1"/>
  <c r="G18" i="133" s="1"/>
  <c r="G19" i="133" s="1"/>
  <c r="G20" i="133" s="1"/>
  <c r="G21" i="133" s="1"/>
  <c r="G22" i="133" s="1"/>
  <c r="G23" i="133" s="1"/>
  <c r="T15" i="133"/>
  <c r="S15" i="133" s="1"/>
  <c r="G15" i="133"/>
  <c r="F15" i="133"/>
  <c r="F16" i="133" s="1"/>
  <c r="F17" i="133" s="1"/>
  <c r="F18" i="133" s="1"/>
  <c r="F19" i="133" s="1"/>
  <c r="F20" i="133" s="1"/>
  <c r="F21" i="133" s="1"/>
  <c r="F22" i="133" s="1"/>
  <c r="F23" i="133" s="1"/>
  <c r="F24" i="133" s="1"/>
  <c r="F25" i="133" s="1"/>
  <c r="F26" i="133" s="1"/>
  <c r="F27" i="133" s="1"/>
  <c r="F28" i="133" s="1"/>
  <c r="F29" i="133" s="1"/>
  <c r="F30" i="133" s="1"/>
  <c r="F31" i="133" s="1"/>
  <c r="T14" i="133"/>
  <c r="G14" i="133"/>
  <c r="F14" i="133"/>
  <c r="E14" i="133"/>
  <c r="E15" i="133" s="1"/>
  <c r="E16" i="133" s="1"/>
  <c r="E17" i="133" s="1"/>
  <c r="E18" i="133" s="1"/>
  <c r="E19" i="133" s="1"/>
  <c r="E20" i="133" s="1"/>
  <c r="E21" i="133" s="1"/>
  <c r="E22" i="133" s="1"/>
  <c r="E23" i="133" s="1"/>
  <c r="E24" i="133" s="1"/>
  <c r="E25" i="133" s="1"/>
  <c r="E26" i="133" s="1"/>
  <c r="E27" i="133" s="1"/>
  <c r="E28" i="133" s="1"/>
  <c r="E29" i="133" s="1"/>
  <c r="E30" i="133" s="1"/>
  <c r="E31" i="133" s="1"/>
  <c r="D14" i="133"/>
  <c r="D15" i="133" s="1"/>
  <c r="T31" i="132"/>
  <c r="S31" i="132" s="1"/>
  <c r="G31" i="132"/>
  <c r="T30" i="132"/>
  <c r="S30" i="132" s="1"/>
  <c r="G30" i="132"/>
  <c r="T29" i="132"/>
  <c r="S29" i="132" s="1"/>
  <c r="T28" i="132"/>
  <c r="S28" i="132" s="1"/>
  <c r="T27" i="132"/>
  <c r="S27" i="132" s="1"/>
  <c r="G27" i="132"/>
  <c r="G28" i="132" s="1"/>
  <c r="G29" i="132" s="1"/>
  <c r="T26" i="132"/>
  <c r="S26" i="132" s="1"/>
  <c r="T25" i="132"/>
  <c r="S25" i="132" s="1"/>
  <c r="T24" i="132"/>
  <c r="S24" i="132" s="1"/>
  <c r="G24" i="132"/>
  <c r="G25" i="132" s="1"/>
  <c r="G26" i="132" s="1"/>
  <c r="T23" i="132"/>
  <c r="S23" i="132" s="1"/>
  <c r="T22" i="132"/>
  <c r="S22" i="132" s="1"/>
  <c r="T21" i="132"/>
  <c r="S21" i="132" s="1"/>
  <c r="T20" i="132"/>
  <c r="S20" i="132" s="1"/>
  <c r="T19" i="132"/>
  <c r="S19" i="132" s="1"/>
  <c r="T18" i="132"/>
  <c r="S18" i="132" s="1"/>
  <c r="T17" i="132"/>
  <c r="S17" i="132" s="1"/>
  <c r="T16" i="132"/>
  <c r="S16" i="132" s="1"/>
  <c r="G16" i="132"/>
  <c r="G17" i="132" s="1"/>
  <c r="G18" i="132" s="1"/>
  <c r="G19" i="132" s="1"/>
  <c r="G20" i="132" s="1"/>
  <c r="G21" i="132" s="1"/>
  <c r="G22" i="132" s="1"/>
  <c r="G23" i="132" s="1"/>
  <c r="T15" i="132"/>
  <c r="S15" i="132" s="1"/>
  <c r="G15" i="132"/>
  <c r="F15" i="132"/>
  <c r="F16" i="132" s="1"/>
  <c r="F17" i="132" s="1"/>
  <c r="F18" i="132" s="1"/>
  <c r="F19" i="132" s="1"/>
  <c r="F20" i="132" s="1"/>
  <c r="F21" i="132" s="1"/>
  <c r="F22" i="132" s="1"/>
  <c r="F23" i="132" s="1"/>
  <c r="F24" i="132" s="1"/>
  <c r="F25" i="132" s="1"/>
  <c r="F26" i="132" s="1"/>
  <c r="F27" i="132" s="1"/>
  <c r="F28" i="132" s="1"/>
  <c r="F29" i="132" s="1"/>
  <c r="F30" i="132" s="1"/>
  <c r="F31" i="132" s="1"/>
  <c r="T14" i="132"/>
  <c r="G14" i="132"/>
  <c r="F14" i="132"/>
  <c r="E14" i="132"/>
  <c r="E15" i="132" s="1"/>
  <c r="E16" i="132" s="1"/>
  <c r="E17" i="132" s="1"/>
  <c r="E18" i="132" s="1"/>
  <c r="E19" i="132" s="1"/>
  <c r="E20" i="132" s="1"/>
  <c r="E21" i="132" s="1"/>
  <c r="E22" i="132" s="1"/>
  <c r="E23" i="132" s="1"/>
  <c r="E24" i="132" s="1"/>
  <c r="E25" i="132" s="1"/>
  <c r="E26" i="132" s="1"/>
  <c r="E27" i="132" s="1"/>
  <c r="E28" i="132" s="1"/>
  <c r="E29" i="132" s="1"/>
  <c r="E30" i="132" s="1"/>
  <c r="E31" i="132" s="1"/>
  <c r="D14" i="132"/>
  <c r="H14" i="132" s="1"/>
  <c r="C14" i="132" s="1"/>
  <c r="T31" i="131"/>
  <c r="S31" i="131" s="1"/>
  <c r="G31" i="131"/>
  <c r="T30" i="131"/>
  <c r="S30" i="131" s="1"/>
  <c r="G30" i="131"/>
  <c r="T29" i="131"/>
  <c r="S29" i="131" s="1"/>
  <c r="T28" i="131"/>
  <c r="S28" i="131" s="1"/>
  <c r="T27" i="131"/>
  <c r="S27" i="131" s="1"/>
  <c r="G27" i="131"/>
  <c r="G28" i="131" s="1"/>
  <c r="G29" i="131" s="1"/>
  <c r="T26" i="131"/>
  <c r="S26" i="131" s="1"/>
  <c r="T25" i="131"/>
  <c r="S25" i="131" s="1"/>
  <c r="T24" i="131"/>
  <c r="S24" i="131" s="1"/>
  <c r="G24" i="131"/>
  <c r="G25" i="131" s="1"/>
  <c r="G26" i="131" s="1"/>
  <c r="T23" i="131"/>
  <c r="S23" i="131" s="1"/>
  <c r="T22" i="131"/>
  <c r="S22" i="131" s="1"/>
  <c r="T21" i="131"/>
  <c r="S21" i="131" s="1"/>
  <c r="T20" i="131"/>
  <c r="S20" i="131" s="1"/>
  <c r="T19" i="131"/>
  <c r="S19" i="131" s="1"/>
  <c r="T18" i="131"/>
  <c r="S18" i="131" s="1"/>
  <c r="T17" i="131"/>
  <c r="S17" i="131" s="1"/>
  <c r="T16" i="131"/>
  <c r="S16" i="131" s="1"/>
  <c r="G16" i="131"/>
  <c r="G17" i="131" s="1"/>
  <c r="G18" i="131" s="1"/>
  <c r="G19" i="131" s="1"/>
  <c r="G20" i="131" s="1"/>
  <c r="G21" i="131" s="1"/>
  <c r="G22" i="131" s="1"/>
  <c r="G23" i="131" s="1"/>
  <c r="T15" i="131"/>
  <c r="S15" i="131" s="1"/>
  <c r="G15" i="131"/>
  <c r="F15" i="131"/>
  <c r="F16" i="131" s="1"/>
  <c r="F17" i="131" s="1"/>
  <c r="F18" i="131" s="1"/>
  <c r="F19" i="131" s="1"/>
  <c r="F20" i="131" s="1"/>
  <c r="F21" i="131" s="1"/>
  <c r="F22" i="131" s="1"/>
  <c r="F23" i="131" s="1"/>
  <c r="F24" i="131" s="1"/>
  <c r="F25" i="131" s="1"/>
  <c r="F26" i="131" s="1"/>
  <c r="F27" i="131" s="1"/>
  <c r="F28" i="131" s="1"/>
  <c r="F29" i="131" s="1"/>
  <c r="F30" i="131" s="1"/>
  <c r="F31" i="131" s="1"/>
  <c r="T14" i="131"/>
  <c r="T13" i="131" s="1"/>
  <c r="G14" i="131"/>
  <c r="F14" i="131"/>
  <c r="E14" i="131"/>
  <c r="E15" i="131" s="1"/>
  <c r="E16" i="131" s="1"/>
  <c r="E17" i="131" s="1"/>
  <c r="E18" i="131" s="1"/>
  <c r="E19" i="131" s="1"/>
  <c r="E20" i="131" s="1"/>
  <c r="E21" i="131" s="1"/>
  <c r="E22" i="131" s="1"/>
  <c r="E23" i="131" s="1"/>
  <c r="E24" i="131" s="1"/>
  <c r="E25" i="131" s="1"/>
  <c r="E26" i="131" s="1"/>
  <c r="E27" i="131" s="1"/>
  <c r="E28" i="131" s="1"/>
  <c r="E29" i="131" s="1"/>
  <c r="E30" i="131" s="1"/>
  <c r="E31" i="131" s="1"/>
  <c r="D14" i="131"/>
  <c r="D15" i="131" s="1"/>
  <c r="T31" i="130"/>
  <c r="S31" i="130" s="1"/>
  <c r="G31" i="130"/>
  <c r="T30" i="130"/>
  <c r="S30" i="130" s="1"/>
  <c r="G30" i="130"/>
  <c r="T29" i="130"/>
  <c r="S29" i="130" s="1"/>
  <c r="T28" i="130"/>
  <c r="S28" i="130" s="1"/>
  <c r="T27" i="130"/>
  <c r="S27" i="130" s="1"/>
  <c r="G27" i="130"/>
  <c r="G28" i="130" s="1"/>
  <c r="G29" i="130" s="1"/>
  <c r="T26" i="130"/>
  <c r="S26" i="130" s="1"/>
  <c r="T25" i="130"/>
  <c r="S25" i="130" s="1"/>
  <c r="T24" i="130"/>
  <c r="S24" i="130" s="1"/>
  <c r="G24" i="130"/>
  <c r="G25" i="130" s="1"/>
  <c r="G26" i="130" s="1"/>
  <c r="T23" i="130"/>
  <c r="S23" i="130" s="1"/>
  <c r="T22" i="130"/>
  <c r="S22" i="130" s="1"/>
  <c r="T21" i="130"/>
  <c r="S21" i="130" s="1"/>
  <c r="T20" i="130"/>
  <c r="S20" i="130" s="1"/>
  <c r="T19" i="130"/>
  <c r="S19" i="130" s="1"/>
  <c r="T18" i="130"/>
  <c r="S18" i="130" s="1"/>
  <c r="T17" i="130"/>
  <c r="S17" i="130" s="1"/>
  <c r="T16" i="130"/>
  <c r="S16" i="130" s="1"/>
  <c r="G16" i="130"/>
  <c r="G17" i="130" s="1"/>
  <c r="G18" i="130" s="1"/>
  <c r="G19" i="130" s="1"/>
  <c r="G20" i="130" s="1"/>
  <c r="G21" i="130" s="1"/>
  <c r="G22" i="130" s="1"/>
  <c r="G23" i="130" s="1"/>
  <c r="T15" i="130"/>
  <c r="S15" i="130" s="1"/>
  <c r="G15" i="130"/>
  <c r="F15" i="130"/>
  <c r="F16" i="130" s="1"/>
  <c r="F17" i="130" s="1"/>
  <c r="F18" i="130" s="1"/>
  <c r="F19" i="130" s="1"/>
  <c r="F20" i="130" s="1"/>
  <c r="F21" i="130" s="1"/>
  <c r="F22" i="130" s="1"/>
  <c r="F23" i="130" s="1"/>
  <c r="F24" i="130" s="1"/>
  <c r="F25" i="130" s="1"/>
  <c r="F26" i="130" s="1"/>
  <c r="F27" i="130" s="1"/>
  <c r="F28" i="130" s="1"/>
  <c r="F29" i="130" s="1"/>
  <c r="F30" i="130" s="1"/>
  <c r="F31" i="130" s="1"/>
  <c r="T14" i="130"/>
  <c r="T13" i="130" s="1"/>
  <c r="G14" i="130"/>
  <c r="F14" i="130"/>
  <c r="E14" i="130"/>
  <c r="E15" i="130" s="1"/>
  <c r="E16" i="130" s="1"/>
  <c r="E17" i="130" s="1"/>
  <c r="E18" i="130" s="1"/>
  <c r="E19" i="130" s="1"/>
  <c r="E20" i="130" s="1"/>
  <c r="E21" i="130" s="1"/>
  <c r="E22" i="130" s="1"/>
  <c r="E23" i="130" s="1"/>
  <c r="E24" i="130" s="1"/>
  <c r="E25" i="130" s="1"/>
  <c r="E26" i="130" s="1"/>
  <c r="E27" i="130" s="1"/>
  <c r="E28" i="130" s="1"/>
  <c r="E29" i="130" s="1"/>
  <c r="E30" i="130" s="1"/>
  <c r="E31" i="130" s="1"/>
  <c r="D14" i="130"/>
  <c r="H14" i="130" s="1"/>
  <c r="C14" i="130" s="1"/>
  <c r="T31" i="129"/>
  <c r="S31" i="129" s="1"/>
  <c r="G31" i="129"/>
  <c r="T30" i="129"/>
  <c r="S30" i="129" s="1"/>
  <c r="G30" i="129"/>
  <c r="T29" i="129"/>
  <c r="S29" i="129" s="1"/>
  <c r="T28" i="129"/>
  <c r="S28" i="129" s="1"/>
  <c r="T27" i="129"/>
  <c r="S27" i="129" s="1"/>
  <c r="G27" i="129"/>
  <c r="G28" i="129" s="1"/>
  <c r="G29" i="129" s="1"/>
  <c r="T26" i="129"/>
  <c r="S26" i="129" s="1"/>
  <c r="T25" i="129"/>
  <c r="S25" i="129" s="1"/>
  <c r="T24" i="129"/>
  <c r="S24" i="129" s="1"/>
  <c r="G24" i="129"/>
  <c r="G25" i="129" s="1"/>
  <c r="G26" i="129" s="1"/>
  <c r="T23" i="129"/>
  <c r="S23" i="129" s="1"/>
  <c r="T22" i="129"/>
  <c r="S22" i="129" s="1"/>
  <c r="T21" i="129"/>
  <c r="S21" i="129" s="1"/>
  <c r="T20" i="129"/>
  <c r="S20" i="129" s="1"/>
  <c r="T19" i="129"/>
  <c r="S19" i="129" s="1"/>
  <c r="T18" i="129"/>
  <c r="S18" i="129" s="1"/>
  <c r="T17" i="129"/>
  <c r="S17" i="129" s="1"/>
  <c r="T16" i="129"/>
  <c r="S16" i="129" s="1"/>
  <c r="G16" i="129"/>
  <c r="G17" i="129" s="1"/>
  <c r="G18" i="129" s="1"/>
  <c r="G19" i="129" s="1"/>
  <c r="G20" i="129" s="1"/>
  <c r="G21" i="129" s="1"/>
  <c r="G22" i="129" s="1"/>
  <c r="G23" i="129" s="1"/>
  <c r="T15" i="129"/>
  <c r="S15" i="129" s="1"/>
  <c r="G15" i="129"/>
  <c r="F15" i="129"/>
  <c r="F16" i="129" s="1"/>
  <c r="F17" i="129" s="1"/>
  <c r="F18" i="129" s="1"/>
  <c r="F19" i="129" s="1"/>
  <c r="F20" i="129" s="1"/>
  <c r="F21" i="129" s="1"/>
  <c r="F22" i="129" s="1"/>
  <c r="F23" i="129" s="1"/>
  <c r="F24" i="129" s="1"/>
  <c r="F25" i="129" s="1"/>
  <c r="F26" i="129" s="1"/>
  <c r="F27" i="129" s="1"/>
  <c r="F28" i="129" s="1"/>
  <c r="F29" i="129" s="1"/>
  <c r="F30" i="129" s="1"/>
  <c r="F31" i="129" s="1"/>
  <c r="T14" i="129"/>
  <c r="G14" i="129"/>
  <c r="F14" i="129"/>
  <c r="E14" i="129"/>
  <c r="E15" i="129" s="1"/>
  <c r="E16" i="129" s="1"/>
  <c r="E17" i="129" s="1"/>
  <c r="E18" i="129" s="1"/>
  <c r="E19" i="129" s="1"/>
  <c r="E20" i="129" s="1"/>
  <c r="E21" i="129" s="1"/>
  <c r="E22" i="129" s="1"/>
  <c r="E23" i="129" s="1"/>
  <c r="E24" i="129" s="1"/>
  <c r="E25" i="129" s="1"/>
  <c r="E26" i="129" s="1"/>
  <c r="E27" i="129" s="1"/>
  <c r="E28" i="129" s="1"/>
  <c r="E29" i="129" s="1"/>
  <c r="E30" i="129" s="1"/>
  <c r="E31" i="129" s="1"/>
  <c r="D14" i="129"/>
  <c r="H14" i="129" s="1"/>
  <c r="C14" i="129" s="1"/>
  <c r="T31" i="128"/>
  <c r="S31" i="128" s="1"/>
  <c r="G31" i="128"/>
  <c r="T30" i="128"/>
  <c r="S30" i="128" s="1"/>
  <c r="G30" i="128"/>
  <c r="T29" i="128"/>
  <c r="S29" i="128" s="1"/>
  <c r="T28" i="128"/>
  <c r="S28" i="128" s="1"/>
  <c r="T27" i="128"/>
  <c r="S27" i="128" s="1"/>
  <c r="G27" i="128"/>
  <c r="G28" i="128" s="1"/>
  <c r="G29" i="128" s="1"/>
  <c r="T26" i="128"/>
  <c r="S26" i="128" s="1"/>
  <c r="T25" i="128"/>
  <c r="S25" i="128" s="1"/>
  <c r="T24" i="128"/>
  <c r="S24" i="128" s="1"/>
  <c r="G24" i="128"/>
  <c r="G25" i="128" s="1"/>
  <c r="G26" i="128" s="1"/>
  <c r="T23" i="128"/>
  <c r="S23" i="128" s="1"/>
  <c r="T22" i="128"/>
  <c r="S22" i="128" s="1"/>
  <c r="T21" i="128"/>
  <c r="S21" i="128" s="1"/>
  <c r="T20" i="128"/>
  <c r="S20" i="128" s="1"/>
  <c r="T19" i="128"/>
  <c r="S19" i="128" s="1"/>
  <c r="T18" i="128"/>
  <c r="S18" i="128" s="1"/>
  <c r="T17" i="128"/>
  <c r="S17" i="128" s="1"/>
  <c r="T16" i="128"/>
  <c r="S16" i="128" s="1"/>
  <c r="G16" i="128"/>
  <c r="G17" i="128" s="1"/>
  <c r="G18" i="128" s="1"/>
  <c r="G19" i="128" s="1"/>
  <c r="G20" i="128" s="1"/>
  <c r="G21" i="128" s="1"/>
  <c r="G22" i="128" s="1"/>
  <c r="G23" i="128" s="1"/>
  <c r="T15" i="128"/>
  <c r="S15" i="128" s="1"/>
  <c r="G15" i="128"/>
  <c r="F15" i="128"/>
  <c r="F16" i="128" s="1"/>
  <c r="F17" i="128" s="1"/>
  <c r="F18" i="128" s="1"/>
  <c r="F19" i="128" s="1"/>
  <c r="F20" i="128" s="1"/>
  <c r="F21" i="128" s="1"/>
  <c r="F22" i="128" s="1"/>
  <c r="F23" i="128" s="1"/>
  <c r="F24" i="128" s="1"/>
  <c r="F25" i="128" s="1"/>
  <c r="F26" i="128" s="1"/>
  <c r="F27" i="128" s="1"/>
  <c r="F28" i="128" s="1"/>
  <c r="F29" i="128" s="1"/>
  <c r="F30" i="128" s="1"/>
  <c r="F31" i="128" s="1"/>
  <c r="T14" i="128"/>
  <c r="G14" i="128"/>
  <c r="F14" i="128"/>
  <c r="E14" i="128"/>
  <c r="E15" i="128" s="1"/>
  <c r="E16" i="128" s="1"/>
  <c r="E17" i="128" s="1"/>
  <c r="E18" i="128" s="1"/>
  <c r="E19" i="128" s="1"/>
  <c r="E20" i="128" s="1"/>
  <c r="E21" i="128" s="1"/>
  <c r="E22" i="128" s="1"/>
  <c r="E23" i="128" s="1"/>
  <c r="E24" i="128" s="1"/>
  <c r="E25" i="128" s="1"/>
  <c r="E26" i="128" s="1"/>
  <c r="E27" i="128" s="1"/>
  <c r="E28" i="128" s="1"/>
  <c r="E29" i="128" s="1"/>
  <c r="E30" i="128" s="1"/>
  <c r="E31" i="128" s="1"/>
  <c r="D14" i="128"/>
  <c r="H14" i="128" s="1"/>
  <c r="C14" i="128" s="1"/>
  <c r="T31" i="127"/>
  <c r="S31" i="127" s="1"/>
  <c r="G31" i="127"/>
  <c r="T30" i="127"/>
  <c r="S30" i="127" s="1"/>
  <c r="G30" i="127"/>
  <c r="T29" i="127"/>
  <c r="S29" i="127" s="1"/>
  <c r="T28" i="127"/>
  <c r="S28" i="127" s="1"/>
  <c r="T27" i="127"/>
  <c r="S27" i="127" s="1"/>
  <c r="G27" i="127"/>
  <c r="G28" i="127" s="1"/>
  <c r="G29" i="127" s="1"/>
  <c r="T26" i="127"/>
  <c r="S26" i="127" s="1"/>
  <c r="T25" i="127"/>
  <c r="S25" i="127" s="1"/>
  <c r="T24" i="127"/>
  <c r="S24" i="127" s="1"/>
  <c r="G24" i="127"/>
  <c r="G25" i="127" s="1"/>
  <c r="G26" i="127" s="1"/>
  <c r="T23" i="127"/>
  <c r="S23" i="127" s="1"/>
  <c r="T22" i="127"/>
  <c r="S22" i="127" s="1"/>
  <c r="T21" i="127"/>
  <c r="S21" i="127" s="1"/>
  <c r="T20" i="127"/>
  <c r="S20" i="127" s="1"/>
  <c r="T19" i="127"/>
  <c r="S19" i="127" s="1"/>
  <c r="T18" i="127"/>
  <c r="S18" i="127" s="1"/>
  <c r="T17" i="127"/>
  <c r="S17" i="127" s="1"/>
  <c r="T16" i="127"/>
  <c r="S16" i="127" s="1"/>
  <c r="G16" i="127"/>
  <c r="G17" i="127" s="1"/>
  <c r="G18" i="127" s="1"/>
  <c r="G19" i="127" s="1"/>
  <c r="G20" i="127" s="1"/>
  <c r="G21" i="127" s="1"/>
  <c r="G22" i="127" s="1"/>
  <c r="G23" i="127" s="1"/>
  <c r="T15" i="127"/>
  <c r="S15" i="127" s="1"/>
  <c r="G15" i="127"/>
  <c r="F15" i="127"/>
  <c r="F16" i="127" s="1"/>
  <c r="F17" i="127" s="1"/>
  <c r="F18" i="127" s="1"/>
  <c r="F19" i="127" s="1"/>
  <c r="F20" i="127" s="1"/>
  <c r="F21" i="127" s="1"/>
  <c r="F22" i="127" s="1"/>
  <c r="F23" i="127" s="1"/>
  <c r="F24" i="127" s="1"/>
  <c r="F25" i="127" s="1"/>
  <c r="F26" i="127" s="1"/>
  <c r="F27" i="127" s="1"/>
  <c r="F28" i="127" s="1"/>
  <c r="F29" i="127" s="1"/>
  <c r="F30" i="127" s="1"/>
  <c r="F31" i="127" s="1"/>
  <c r="T14" i="127"/>
  <c r="G14" i="127"/>
  <c r="F14" i="127"/>
  <c r="E14" i="127"/>
  <c r="E15" i="127" s="1"/>
  <c r="E16" i="127" s="1"/>
  <c r="E17" i="127" s="1"/>
  <c r="E18" i="127" s="1"/>
  <c r="E19" i="127" s="1"/>
  <c r="E20" i="127" s="1"/>
  <c r="E21" i="127" s="1"/>
  <c r="E22" i="127" s="1"/>
  <c r="E23" i="127" s="1"/>
  <c r="E24" i="127" s="1"/>
  <c r="E25" i="127" s="1"/>
  <c r="E26" i="127" s="1"/>
  <c r="E27" i="127" s="1"/>
  <c r="E28" i="127" s="1"/>
  <c r="E29" i="127" s="1"/>
  <c r="E30" i="127" s="1"/>
  <c r="E31" i="127" s="1"/>
  <c r="D14" i="127"/>
  <c r="H14" i="127" s="1"/>
  <c r="C14" i="127" s="1"/>
  <c r="T31" i="126"/>
  <c r="S31" i="126" s="1"/>
  <c r="G31" i="126"/>
  <c r="T30" i="126"/>
  <c r="S30" i="126" s="1"/>
  <c r="G30" i="126"/>
  <c r="T29" i="126"/>
  <c r="S29" i="126" s="1"/>
  <c r="T28" i="126"/>
  <c r="S28" i="126" s="1"/>
  <c r="T27" i="126"/>
  <c r="S27" i="126" s="1"/>
  <c r="G27" i="126"/>
  <c r="G28" i="126" s="1"/>
  <c r="G29" i="126" s="1"/>
  <c r="T26" i="126"/>
  <c r="S26" i="126" s="1"/>
  <c r="T25" i="126"/>
  <c r="S25" i="126" s="1"/>
  <c r="T24" i="126"/>
  <c r="S24" i="126" s="1"/>
  <c r="G24" i="126"/>
  <c r="G25" i="126" s="1"/>
  <c r="G26" i="126" s="1"/>
  <c r="T23" i="126"/>
  <c r="S23" i="126" s="1"/>
  <c r="T22" i="126"/>
  <c r="S22" i="126" s="1"/>
  <c r="T21" i="126"/>
  <c r="S21" i="126" s="1"/>
  <c r="T20" i="126"/>
  <c r="S20" i="126" s="1"/>
  <c r="T19" i="126"/>
  <c r="S19" i="126" s="1"/>
  <c r="T18" i="126"/>
  <c r="S18" i="126" s="1"/>
  <c r="T17" i="126"/>
  <c r="S17" i="126" s="1"/>
  <c r="T16" i="126"/>
  <c r="S16" i="126" s="1"/>
  <c r="G16" i="126"/>
  <c r="G17" i="126" s="1"/>
  <c r="G18" i="126" s="1"/>
  <c r="G19" i="126" s="1"/>
  <c r="G20" i="126" s="1"/>
  <c r="G21" i="126" s="1"/>
  <c r="G22" i="126" s="1"/>
  <c r="G23" i="126" s="1"/>
  <c r="T15" i="126"/>
  <c r="S15" i="126" s="1"/>
  <c r="G15" i="126"/>
  <c r="F15" i="126"/>
  <c r="F16" i="126" s="1"/>
  <c r="F17" i="126" s="1"/>
  <c r="F18" i="126" s="1"/>
  <c r="F19" i="126" s="1"/>
  <c r="F20" i="126" s="1"/>
  <c r="F21" i="126" s="1"/>
  <c r="F22" i="126" s="1"/>
  <c r="F23" i="126" s="1"/>
  <c r="F24" i="126" s="1"/>
  <c r="F25" i="126" s="1"/>
  <c r="F26" i="126" s="1"/>
  <c r="F27" i="126" s="1"/>
  <c r="F28" i="126" s="1"/>
  <c r="F29" i="126" s="1"/>
  <c r="F30" i="126" s="1"/>
  <c r="F31" i="126" s="1"/>
  <c r="T14" i="126"/>
  <c r="G14" i="126"/>
  <c r="F14" i="126"/>
  <c r="E14" i="126"/>
  <c r="E15" i="126" s="1"/>
  <c r="E16" i="126" s="1"/>
  <c r="E17" i="126" s="1"/>
  <c r="E18" i="126" s="1"/>
  <c r="E19" i="126" s="1"/>
  <c r="E20" i="126" s="1"/>
  <c r="E21" i="126" s="1"/>
  <c r="E22" i="126" s="1"/>
  <c r="E23" i="126" s="1"/>
  <c r="E24" i="126" s="1"/>
  <c r="E25" i="126" s="1"/>
  <c r="E26" i="126" s="1"/>
  <c r="E27" i="126" s="1"/>
  <c r="E28" i="126" s="1"/>
  <c r="E29" i="126" s="1"/>
  <c r="E30" i="126" s="1"/>
  <c r="E31" i="126" s="1"/>
  <c r="D14" i="126"/>
  <c r="D15" i="126" s="1"/>
  <c r="T31" i="125"/>
  <c r="S31" i="125" s="1"/>
  <c r="G31" i="125"/>
  <c r="T30" i="125"/>
  <c r="S30" i="125" s="1"/>
  <c r="G30" i="125"/>
  <c r="T29" i="125"/>
  <c r="S29" i="125" s="1"/>
  <c r="T28" i="125"/>
  <c r="S28" i="125" s="1"/>
  <c r="T27" i="125"/>
  <c r="S27" i="125" s="1"/>
  <c r="G27" i="125"/>
  <c r="G28" i="125" s="1"/>
  <c r="G29" i="125" s="1"/>
  <c r="T26" i="125"/>
  <c r="S26" i="125" s="1"/>
  <c r="T25" i="125"/>
  <c r="S25" i="125" s="1"/>
  <c r="T24" i="125"/>
  <c r="S24" i="125" s="1"/>
  <c r="G24" i="125"/>
  <c r="G25" i="125" s="1"/>
  <c r="G26" i="125" s="1"/>
  <c r="T23" i="125"/>
  <c r="S23" i="125" s="1"/>
  <c r="T22" i="125"/>
  <c r="S22" i="125" s="1"/>
  <c r="T21" i="125"/>
  <c r="S21" i="125" s="1"/>
  <c r="T20" i="125"/>
  <c r="S20" i="125" s="1"/>
  <c r="T19" i="125"/>
  <c r="S19" i="125" s="1"/>
  <c r="T18" i="125"/>
  <c r="S18" i="125" s="1"/>
  <c r="T17" i="125"/>
  <c r="S17" i="125" s="1"/>
  <c r="G17" i="125"/>
  <c r="G18" i="125" s="1"/>
  <c r="G19" i="125" s="1"/>
  <c r="G20" i="125" s="1"/>
  <c r="G21" i="125" s="1"/>
  <c r="G22" i="125" s="1"/>
  <c r="G23" i="125" s="1"/>
  <c r="T16" i="125"/>
  <c r="S16" i="125" s="1"/>
  <c r="G16" i="125"/>
  <c r="T15" i="125"/>
  <c r="S15" i="125" s="1"/>
  <c r="G15" i="125"/>
  <c r="F15" i="125"/>
  <c r="F16" i="125" s="1"/>
  <c r="F17" i="125" s="1"/>
  <c r="F18" i="125" s="1"/>
  <c r="F19" i="125" s="1"/>
  <c r="F20" i="125" s="1"/>
  <c r="F21" i="125" s="1"/>
  <c r="F22" i="125" s="1"/>
  <c r="F23" i="125" s="1"/>
  <c r="F24" i="125" s="1"/>
  <c r="F25" i="125" s="1"/>
  <c r="F26" i="125" s="1"/>
  <c r="F27" i="125" s="1"/>
  <c r="F28" i="125" s="1"/>
  <c r="F29" i="125" s="1"/>
  <c r="F30" i="125" s="1"/>
  <c r="F31" i="125" s="1"/>
  <c r="T14" i="125"/>
  <c r="T13" i="125" s="1"/>
  <c r="G14" i="125"/>
  <c r="F14" i="125"/>
  <c r="E14" i="125"/>
  <c r="E15" i="125" s="1"/>
  <c r="E16" i="125" s="1"/>
  <c r="E17" i="125" s="1"/>
  <c r="E18" i="125" s="1"/>
  <c r="E19" i="125" s="1"/>
  <c r="E20" i="125" s="1"/>
  <c r="E21" i="125" s="1"/>
  <c r="E22" i="125" s="1"/>
  <c r="E23" i="125" s="1"/>
  <c r="E24" i="125" s="1"/>
  <c r="E25" i="125" s="1"/>
  <c r="E26" i="125" s="1"/>
  <c r="E27" i="125" s="1"/>
  <c r="E28" i="125" s="1"/>
  <c r="E29" i="125" s="1"/>
  <c r="E30" i="125" s="1"/>
  <c r="E31" i="125" s="1"/>
  <c r="D14" i="125"/>
  <c r="H14" i="125" s="1"/>
  <c r="C14" i="125" s="1"/>
  <c r="T31" i="124"/>
  <c r="S31" i="124" s="1"/>
  <c r="G31" i="124"/>
  <c r="T30" i="124"/>
  <c r="S30" i="124" s="1"/>
  <c r="G30" i="124"/>
  <c r="T29" i="124"/>
  <c r="S29" i="124" s="1"/>
  <c r="T28" i="124"/>
  <c r="S28" i="124" s="1"/>
  <c r="T27" i="124"/>
  <c r="S27" i="124" s="1"/>
  <c r="G27" i="124"/>
  <c r="G28" i="124" s="1"/>
  <c r="G29" i="124" s="1"/>
  <c r="T26" i="124"/>
  <c r="S26" i="124" s="1"/>
  <c r="T25" i="124"/>
  <c r="S25" i="124" s="1"/>
  <c r="T24" i="124"/>
  <c r="S24" i="124" s="1"/>
  <c r="G24" i="124"/>
  <c r="G25" i="124" s="1"/>
  <c r="G26" i="124" s="1"/>
  <c r="T23" i="124"/>
  <c r="S23" i="124" s="1"/>
  <c r="T22" i="124"/>
  <c r="S22" i="124" s="1"/>
  <c r="T21" i="124"/>
  <c r="S21" i="124" s="1"/>
  <c r="T20" i="124"/>
  <c r="S20" i="124" s="1"/>
  <c r="T19" i="124"/>
  <c r="S19" i="124" s="1"/>
  <c r="T18" i="124"/>
  <c r="S18" i="124" s="1"/>
  <c r="T17" i="124"/>
  <c r="S17" i="124" s="1"/>
  <c r="T16" i="124"/>
  <c r="S16" i="124" s="1"/>
  <c r="G16" i="124"/>
  <c r="G17" i="124" s="1"/>
  <c r="G18" i="124" s="1"/>
  <c r="G19" i="124" s="1"/>
  <c r="G20" i="124" s="1"/>
  <c r="G21" i="124" s="1"/>
  <c r="G22" i="124" s="1"/>
  <c r="G23" i="124" s="1"/>
  <c r="T15" i="124"/>
  <c r="S15" i="124" s="1"/>
  <c r="G15" i="124"/>
  <c r="F15" i="124"/>
  <c r="F16" i="124" s="1"/>
  <c r="F17" i="124" s="1"/>
  <c r="F18" i="124" s="1"/>
  <c r="F19" i="124" s="1"/>
  <c r="F20" i="124" s="1"/>
  <c r="F21" i="124" s="1"/>
  <c r="F22" i="124" s="1"/>
  <c r="F23" i="124" s="1"/>
  <c r="F24" i="124" s="1"/>
  <c r="F25" i="124" s="1"/>
  <c r="F26" i="124" s="1"/>
  <c r="F27" i="124" s="1"/>
  <c r="F28" i="124" s="1"/>
  <c r="F29" i="124" s="1"/>
  <c r="F30" i="124" s="1"/>
  <c r="F31" i="124" s="1"/>
  <c r="T14" i="124"/>
  <c r="G14" i="124"/>
  <c r="F14" i="124"/>
  <c r="E14" i="124"/>
  <c r="E15" i="124" s="1"/>
  <c r="E16" i="124" s="1"/>
  <c r="E17" i="124" s="1"/>
  <c r="E18" i="124" s="1"/>
  <c r="E19" i="124" s="1"/>
  <c r="E20" i="124" s="1"/>
  <c r="E21" i="124" s="1"/>
  <c r="E22" i="124" s="1"/>
  <c r="E23" i="124" s="1"/>
  <c r="E24" i="124" s="1"/>
  <c r="E25" i="124" s="1"/>
  <c r="E26" i="124" s="1"/>
  <c r="E27" i="124" s="1"/>
  <c r="E28" i="124" s="1"/>
  <c r="E29" i="124" s="1"/>
  <c r="E30" i="124" s="1"/>
  <c r="E31" i="124" s="1"/>
  <c r="D14" i="124"/>
  <c r="H14" i="124" s="1"/>
  <c r="C14" i="124" s="1"/>
  <c r="T31" i="123"/>
  <c r="S31" i="123" s="1"/>
  <c r="G31" i="123"/>
  <c r="T30" i="123"/>
  <c r="S30" i="123" s="1"/>
  <c r="G30" i="123"/>
  <c r="T29" i="123"/>
  <c r="S29" i="123" s="1"/>
  <c r="T28" i="123"/>
  <c r="S28" i="123" s="1"/>
  <c r="T27" i="123"/>
  <c r="S27" i="123" s="1"/>
  <c r="G27" i="123"/>
  <c r="G28" i="123" s="1"/>
  <c r="G29" i="123" s="1"/>
  <c r="T26" i="123"/>
  <c r="S26" i="123" s="1"/>
  <c r="T25" i="123"/>
  <c r="S25" i="123" s="1"/>
  <c r="T24" i="123"/>
  <c r="S24" i="123" s="1"/>
  <c r="G24" i="123"/>
  <c r="G25" i="123" s="1"/>
  <c r="G26" i="123" s="1"/>
  <c r="T23" i="123"/>
  <c r="S23" i="123" s="1"/>
  <c r="T22" i="123"/>
  <c r="S22" i="123" s="1"/>
  <c r="T21" i="123"/>
  <c r="S21" i="123" s="1"/>
  <c r="T20" i="123"/>
  <c r="S20" i="123" s="1"/>
  <c r="T19" i="123"/>
  <c r="S19" i="123" s="1"/>
  <c r="T18" i="123"/>
  <c r="S18" i="123" s="1"/>
  <c r="T17" i="123"/>
  <c r="S17" i="123" s="1"/>
  <c r="T16" i="123"/>
  <c r="S16" i="123" s="1"/>
  <c r="G16" i="123"/>
  <c r="G17" i="123" s="1"/>
  <c r="G18" i="123" s="1"/>
  <c r="G19" i="123" s="1"/>
  <c r="G20" i="123" s="1"/>
  <c r="G21" i="123" s="1"/>
  <c r="G22" i="123" s="1"/>
  <c r="G23" i="123" s="1"/>
  <c r="T15" i="123"/>
  <c r="S15" i="123" s="1"/>
  <c r="G15" i="123"/>
  <c r="F15" i="123"/>
  <c r="F16" i="123" s="1"/>
  <c r="F17" i="123" s="1"/>
  <c r="F18" i="123" s="1"/>
  <c r="F19" i="123" s="1"/>
  <c r="F20" i="123" s="1"/>
  <c r="F21" i="123" s="1"/>
  <c r="F22" i="123" s="1"/>
  <c r="F23" i="123" s="1"/>
  <c r="F24" i="123" s="1"/>
  <c r="F25" i="123" s="1"/>
  <c r="F26" i="123" s="1"/>
  <c r="F27" i="123" s="1"/>
  <c r="F28" i="123" s="1"/>
  <c r="F29" i="123" s="1"/>
  <c r="F30" i="123" s="1"/>
  <c r="F31" i="123" s="1"/>
  <c r="T14" i="123"/>
  <c r="G14" i="123"/>
  <c r="F14" i="123"/>
  <c r="E14" i="123"/>
  <c r="E15" i="123" s="1"/>
  <c r="E16" i="123" s="1"/>
  <c r="E17" i="123" s="1"/>
  <c r="E18" i="123" s="1"/>
  <c r="E19" i="123" s="1"/>
  <c r="E20" i="123" s="1"/>
  <c r="E21" i="123" s="1"/>
  <c r="E22" i="123" s="1"/>
  <c r="E23" i="123" s="1"/>
  <c r="E24" i="123" s="1"/>
  <c r="E25" i="123" s="1"/>
  <c r="E26" i="123" s="1"/>
  <c r="E27" i="123" s="1"/>
  <c r="E28" i="123" s="1"/>
  <c r="E29" i="123" s="1"/>
  <c r="E30" i="123" s="1"/>
  <c r="E31" i="123" s="1"/>
  <c r="D14" i="123"/>
  <c r="D15" i="123" s="1"/>
  <c r="T31" i="122"/>
  <c r="S31" i="122" s="1"/>
  <c r="G31" i="122"/>
  <c r="T30" i="122"/>
  <c r="S30" i="122" s="1"/>
  <c r="G30" i="122"/>
  <c r="T29" i="122"/>
  <c r="S29" i="122" s="1"/>
  <c r="T28" i="122"/>
  <c r="S28" i="122" s="1"/>
  <c r="T27" i="122"/>
  <c r="S27" i="122" s="1"/>
  <c r="G27" i="122"/>
  <c r="G28" i="122" s="1"/>
  <c r="G29" i="122" s="1"/>
  <c r="T26" i="122"/>
  <c r="S26" i="122" s="1"/>
  <c r="T25" i="122"/>
  <c r="S25" i="122" s="1"/>
  <c r="G25" i="122"/>
  <c r="G26" i="122" s="1"/>
  <c r="T24" i="122"/>
  <c r="S24" i="122" s="1"/>
  <c r="G24" i="122"/>
  <c r="T23" i="122"/>
  <c r="S23" i="122" s="1"/>
  <c r="T22" i="122"/>
  <c r="S22" i="122" s="1"/>
  <c r="T21" i="122"/>
  <c r="S21" i="122" s="1"/>
  <c r="T20" i="122"/>
  <c r="S20" i="122" s="1"/>
  <c r="T19" i="122"/>
  <c r="S19" i="122" s="1"/>
  <c r="T18" i="122"/>
  <c r="S18" i="122" s="1"/>
  <c r="T17" i="122"/>
  <c r="S17" i="122" s="1"/>
  <c r="T16" i="122"/>
  <c r="S16" i="122" s="1"/>
  <c r="G16" i="122"/>
  <c r="G17" i="122" s="1"/>
  <c r="G18" i="122" s="1"/>
  <c r="G19" i="122" s="1"/>
  <c r="G20" i="122" s="1"/>
  <c r="G21" i="122" s="1"/>
  <c r="G22" i="122" s="1"/>
  <c r="G23" i="122" s="1"/>
  <c r="T15" i="122"/>
  <c r="S15" i="122" s="1"/>
  <c r="G15" i="122"/>
  <c r="F15" i="122"/>
  <c r="F16" i="122" s="1"/>
  <c r="F17" i="122" s="1"/>
  <c r="F18" i="122" s="1"/>
  <c r="F19" i="122" s="1"/>
  <c r="F20" i="122" s="1"/>
  <c r="F21" i="122" s="1"/>
  <c r="F22" i="122" s="1"/>
  <c r="F23" i="122" s="1"/>
  <c r="F24" i="122" s="1"/>
  <c r="F25" i="122" s="1"/>
  <c r="F26" i="122" s="1"/>
  <c r="F27" i="122" s="1"/>
  <c r="F28" i="122" s="1"/>
  <c r="F29" i="122" s="1"/>
  <c r="F30" i="122" s="1"/>
  <c r="F31" i="122" s="1"/>
  <c r="T14" i="122"/>
  <c r="G14" i="122"/>
  <c r="F14" i="122"/>
  <c r="E14" i="122"/>
  <c r="E15" i="122" s="1"/>
  <c r="D14" i="122"/>
  <c r="D15" i="122" s="1"/>
  <c r="D16" i="122" s="1"/>
  <c r="D17" i="122" s="1"/>
  <c r="T31" i="121"/>
  <c r="S31" i="121" s="1"/>
  <c r="G31" i="121"/>
  <c r="T30" i="121"/>
  <c r="S30" i="121" s="1"/>
  <c r="G30" i="121"/>
  <c r="F30" i="121"/>
  <c r="F31" i="121" s="1"/>
  <c r="T29" i="121"/>
  <c r="S29" i="121" s="1"/>
  <c r="T28" i="121"/>
  <c r="S28" i="121" s="1"/>
  <c r="T27" i="121"/>
  <c r="S27" i="121" s="1"/>
  <c r="G27" i="121"/>
  <c r="G28" i="121" s="1"/>
  <c r="G29" i="121" s="1"/>
  <c r="T26" i="121"/>
  <c r="S26" i="121" s="1"/>
  <c r="T25" i="121"/>
  <c r="S25" i="121" s="1"/>
  <c r="T24" i="121"/>
  <c r="S24" i="121" s="1"/>
  <c r="G24" i="121"/>
  <c r="G25" i="121" s="1"/>
  <c r="G26" i="121" s="1"/>
  <c r="T23" i="121"/>
  <c r="S23" i="121" s="1"/>
  <c r="T22" i="121"/>
  <c r="S22" i="121" s="1"/>
  <c r="T21" i="121"/>
  <c r="S21" i="121" s="1"/>
  <c r="T20" i="121"/>
  <c r="S20" i="121" s="1"/>
  <c r="T19" i="121"/>
  <c r="S19" i="121" s="1"/>
  <c r="T18" i="121"/>
  <c r="S18" i="121" s="1"/>
  <c r="T17" i="121"/>
  <c r="S17" i="121" s="1"/>
  <c r="T16" i="121"/>
  <c r="S16" i="121" s="1"/>
  <c r="G16" i="121"/>
  <c r="G17" i="121" s="1"/>
  <c r="G18" i="121" s="1"/>
  <c r="G19" i="121" s="1"/>
  <c r="G20" i="121" s="1"/>
  <c r="G21" i="121" s="1"/>
  <c r="G22" i="121" s="1"/>
  <c r="G23" i="121" s="1"/>
  <c r="T15" i="121"/>
  <c r="S15" i="121" s="1"/>
  <c r="G15" i="121"/>
  <c r="F15" i="121"/>
  <c r="F16" i="121" s="1"/>
  <c r="F17" i="121" s="1"/>
  <c r="F18" i="121" s="1"/>
  <c r="F19" i="121" s="1"/>
  <c r="F20" i="121" s="1"/>
  <c r="F21" i="121" s="1"/>
  <c r="F22" i="121" s="1"/>
  <c r="F23" i="121" s="1"/>
  <c r="F24" i="121" s="1"/>
  <c r="F25" i="121" s="1"/>
  <c r="F26" i="121" s="1"/>
  <c r="F27" i="121" s="1"/>
  <c r="F28" i="121" s="1"/>
  <c r="F29" i="121" s="1"/>
  <c r="T14" i="121"/>
  <c r="G14" i="121"/>
  <c r="F14" i="121"/>
  <c r="E14" i="121"/>
  <c r="E15" i="121" s="1"/>
  <c r="E16" i="121" s="1"/>
  <c r="E17" i="121" s="1"/>
  <c r="E18" i="121" s="1"/>
  <c r="E19" i="121" s="1"/>
  <c r="E20" i="121" s="1"/>
  <c r="E21" i="121" s="1"/>
  <c r="E22" i="121" s="1"/>
  <c r="E23" i="121" s="1"/>
  <c r="E24" i="121" s="1"/>
  <c r="E25" i="121" s="1"/>
  <c r="E26" i="121" s="1"/>
  <c r="E27" i="121" s="1"/>
  <c r="E28" i="121" s="1"/>
  <c r="E29" i="121" s="1"/>
  <c r="E30" i="121" s="1"/>
  <c r="E31" i="121" s="1"/>
  <c r="D14" i="121"/>
  <c r="D15" i="121" s="1"/>
  <c r="T31" i="120"/>
  <c r="S31" i="120" s="1"/>
  <c r="G31" i="120"/>
  <c r="T30" i="120"/>
  <c r="S30" i="120" s="1"/>
  <c r="G30" i="120"/>
  <c r="F30" i="120"/>
  <c r="F31" i="120" s="1"/>
  <c r="T29" i="120"/>
  <c r="S29" i="120" s="1"/>
  <c r="T28" i="120"/>
  <c r="S28" i="120" s="1"/>
  <c r="T27" i="120"/>
  <c r="S27" i="120" s="1"/>
  <c r="G27" i="120"/>
  <c r="G28" i="120" s="1"/>
  <c r="G29" i="120" s="1"/>
  <c r="T26" i="120"/>
  <c r="S26" i="120" s="1"/>
  <c r="T25" i="120"/>
  <c r="S25" i="120" s="1"/>
  <c r="T24" i="120"/>
  <c r="S24" i="120" s="1"/>
  <c r="G24" i="120"/>
  <c r="G25" i="120" s="1"/>
  <c r="G26" i="120" s="1"/>
  <c r="T23" i="120"/>
  <c r="S23" i="120" s="1"/>
  <c r="T22" i="120"/>
  <c r="S22" i="120" s="1"/>
  <c r="T21" i="120"/>
  <c r="S21" i="120" s="1"/>
  <c r="T20" i="120"/>
  <c r="S20" i="120" s="1"/>
  <c r="T19" i="120"/>
  <c r="S19" i="120" s="1"/>
  <c r="T18" i="120"/>
  <c r="S18" i="120" s="1"/>
  <c r="T17" i="120"/>
  <c r="S17" i="120" s="1"/>
  <c r="T16" i="120"/>
  <c r="S16" i="120" s="1"/>
  <c r="G16" i="120"/>
  <c r="G17" i="120" s="1"/>
  <c r="G18" i="120" s="1"/>
  <c r="G19" i="120" s="1"/>
  <c r="G20" i="120" s="1"/>
  <c r="G21" i="120" s="1"/>
  <c r="G22" i="120" s="1"/>
  <c r="G23" i="120" s="1"/>
  <c r="T15" i="120"/>
  <c r="S15" i="120" s="1"/>
  <c r="G15" i="120"/>
  <c r="F15" i="120"/>
  <c r="F16" i="120" s="1"/>
  <c r="F17" i="120" s="1"/>
  <c r="F18" i="120" s="1"/>
  <c r="F19" i="120" s="1"/>
  <c r="F20" i="120" s="1"/>
  <c r="F21" i="120" s="1"/>
  <c r="F22" i="120" s="1"/>
  <c r="F23" i="120" s="1"/>
  <c r="F24" i="120" s="1"/>
  <c r="F25" i="120" s="1"/>
  <c r="F26" i="120" s="1"/>
  <c r="F27" i="120" s="1"/>
  <c r="F28" i="120" s="1"/>
  <c r="F29" i="120" s="1"/>
  <c r="T14" i="120"/>
  <c r="G14" i="120"/>
  <c r="F14" i="120"/>
  <c r="E14" i="120"/>
  <c r="E15" i="120" s="1"/>
  <c r="E16" i="120" s="1"/>
  <c r="E17" i="120" s="1"/>
  <c r="E18" i="120" s="1"/>
  <c r="E19" i="120" s="1"/>
  <c r="E20" i="120" s="1"/>
  <c r="E21" i="120" s="1"/>
  <c r="E22" i="120" s="1"/>
  <c r="E23" i="120" s="1"/>
  <c r="E24" i="120" s="1"/>
  <c r="E25" i="120" s="1"/>
  <c r="E26" i="120" s="1"/>
  <c r="E27" i="120" s="1"/>
  <c r="E28" i="120" s="1"/>
  <c r="E29" i="120" s="1"/>
  <c r="E30" i="120" s="1"/>
  <c r="E31" i="120" s="1"/>
  <c r="D14" i="120"/>
  <c r="D15" i="120" s="1"/>
  <c r="T31" i="110"/>
  <c r="S31" i="110" s="1"/>
  <c r="G31" i="110"/>
  <c r="T30" i="110"/>
  <c r="S30" i="110" s="1"/>
  <c r="G30" i="110"/>
  <c r="T29" i="110"/>
  <c r="S29" i="110" s="1"/>
  <c r="T28" i="110"/>
  <c r="S28" i="110" s="1"/>
  <c r="T27" i="110"/>
  <c r="S27" i="110" s="1"/>
  <c r="G27" i="110"/>
  <c r="G28" i="110" s="1"/>
  <c r="G29" i="110" s="1"/>
  <c r="T26" i="110"/>
  <c r="S26" i="110" s="1"/>
  <c r="T25" i="110"/>
  <c r="S25" i="110" s="1"/>
  <c r="T24" i="110"/>
  <c r="S24" i="110" s="1"/>
  <c r="G24" i="110"/>
  <c r="G25" i="110" s="1"/>
  <c r="G26" i="110" s="1"/>
  <c r="T23" i="110"/>
  <c r="S23" i="110" s="1"/>
  <c r="T22" i="110"/>
  <c r="S22" i="110" s="1"/>
  <c r="T21" i="110"/>
  <c r="S21" i="110" s="1"/>
  <c r="T20" i="110"/>
  <c r="S20" i="110" s="1"/>
  <c r="T19" i="110"/>
  <c r="S19" i="110" s="1"/>
  <c r="T18" i="110"/>
  <c r="S18" i="110" s="1"/>
  <c r="T17" i="110"/>
  <c r="S17" i="110" s="1"/>
  <c r="T16" i="110"/>
  <c r="S16" i="110" s="1"/>
  <c r="G16" i="110"/>
  <c r="G17" i="110" s="1"/>
  <c r="G18" i="110" s="1"/>
  <c r="G19" i="110" s="1"/>
  <c r="G20" i="110" s="1"/>
  <c r="G21" i="110" s="1"/>
  <c r="G22" i="110" s="1"/>
  <c r="G23" i="110" s="1"/>
  <c r="T15" i="110"/>
  <c r="S15" i="110" s="1"/>
  <c r="G15" i="110"/>
  <c r="F15" i="110"/>
  <c r="F16" i="110" s="1"/>
  <c r="F17" i="110" s="1"/>
  <c r="F18" i="110" s="1"/>
  <c r="F19" i="110" s="1"/>
  <c r="F20" i="110" s="1"/>
  <c r="F21" i="110" s="1"/>
  <c r="F22" i="110" s="1"/>
  <c r="F23" i="110" s="1"/>
  <c r="F24" i="110" s="1"/>
  <c r="F25" i="110" s="1"/>
  <c r="F26" i="110" s="1"/>
  <c r="F27" i="110" s="1"/>
  <c r="F28" i="110" s="1"/>
  <c r="F29" i="110" s="1"/>
  <c r="F30" i="110" s="1"/>
  <c r="F31" i="110" s="1"/>
  <c r="T14" i="110"/>
  <c r="G14" i="110"/>
  <c r="F14" i="110"/>
  <c r="E14" i="110"/>
  <c r="E15" i="110" s="1"/>
  <c r="E16" i="110" s="1"/>
  <c r="E17" i="110" s="1"/>
  <c r="E18" i="110" s="1"/>
  <c r="E19" i="110" s="1"/>
  <c r="E20" i="110" s="1"/>
  <c r="E21" i="110" s="1"/>
  <c r="E22" i="110" s="1"/>
  <c r="E23" i="110" s="1"/>
  <c r="E24" i="110" s="1"/>
  <c r="E25" i="110" s="1"/>
  <c r="E26" i="110" s="1"/>
  <c r="E27" i="110" s="1"/>
  <c r="E28" i="110" s="1"/>
  <c r="E29" i="110" s="1"/>
  <c r="E30" i="110" s="1"/>
  <c r="E31" i="110" s="1"/>
  <c r="D14" i="110"/>
  <c r="H14" i="110" s="1"/>
  <c r="C14" i="110" s="1"/>
  <c r="T31" i="109"/>
  <c r="S31" i="109" s="1"/>
  <c r="G31" i="109"/>
  <c r="T30" i="109"/>
  <c r="S30" i="109" s="1"/>
  <c r="G30" i="109"/>
  <c r="T29" i="109"/>
  <c r="S29" i="109" s="1"/>
  <c r="T28" i="109"/>
  <c r="S28" i="109" s="1"/>
  <c r="T27" i="109"/>
  <c r="S27" i="109" s="1"/>
  <c r="G27" i="109"/>
  <c r="G28" i="109" s="1"/>
  <c r="G29" i="109" s="1"/>
  <c r="T26" i="109"/>
  <c r="S26" i="109" s="1"/>
  <c r="T25" i="109"/>
  <c r="S25" i="109" s="1"/>
  <c r="G25" i="109"/>
  <c r="G26" i="109" s="1"/>
  <c r="T24" i="109"/>
  <c r="S24" i="109" s="1"/>
  <c r="G24" i="109"/>
  <c r="T23" i="109"/>
  <c r="S23" i="109" s="1"/>
  <c r="T22" i="109"/>
  <c r="S22" i="109" s="1"/>
  <c r="T21" i="109"/>
  <c r="S21" i="109" s="1"/>
  <c r="T20" i="109"/>
  <c r="S20" i="109" s="1"/>
  <c r="T19" i="109"/>
  <c r="S19" i="109" s="1"/>
  <c r="T18" i="109"/>
  <c r="S18" i="109" s="1"/>
  <c r="T17" i="109"/>
  <c r="S17" i="109" s="1"/>
  <c r="T16" i="109"/>
  <c r="S16" i="109" s="1"/>
  <c r="G16" i="109"/>
  <c r="G17" i="109" s="1"/>
  <c r="G18" i="109" s="1"/>
  <c r="G19" i="109" s="1"/>
  <c r="G20" i="109" s="1"/>
  <c r="G21" i="109" s="1"/>
  <c r="G22" i="109" s="1"/>
  <c r="G23" i="109" s="1"/>
  <c r="T15" i="109"/>
  <c r="S15" i="109" s="1"/>
  <c r="G15" i="109"/>
  <c r="F15" i="109"/>
  <c r="F16" i="109" s="1"/>
  <c r="F17" i="109" s="1"/>
  <c r="F18" i="109" s="1"/>
  <c r="F19" i="109" s="1"/>
  <c r="F20" i="109" s="1"/>
  <c r="F21" i="109" s="1"/>
  <c r="F22" i="109" s="1"/>
  <c r="F23" i="109" s="1"/>
  <c r="F24" i="109" s="1"/>
  <c r="F25" i="109" s="1"/>
  <c r="F26" i="109" s="1"/>
  <c r="F27" i="109" s="1"/>
  <c r="F28" i="109" s="1"/>
  <c r="F29" i="109" s="1"/>
  <c r="F30" i="109" s="1"/>
  <c r="F31" i="109" s="1"/>
  <c r="T14" i="109"/>
  <c r="G14" i="109"/>
  <c r="F14" i="109"/>
  <c r="E14" i="109"/>
  <c r="E15" i="109" s="1"/>
  <c r="D14" i="109"/>
  <c r="H14" i="109" s="1"/>
  <c r="C14" i="109" s="1"/>
  <c r="T31" i="108"/>
  <c r="S31" i="108" s="1"/>
  <c r="G31" i="108"/>
  <c r="T30" i="108"/>
  <c r="S30" i="108" s="1"/>
  <c r="G30" i="108"/>
  <c r="T29" i="108"/>
  <c r="S29" i="108" s="1"/>
  <c r="T28" i="108"/>
  <c r="S28" i="108" s="1"/>
  <c r="T27" i="108"/>
  <c r="S27" i="108" s="1"/>
  <c r="G27" i="108"/>
  <c r="G28" i="108" s="1"/>
  <c r="G29" i="108" s="1"/>
  <c r="T26" i="108"/>
  <c r="S26" i="108" s="1"/>
  <c r="T25" i="108"/>
  <c r="S25" i="108" s="1"/>
  <c r="T24" i="108"/>
  <c r="S24" i="108" s="1"/>
  <c r="G24" i="108"/>
  <c r="G25" i="108" s="1"/>
  <c r="G26" i="108" s="1"/>
  <c r="T23" i="108"/>
  <c r="S23" i="108" s="1"/>
  <c r="T22" i="108"/>
  <c r="S22" i="108" s="1"/>
  <c r="T21" i="108"/>
  <c r="S21" i="108" s="1"/>
  <c r="T20" i="108"/>
  <c r="S20" i="108" s="1"/>
  <c r="T19" i="108"/>
  <c r="S19" i="108" s="1"/>
  <c r="T18" i="108"/>
  <c r="S18" i="108" s="1"/>
  <c r="T17" i="108"/>
  <c r="S17" i="108" s="1"/>
  <c r="T16" i="108"/>
  <c r="S16" i="108" s="1"/>
  <c r="G16" i="108"/>
  <c r="G17" i="108" s="1"/>
  <c r="G18" i="108" s="1"/>
  <c r="G19" i="108" s="1"/>
  <c r="G20" i="108" s="1"/>
  <c r="G21" i="108" s="1"/>
  <c r="G22" i="108" s="1"/>
  <c r="G23" i="108" s="1"/>
  <c r="T15" i="108"/>
  <c r="S15" i="108" s="1"/>
  <c r="G15" i="108"/>
  <c r="F15" i="108"/>
  <c r="F16" i="108" s="1"/>
  <c r="F17" i="108" s="1"/>
  <c r="F18" i="108" s="1"/>
  <c r="F19" i="108" s="1"/>
  <c r="F20" i="108" s="1"/>
  <c r="F21" i="108" s="1"/>
  <c r="F22" i="108" s="1"/>
  <c r="F23" i="108" s="1"/>
  <c r="F24" i="108" s="1"/>
  <c r="F25" i="108" s="1"/>
  <c r="F26" i="108" s="1"/>
  <c r="F27" i="108" s="1"/>
  <c r="F28" i="108" s="1"/>
  <c r="F29" i="108" s="1"/>
  <c r="F30" i="108" s="1"/>
  <c r="F31" i="108" s="1"/>
  <c r="T14" i="108"/>
  <c r="G14" i="108"/>
  <c r="F14" i="108"/>
  <c r="E14" i="108"/>
  <c r="E15" i="108" s="1"/>
  <c r="E16" i="108" s="1"/>
  <c r="E17" i="108" s="1"/>
  <c r="E18" i="108" s="1"/>
  <c r="E19" i="108" s="1"/>
  <c r="E20" i="108" s="1"/>
  <c r="E21" i="108" s="1"/>
  <c r="E22" i="108" s="1"/>
  <c r="E23" i="108" s="1"/>
  <c r="E24" i="108" s="1"/>
  <c r="E25" i="108" s="1"/>
  <c r="E26" i="108" s="1"/>
  <c r="E27" i="108" s="1"/>
  <c r="E28" i="108" s="1"/>
  <c r="E29" i="108" s="1"/>
  <c r="E30" i="108" s="1"/>
  <c r="E31" i="108" s="1"/>
  <c r="D14" i="108"/>
  <c r="D15" i="108" s="1"/>
  <c r="T31" i="107"/>
  <c r="S31" i="107" s="1"/>
  <c r="G31" i="107"/>
  <c r="T30" i="107"/>
  <c r="S30" i="107" s="1"/>
  <c r="G30" i="107"/>
  <c r="T29" i="107"/>
  <c r="S29" i="107" s="1"/>
  <c r="T28" i="107"/>
  <c r="S28" i="107" s="1"/>
  <c r="T27" i="107"/>
  <c r="S27" i="107" s="1"/>
  <c r="G27" i="107"/>
  <c r="G28" i="107" s="1"/>
  <c r="G29" i="107" s="1"/>
  <c r="T26" i="107"/>
  <c r="S26" i="107" s="1"/>
  <c r="T25" i="107"/>
  <c r="S25" i="107" s="1"/>
  <c r="T24" i="107"/>
  <c r="S24" i="107" s="1"/>
  <c r="G24" i="107"/>
  <c r="G25" i="107" s="1"/>
  <c r="G26" i="107" s="1"/>
  <c r="T23" i="107"/>
  <c r="S23" i="107" s="1"/>
  <c r="T22" i="107"/>
  <c r="S22" i="107" s="1"/>
  <c r="T21" i="107"/>
  <c r="S21" i="107" s="1"/>
  <c r="T20" i="107"/>
  <c r="S20" i="107" s="1"/>
  <c r="T19" i="107"/>
  <c r="S19" i="107" s="1"/>
  <c r="T18" i="107"/>
  <c r="S18" i="107" s="1"/>
  <c r="T17" i="107"/>
  <c r="S17" i="107" s="1"/>
  <c r="T16" i="107"/>
  <c r="S16" i="107" s="1"/>
  <c r="G16" i="107"/>
  <c r="G17" i="107" s="1"/>
  <c r="G18" i="107" s="1"/>
  <c r="G19" i="107" s="1"/>
  <c r="G20" i="107" s="1"/>
  <c r="G21" i="107" s="1"/>
  <c r="G22" i="107" s="1"/>
  <c r="G23" i="107" s="1"/>
  <c r="T15" i="107"/>
  <c r="S15" i="107" s="1"/>
  <c r="G15" i="107"/>
  <c r="F15" i="107"/>
  <c r="F16" i="107" s="1"/>
  <c r="F17" i="107" s="1"/>
  <c r="F18" i="107" s="1"/>
  <c r="F19" i="107" s="1"/>
  <c r="F20" i="107" s="1"/>
  <c r="F21" i="107" s="1"/>
  <c r="F22" i="107" s="1"/>
  <c r="F23" i="107" s="1"/>
  <c r="F24" i="107" s="1"/>
  <c r="F25" i="107" s="1"/>
  <c r="F26" i="107" s="1"/>
  <c r="F27" i="107" s="1"/>
  <c r="F28" i="107" s="1"/>
  <c r="F29" i="107" s="1"/>
  <c r="F30" i="107" s="1"/>
  <c r="F31" i="107" s="1"/>
  <c r="T14" i="107"/>
  <c r="G14" i="107"/>
  <c r="F14" i="107"/>
  <c r="E14" i="107"/>
  <c r="E15" i="107" s="1"/>
  <c r="E16" i="107" s="1"/>
  <c r="E17" i="107" s="1"/>
  <c r="E18" i="107" s="1"/>
  <c r="E19" i="107" s="1"/>
  <c r="E20" i="107" s="1"/>
  <c r="E21" i="107" s="1"/>
  <c r="E22" i="107" s="1"/>
  <c r="E23" i="107" s="1"/>
  <c r="E24" i="107" s="1"/>
  <c r="E25" i="107" s="1"/>
  <c r="E26" i="107" s="1"/>
  <c r="E27" i="107" s="1"/>
  <c r="E28" i="107" s="1"/>
  <c r="E29" i="107" s="1"/>
  <c r="E30" i="107" s="1"/>
  <c r="E31" i="107" s="1"/>
  <c r="D14" i="107"/>
  <c r="H14" i="107" s="1"/>
  <c r="C14" i="107" s="1"/>
  <c r="T31" i="106"/>
  <c r="S31" i="106" s="1"/>
  <c r="G31" i="106"/>
  <c r="T30" i="106"/>
  <c r="S30" i="106" s="1"/>
  <c r="G30" i="106"/>
  <c r="T29" i="106"/>
  <c r="S29" i="106" s="1"/>
  <c r="T28" i="106"/>
  <c r="S28" i="106" s="1"/>
  <c r="T27" i="106"/>
  <c r="S27" i="106" s="1"/>
  <c r="G27" i="106"/>
  <c r="G28" i="106" s="1"/>
  <c r="G29" i="106" s="1"/>
  <c r="T26" i="106"/>
  <c r="S26" i="106" s="1"/>
  <c r="T25" i="106"/>
  <c r="S25" i="106" s="1"/>
  <c r="T24" i="106"/>
  <c r="S24" i="106" s="1"/>
  <c r="G24" i="106"/>
  <c r="G25" i="106" s="1"/>
  <c r="G26" i="106" s="1"/>
  <c r="T23" i="106"/>
  <c r="S23" i="106" s="1"/>
  <c r="T22" i="106"/>
  <c r="S22" i="106" s="1"/>
  <c r="T21" i="106"/>
  <c r="S21" i="106" s="1"/>
  <c r="T20" i="106"/>
  <c r="S20" i="106" s="1"/>
  <c r="T19" i="106"/>
  <c r="S19" i="106" s="1"/>
  <c r="T18" i="106"/>
  <c r="S18" i="106" s="1"/>
  <c r="T17" i="106"/>
  <c r="S17" i="106" s="1"/>
  <c r="T16" i="106"/>
  <c r="S16" i="106" s="1"/>
  <c r="G16" i="106"/>
  <c r="G17" i="106" s="1"/>
  <c r="G18" i="106" s="1"/>
  <c r="G19" i="106" s="1"/>
  <c r="G20" i="106" s="1"/>
  <c r="G21" i="106" s="1"/>
  <c r="G22" i="106" s="1"/>
  <c r="G23" i="106" s="1"/>
  <c r="T15" i="106"/>
  <c r="S15" i="106" s="1"/>
  <c r="G15" i="106"/>
  <c r="F15" i="106"/>
  <c r="F16" i="106" s="1"/>
  <c r="F17" i="106" s="1"/>
  <c r="F18" i="106" s="1"/>
  <c r="F19" i="106" s="1"/>
  <c r="F20" i="106" s="1"/>
  <c r="F21" i="106" s="1"/>
  <c r="F22" i="106" s="1"/>
  <c r="F23" i="106" s="1"/>
  <c r="F24" i="106" s="1"/>
  <c r="F25" i="106" s="1"/>
  <c r="F26" i="106" s="1"/>
  <c r="F27" i="106" s="1"/>
  <c r="F28" i="106" s="1"/>
  <c r="F29" i="106" s="1"/>
  <c r="F30" i="106" s="1"/>
  <c r="F31" i="106" s="1"/>
  <c r="T14" i="106"/>
  <c r="G14" i="106"/>
  <c r="F14" i="106"/>
  <c r="E14" i="106"/>
  <c r="E15" i="106" s="1"/>
  <c r="E16" i="106" s="1"/>
  <c r="E17" i="106" s="1"/>
  <c r="E18" i="106" s="1"/>
  <c r="E19" i="106" s="1"/>
  <c r="E20" i="106" s="1"/>
  <c r="E21" i="106" s="1"/>
  <c r="E22" i="106" s="1"/>
  <c r="E23" i="106" s="1"/>
  <c r="E24" i="106" s="1"/>
  <c r="E25" i="106" s="1"/>
  <c r="E26" i="106" s="1"/>
  <c r="E27" i="106" s="1"/>
  <c r="E28" i="106" s="1"/>
  <c r="E29" i="106" s="1"/>
  <c r="E30" i="106" s="1"/>
  <c r="E31" i="106" s="1"/>
  <c r="D14" i="106"/>
  <c r="H14" i="106" s="1"/>
  <c r="C14" i="106" s="1"/>
  <c r="T31" i="105"/>
  <c r="S31" i="105" s="1"/>
  <c r="G31" i="105"/>
  <c r="T30" i="105"/>
  <c r="S30" i="105" s="1"/>
  <c r="G30" i="105"/>
  <c r="T29" i="105"/>
  <c r="S29" i="105" s="1"/>
  <c r="T28" i="105"/>
  <c r="S28" i="105" s="1"/>
  <c r="T27" i="105"/>
  <c r="S27" i="105" s="1"/>
  <c r="G27" i="105"/>
  <c r="G28" i="105" s="1"/>
  <c r="G29" i="105" s="1"/>
  <c r="T26" i="105"/>
  <c r="S26" i="105" s="1"/>
  <c r="T25" i="105"/>
  <c r="S25" i="105" s="1"/>
  <c r="T24" i="105"/>
  <c r="S24" i="105" s="1"/>
  <c r="G24" i="105"/>
  <c r="G25" i="105" s="1"/>
  <c r="G26" i="105" s="1"/>
  <c r="T23" i="105"/>
  <c r="S23" i="105" s="1"/>
  <c r="T22" i="105"/>
  <c r="S22" i="105" s="1"/>
  <c r="T21" i="105"/>
  <c r="S21" i="105" s="1"/>
  <c r="T20" i="105"/>
  <c r="S20" i="105" s="1"/>
  <c r="T19" i="105"/>
  <c r="S19" i="105" s="1"/>
  <c r="T18" i="105"/>
  <c r="S18" i="105" s="1"/>
  <c r="T17" i="105"/>
  <c r="S17" i="105" s="1"/>
  <c r="T16" i="105"/>
  <c r="S16" i="105" s="1"/>
  <c r="G16" i="105"/>
  <c r="G17" i="105" s="1"/>
  <c r="G18" i="105" s="1"/>
  <c r="G19" i="105" s="1"/>
  <c r="G20" i="105" s="1"/>
  <c r="G21" i="105" s="1"/>
  <c r="G22" i="105" s="1"/>
  <c r="G23" i="105" s="1"/>
  <c r="T15" i="105"/>
  <c r="S15" i="105" s="1"/>
  <c r="G15" i="105"/>
  <c r="F15" i="105"/>
  <c r="F16" i="105" s="1"/>
  <c r="F17" i="105" s="1"/>
  <c r="F18" i="105" s="1"/>
  <c r="F19" i="105" s="1"/>
  <c r="F20" i="105" s="1"/>
  <c r="F21" i="105" s="1"/>
  <c r="F22" i="105" s="1"/>
  <c r="F23" i="105" s="1"/>
  <c r="F24" i="105" s="1"/>
  <c r="F25" i="105" s="1"/>
  <c r="F26" i="105" s="1"/>
  <c r="F27" i="105" s="1"/>
  <c r="F28" i="105" s="1"/>
  <c r="F29" i="105" s="1"/>
  <c r="F30" i="105" s="1"/>
  <c r="F31" i="105" s="1"/>
  <c r="T14" i="105"/>
  <c r="G14" i="105"/>
  <c r="F14" i="105"/>
  <c r="E14" i="105"/>
  <c r="E15" i="105" s="1"/>
  <c r="E16" i="105" s="1"/>
  <c r="E17" i="105" s="1"/>
  <c r="E18" i="105" s="1"/>
  <c r="E19" i="105" s="1"/>
  <c r="E20" i="105" s="1"/>
  <c r="E21" i="105" s="1"/>
  <c r="E22" i="105" s="1"/>
  <c r="E23" i="105" s="1"/>
  <c r="E24" i="105" s="1"/>
  <c r="E25" i="105" s="1"/>
  <c r="E26" i="105" s="1"/>
  <c r="E27" i="105" s="1"/>
  <c r="E28" i="105" s="1"/>
  <c r="E29" i="105" s="1"/>
  <c r="E30" i="105" s="1"/>
  <c r="E31" i="105" s="1"/>
  <c r="D14" i="105"/>
  <c r="H14" i="105" s="1"/>
  <c r="C14" i="105" s="1"/>
  <c r="T31" i="104"/>
  <c r="S31" i="104" s="1"/>
  <c r="G31" i="104"/>
  <c r="T30" i="104"/>
  <c r="S30" i="104" s="1"/>
  <c r="G30" i="104"/>
  <c r="T29" i="104"/>
  <c r="S29" i="104" s="1"/>
  <c r="T28" i="104"/>
  <c r="S28" i="104" s="1"/>
  <c r="T27" i="104"/>
  <c r="S27" i="104" s="1"/>
  <c r="G27" i="104"/>
  <c r="G28" i="104" s="1"/>
  <c r="G29" i="104" s="1"/>
  <c r="T26" i="104"/>
  <c r="S26" i="104" s="1"/>
  <c r="T25" i="104"/>
  <c r="S25" i="104" s="1"/>
  <c r="T24" i="104"/>
  <c r="S24" i="104" s="1"/>
  <c r="G24" i="104"/>
  <c r="G25" i="104" s="1"/>
  <c r="G26" i="104" s="1"/>
  <c r="T23" i="104"/>
  <c r="S23" i="104" s="1"/>
  <c r="T22" i="104"/>
  <c r="S22" i="104" s="1"/>
  <c r="T21" i="104"/>
  <c r="S21" i="104" s="1"/>
  <c r="T20" i="104"/>
  <c r="S20" i="104" s="1"/>
  <c r="T19" i="104"/>
  <c r="S19" i="104" s="1"/>
  <c r="T18" i="104"/>
  <c r="S18" i="104" s="1"/>
  <c r="T17" i="104"/>
  <c r="S17" i="104" s="1"/>
  <c r="T16" i="104"/>
  <c r="S16" i="104" s="1"/>
  <c r="G16" i="104"/>
  <c r="G17" i="104" s="1"/>
  <c r="G18" i="104" s="1"/>
  <c r="G19" i="104" s="1"/>
  <c r="G20" i="104" s="1"/>
  <c r="G21" i="104" s="1"/>
  <c r="G22" i="104" s="1"/>
  <c r="G23" i="104" s="1"/>
  <c r="T15" i="104"/>
  <c r="S15" i="104" s="1"/>
  <c r="G15" i="104"/>
  <c r="F15" i="104"/>
  <c r="F16" i="104" s="1"/>
  <c r="F17" i="104" s="1"/>
  <c r="F18" i="104" s="1"/>
  <c r="F19" i="104" s="1"/>
  <c r="F20" i="104" s="1"/>
  <c r="F21" i="104" s="1"/>
  <c r="F22" i="104" s="1"/>
  <c r="F23" i="104" s="1"/>
  <c r="F24" i="104" s="1"/>
  <c r="F25" i="104" s="1"/>
  <c r="F26" i="104" s="1"/>
  <c r="F27" i="104" s="1"/>
  <c r="F28" i="104" s="1"/>
  <c r="F29" i="104" s="1"/>
  <c r="F30" i="104" s="1"/>
  <c r="F31" i="104" s="1"/>
  <c r="T14" i="104"/>
  <c r="G14" i="104"/>
  <c r="F14" i="104"/>
  <c r="E14" i="104"/>
  <c r="E15" i="104" s="1"/>
  <c r="E16" i="104" s="1"/>
  <c r="E17" i="104" s="1"/>
  <c r="E18" i="104" s="1"/>
  <c r="E19" i="104" s="1"/>
  <c r="E20" i="104" s="1"/>
  <c r="E21" i="104" s="1"/>
  <c r="E22" i="104" s="1"/>
  <c r="E23" i="104" s="1"/>
  <c r="E24" i="104" s="1"/>
  <c r="E25" i="104" s="1"/>
  <c r="E26" i="104" s="1"/>
  <c r="E27" i="104" s="1"/>
  <c r="E28" i="104" s="1"/>
  <c r="E29" i="104" s="1"/>
  <c r="E30" i="104" s="1"/>
  <c r="E31" i="104" s="1"/>
  <c r="D14" i="104"/>
  <c r="D15" i="104" s="1"/>
  <c r="T31" i="103"/>
  <c r="S31" i="103" s="1"/>
  <c r="G31" i="103"/>
  <c r="T30" i="103"/>
  <c r="S30" i="103" s="1"/>
  <c r="G30" i="103"/>
  <c r="T29" i="103"/>
  <c r="S29" i="103" s="1"/>
  <c r="T28" i="103"/>
  <c r="S28" i="103" s="1"/>
  <c r="T27" i="103"/>
  <c r="S27" i="103" s="1"/>
  <c r="G27" i="103"/>
  <c r="G28" i="103" s="1"/>
  <c r="G29" i="103" s="1"/>
  <c r="T26" i="103"/>
  <c r="S26" i="103" s="1"/>
  <c r="T25" i="103"/>
  <c r="S25" i="103" s="1"/>
  <c r="T24" i="103"/>
  <c r="S24" i="103" s="1"/>
  <c r="G24" i="103"/>
  <c r="G25" i="103" s="1"/>
  <c r="G26" i="103" s="1"/>
  <c r="T23" i="103"/>
  <c r="S23" i="103" s="1"/>
  <c r="T22" i="103"/>
  <c r="S22" i="103" s="1"/>
  <c r="T21" i="103"/>
  <c r="S21" i="103" s="1"/>
  <c r="T20" i="103"/>
  <c r="S20" i="103" s="1"/>
  <c r="T19" i="103"/>
  <c r="S19" i="103" s="1"/>
  <c r="T18" i="103"/>
  <c r="S18" i="103" s="1"/>
  <c r="T17" i="103"/>
  <c r="S17" i="103" s="1"/>
  <c r="T16" i="103"/>
  <c r="S16" i="103" s="1"/>
  <c r="G16" i="103"/>
  <c r="G17" i="103" s="1"/>
  <c r="G18" i="103" s="1"/>
  <c r="G19" i="103" s="1"/>
  <c r="G20" i="103" s="1"/>
  <c r="G21" i="103" s="1"/>
  <c r="G22" i="103" s="1"/>
  <c r="G23" i="103" s="1"/>
  <c r="T15" i="103"/>
  <c r="S15" i="103" s="1"/>
  <c r="G15" i="103"/>
  <c r="F15" i="103"/>
  <c r="F16" i="103" s="1"/>
  <c r="F17" i="103" s="1"/>
  <c r="F18" i="103" s="1"/>
  <c r="F19" i="103" s="1"/>
  <c r="F20" i="103" s="1"/>
  <c r="F21" i="103" s="1"/>
  <c r="F22" i="103" s="1"/>
  <c r="F23" i="103" s="1"/>
  <c r="F24" i="103" s="1"/>
  <c r="F25" i="103" s="1"/>
  <c r="F26" i="103" s="1"/>
  <c r="F27" i="103" s="1"/>
  <c r="F28" i="103" s="1"/>
  <c r="F29" i="103" s="1"/>
  <c r="F30" i="103" s="1"/>
  <c r="F31" i="103" s="1"/>
  <c r="T14" i="103"/>
  <c r="G14" i="103"/>
  <c r="F14" i="103"/>
  <c r="E14" i="103"/>
  <c r="E15" i="103" s="1"/>
  <c r="E16" i="103" s="1"/>
  <c r="E17" i="103" s="1"/>
  <c r="E18" i="103" s="1"/>
  <c r="E19" i="103" s="1"/>
  <c r="E20" i="103" s="1"/>
  <c r="E21" i="103" s="1"/>
  <c r="E22" i="103" s="1"/>
  <c r="E23" i="103" s="1"/>
  <c r="E24" i="103" s="1"/>
  <c r="E25" i="103" s="1"/>
  <c r="E26" i="103" s="1"/>
  <c r="E27" i="103" s="1"/>
  <c r="E28" i="103" s="1"/>
  <c r="E29" i="103" s="1"/>
  <c r="E30" i="103" s="1"/>
  <c r="E31" i="103" s="1"/>
  <c r="D14" i="103"/>
  <c r="D15" i="103" s="1"/>
  <c r="T31" i="102"/>
  <c r="S31" i="102" s="1"/>
  <c r="G31" i="102"/>
  <c r="T30" i="102"/>
  <c r="S30" i="102" s="1"/>
  <c r="G30" i="102"/>
  <c r="T29" i="102"/>
  <c r="S29" i="102" s="1"/>
  <c r="T28" i="102"/>
  <c r="S28" i="102" s="1"/>
  <c r="T27" i="102"/>
  <c r="S27" i="102" s="1"/>
  <c r="G27" i="102"/>
  <c r="G28" i="102" s="1"/>
  <c r="G29" i="102" s="1"/>
  <c r="T26" i="102"/>
  <c r="S26" i="102" s="1"/>
  <c r="T25" i="102"/>
  <c r="S25" i="102" s="1"/>
  <c r="T24" i="102"/>
  <c r="S24" i="102" s="1"/>
  <c r="G24" i="102"/>
  <c r="G25" i="102" s="1"/>
  <c r="G26" i="102" s="1"/>
  <c r="T23" i="102"/>
  <c r="S23" i="102" s="1"/>
  <c r="T22" i="102"/>
  <c r="S22" i="102" s="1"/>
  <c r="T21" i="102"/>
  <c r="S21" i="102" s="1"/>
  <c r="T20" i="102"/>
  <c r="S20" i="102" s="1"/>
  <c r="T19" i="102"/>
  <c r="S19" i="102" s="1"/>
  <c r="T18" i="102"/>
  <c r="S18" i="102" s="1"/>
  <c r="T17" i="102"/>
  <c r="S17" i="102" s="1"/>
  <c r="T16" i="102"/>
  <c r="S16" i="102" s="1"/>
  <c r="G16" i="102"/>
  <c r="G17" i="102" s="1"/>
  <c r="G18" i="102" s="1"/>
  <c r="G19" i="102" s="1"/>
  <c r="G20" i="102" s="1"/>
  <c r="G21" i="102" s="1"/>
  <c r="G22" i="102" s="1"/>
  <c r="G23" i="102" s="1"/>
  <c r="T15" i="102"/>
  <c r="S15" i="102" s="1"/>
  <c r="G15" i="102"/>
  <c r="F15" i="102"/>
  <c r="F16" i="102" s="1"/>
  <c r="F17" i="102" s="1"/>
  <c r="F18" i="102" s="1"/>
  <c r="F19" i="102" s="1"/>
  <c r="F20" i="102" s="1"/>
  <c r="F21" i="102" s="1"/>
  <c r="F22" i="102" s="1"/>
  <c r="F23" i="102" s="1"/>
  <c r="F24" i="102" s="1"/>
  <c r="F25" i="102" s="1"/>
  <c r="F26" i="102" s="1"/>
  <c r="F27" i="102" s="1"/>
  <c r="F28" i="102" s="1"/>
  <c r="F29" i="102" s="1"/>
  <c r="F30" i="102" s="1"/>
  <c r="F31" i="102" s="1"/>
  <c r="T14" i="102"/>
  <c r="G14" i="102"/>
  <c r="F14" i="102"/>
  <c r="E14" i="102"/>
  <c r="E15" i="102" s="1"/>
  <c r="E16" i="102" s="1"/>
  <c r="E17" i="102" s="1"/>
  <c r="E18" i="102" s="1"/>
  <c r="E19" i="102" s="1"/>
  <c r="E20" i="102" s="1"/>
  <c r="E21" i="102" s="1"/>
  <c r="E22" i="102" s="1"/>
  <c r="E23" i="102" s="1"/>
  <c r="E24" i="102" s="1"/>
  <c r="E25" i="102" s="1"/>
  <c r="E26" i="102" s="1"/>
  <c r="E27" i="102" s="1"/>
  <c r="E28" i="102" s="1"/>
  <c r="E29" i="102" s="1"/>
  <c r="E30" i="102" s="1"/>
  <c r="E31" i="102" s="1"/>
  <c r="D14" i="102"/>
  <c r="D15" i="102" s="1"/>
  <c r="T16" i="10"/>
  <c r="S16" i="10" s="1"/>
  <c r="T15" i="10"/>
  <c r="S15" i="10" s="1"/>
  <c r="T14" i="10"/>
  <c r="D26" i="71" l="1"/>
  <c r="H25" i="71"/>
  <c r="C24" i="71" s="1"/>
  <c r="J24" i="71"/>
  <c r="V13" i="111"/>
  <c r="H15" i="187"/>
  <c r="D15" i="164"/>
  <c r="V13" i="199"/>
  <c r="V13" i="187"/>
  <c r="V13" i="179"/>
  <c r="V13" i="177"/>
  <c r="V13" i="196"/>
  <c r="V13" i="188"/>
  <c r="D15" i="119"/>
  <c r="D16" i="119" s="1"/>
  <c r="D17" i="119" s="1"/>
  <c r="V13" i="116"/>
  <c r="V13" i="115"/>
  <c r="T13" i="151"/>
  <c r="D15" i="149"/>
  <c r="T13" i="148"/>
  <c r="T13" i="129"/>
  <c r="T13" i="108"/>
  <c r="T13" i="104"/>
  <c r="H15" i="181"/>
  <c r="D15" i="152"/>
  <c r="D16" i="152" s="1"/>
  <c r="D17" i="152" s="1"/>
  <c r="H17" i="152" s="1"/>
  <c r="S14" i="109"/>
  <c r="S13" i="109" s="1"/>
  <c r="T13" i="109"/>
  <c r="S14" i="132"/>
  <c r="S13" i="132" s="1"/>
  <c r="T13" i="132"/>
  <c r="T13" i="103"/>
  <c r="T13" i="138"/>
  <c r="T13" i="144"/>
  <c r="T13" i="146"/>
  <c r="S14" i="149"/>
  <c r="S13" i="149" s="1"/>
  <c r="T13" i="149"/>
  <c r="S14" i="150"/>
  <c r="T13" i="150"/>
  <c r="T13" i="153"/>
  <c r="T13" i="154"/>
  <c r="T13" i="155"/>
  <c r="S14" i="159"/>
  <c r="S13" i="159" s="1"/>
  <c r="T13" i="159"/>
  <c r="V13" i="114"/>
  <c r="V13" i="167"/>
  <c r="V13" i="172"/>
  <c r="H15" i="176"/>
  <c r="V13" i="176"/>
  <c r="V13" i="178"/>
  <c r="V13" i="180"/>
  <c r="D15" i="184"/>
  <c r="H15" i="184" s="1"/>
  <c r="V13" i="186"/>
  <c r="V13" i="189"/>
  <c r="V13" i="190"/>
  <c r="U14" i="195"/>
  <c r="U13" i="195" s="1"/>
  <c r="V13" i="195"/>
  <c r="V13" i="198"/>
  <c r="S14" i="134"/>
  <c r="T13" i="134"/>
  <c r="V13" i="184"/>
  <c r="S14" i="107"/>
  <c r="S13" i="107" s="1"/>
  <c r="T13" i="107"/>
  <c r="T13" i="128"/>
  <c r="T13" i="106"/>
  <c r="S14" i="137"/>
  <c r="T13" i="137"/>
  <c r="S14" i="139"/>
  <c r="S13" i="139" s="1"/>
  <c r="T13" i="139"/>
  <c r="T13" i="158"/>
  <c r="V13" i="113"/>
  <c r="U14" i="163"/>
  <c r="U13" i="163" s="1"/>
  <c r="V13" i="163"/>
  <c r="V13" i="166"/>
  <c r="V13" i="171"/>
  <c r="U14" i="175"/>
  <c r="U13" i="175" s="1"/>
  <c r="V13" i="175"/>
  <c r="U14" i="185"/>
  <c r="U13" i="185" s="1"/>
  <c r="V13" i="185"/>
  <c r="V13" i="193"/>
  <c r="U14" i="194"/>
  <c r="V13" i="194"/>
  <c r="S14" i="141"/>
  <c r="T13" i="141"/>
  <c r="T13" i="156"/>
  <c r="U14" i="168"/>
  <c r="U13" i="168" s="1"/>
  <c r="V13" i="168"/>
  <c r="U14" i="169"/>
  <c r="U13" i="169" s="1"/>
  <c r="V13" i="169"/>
  <c r="U14" i="173"/>
  <c r="U13" i="173" s="1"/>
  <c r="V13" i="173"/>
  <c r="U14" i="191"/>
  <c r="U13" i="191" s="1"/>
  <c r="V13" i="191"/>
  <c r="T13" i="124"/>
  <c r="S14" i="102"/>
  <c r="S13" i="102" s="1"/>
  <c r="T13" i="102"/>
  <c r="T13" i="120"/>
  <c r="T13" i="123"/>
  <c r="S14" i="127"/>
  <c r="S13" i="127" s="1"/>
  <c r="T13" i="127"/>
  <c r="S14" i="143"/>
  <c r="S13" i="143" s="1"/>
  <c r="T13" i="143"/>
  <c r="T13" i="145"/>
  <c r="T13" i="105"/>
  <c r="T13" i="110"/>
  <c r="T13" i="121"/>
  <c r="T13" i="122"/>
  <c r="T13" i="126"/>
  <c r="S14" i="133"/>
  <c r="S13" i="133" s="1"/>
  <c r="T13" i="133"/>
  <c r="T13" i="135"/>
  <c r="T13" i="136"/>
  <c r="D15" i="139"/>
  <c r="D16" i="139" s="1"/>
  <c r="D17" i="139" s="1"/>
  <c r="D18" i="139" s="1"/>
  <c r="T13" i="140"/>
  <c r="T13" i="142"/>
  <c r="T13" i="152"/>
  <c r="T13" i="157"/>
  <c r="V13" i="112"/>
  <c r="V13" i="117"/>
  <c r="V13" i="118"/>
  <c r="V13" i="119"/>
  <c r="V13" i="160"/>
  <c r="V13" i="161"/>
  <c r="V13" i="162"/>
  <c r="V13" i="164"/>
  <c r="U14" i="165"/>
  <c r="U13" i="165" s="1"/>
  <c r="V13" i="165"/>
  <c r="V13" i="170"/>
  <c r="U14" i="174"/>
  <c r="U13" i="174" s="1"/>
  <c r="V13" i="174"/>
  <c r="H15" i="192"/>
  <c r="V13" i="192"/>
  <c r="S14" i="10"/>
  <c r="S13" i="10" s="1"/>
  <c r="T13" i="10"/>
  <c r="D15" i="128"/>
  <c r="D15" i="199"/>
  <c r="D16" i="199" s="1"/>
  <c r="D17" i="199" s="1"/>
  <c r="D18" i="199" s="1"/>
  <c r="H14" i="181"/>
  <c r="C14" i="181" s="1"/>
  <c r="D15" i="159"/>
  <c r="H15" i="159" s="1"/>
  <c r="D15" i="171"/>
  <c r="H15" i="171" s="1"/>
  <c r="H15" i="180"/>
  <c r="H15" i="183"/>
  <c r="H15" i="128"/>
  <c r="H14" i="188"/>
  <c r="C14" i="188" s="1"/>
  <c r="D15" i="146"/>
  <c r="D16" i="146" s="1"/>
  <c r="D17" i="146" s="1"/>
  <c r="D18" i="146" s="1"/>
  <c r="D15" i="150"/>
  <c r="D16" i="150" s="1"/>
  <c r="D17" i="150" s="1"/>
  <c r="D18" i="150" s="1"/>
  <c r="D15" i="160"/>
  <c r="H15" i="160" s="1"/>
  <c r="D15" i="166"/>
  <c r="H15" i="166" s="1"/>
  <c r="H14" i="180"/>
  <c r="C14" i="180" s="1"/>
  <c r="H14" i="183"/>
  <c r="C14" i="183" s="1"/>
  <c r="H14" i="192"/>
  <c r="C14" i="192" s="1"/>
  <c r="H14" i="193"/>
  <c r="C14" i="193" s="1"/>
  <c r="H14" i="194"/>
  <c r="C14" i="194" s="1"/>
  <c r="H14" i="197"/>
  <c r="C14" i="197" s="1"/>
  <c r="D15" i="110"/>
  <c r="H15" i="110" s="1"/>
  <c r="D15" i="155"/>
  <c r="H15" i="155" s="1"/>
  <c r="H14" i="191"/>
  <c r="C14" i="191" s="1"/>
  <c r="H14" i="195"/>
  <c r="C14" i="195" s="1"/>
  <c r="D16" i="176"/>
  <c r="D17" i="176" s="1"/>
  <c r="D15" i="107"/>
  <c r="H15" i="107" s="1"/>
  <c r="D15" i="105"/>
  <c r="H15" i="105" s="1"/>
  <c r="D15" i="109"/>
  <c r="D16" i="109" s="1"/>
  <c r="D17" i="109" s="1"/>
  <c r="D18" i="109" s="1"/>
  <c r="D15" i="127"/>
  <c r="H15" i="127" s="1"/>
  <c r="D15" i="130"/>
  <c r="D15" i="158"/>
  <c r="D16" i="158" s="1"/>
  <c r="D17" i="158" s="1"/>
  <c r="D18" i="158" s="1"/>
  <c r="H15" i="118"/>
  <c r="H15" i="165"/>
  <c r="H15" i="186"/>
  <c r="D16" i="186"/>
  <c r="D17" i="186" s="1"/>
  <c r="H17" i="186" s="1"/>
  <c r="H14" i="190"/>
  <c r="C14" i="190" s="1"/>
  <c r="H14" i="120"/>
  <c r="C14" i="120" s="1"/>
  <c r="H14" i="102"/>
  <c r="C14" i="102" s="1"/>
  <c r="D15" i="106"/>
  <c r="H14" i="108"/>
  <c r="C14" i="108" s="1"/>
  <c r="D15" i="124"/>
  <c r="D15" i="129"/>
  <c r="D15" i="132"/>
  <c r="H14" i="133"/>
  <c r="C14" i="133" s="1"/>
  <c r="H14" i="136"/>
  <c r="C14" i="136" s="1"/>
  <c r="H14" i="122"/>
  <c r="C14" i="122" s="1"/>
  <c r="D15" i="125"/>
  <c r="H15" i="130"/>
  <c r="H14" i="131"/>
  <c r="C14" i="131" s="1"/>
  <c r="H14" i="134"/>
  <c r="C14" i="134" s="1"/>
  <c r="S17" i="137"/>
  <c r="H14" i="138"/>
  <c r="C14" i="138" s="1"/>
  <c r="H14" i="141"/>
  <c r="C14" i="141" s="1"/>
  <c r="H15" i="161"/>
  <c r="D16" i="161"/>
  <c r="D17" i="161" s="1"/>
  <c r="D18" i="161" s="1"/>
  <c r="H14" i="121"/>
  <c r="C14" i="121" s="1"/>
  <c r="H14" i="123"/>
  <c r="C14" i="123" s="1"/>
  <c r="H14" i="140"/>
  <c r="C14" i="140" s="1"/>
  <c r="H14" i="104"/>
  <c r="C14" i="104" s="1"/>
  <c r="S14" i="110"/>
  <c r="S13" i="110" s="1"/>
  <c r="S14" i="121"/>
  <c r="S13" i="121" s="1"/>
  <c r="S14" i="125"/>
  <c r="S13" i="125" s="1"/>
  <c r="H14" i="126"/>
  <c r="C14" i="126" s="1"/>
  <c r="D16" i="128"/>
  <c r="D17" i="128" s="1"/>
  <c r="H17" i="128" s="1"/>
  <c r="H14" i="135"/>
  <c r="C14" i="135" s="1"/>
  <c r="H14" i="137"/>
  <c r="C14" i="137" s="1"/>
  <c r="S14" i="140"/>
  <c r="S13" i="140" s="1"/>
  <c r="H14" i="142"/>
  <c r="C14" i="142" s="1"/>
  <c r="H15" i="113"/>
  <c r="D16" i="113"/>
  <c r="D17" i="113" s="1"/>
  <c r="H17" i="113" s="1"/>
  <c r="H15" i="115"/>
  <c r="D16" i="115"/>
  <c r="D17" i="115" s="1"/>
  <c r="H17" i="115" s="1"/>
  <c r="D15" i="144"/>
  <c r="H14" i="145"/>
  <c r="C14" i="145" s="1"/>
  <c r="H14" i="147"/>
  <c r="C14" i="147" s="1"/>
  <c r="D15" i="153"/>
  <c r="H14" i="154"/>
  <c r="C14" i="154" s="1"/>
  <c r="D15" i="156"/>
  <c r="D15" i="157"/>
  <c r="H14" i="161"/>
  <c r="C14" i="161" s="1"/>
  <c r="H14" i="162"/>
  <c r="C14" i="162" s="1"/>
  <c r="H15" i="164"/>
  <c r="D16" i="164"/>
  <c r="D17" i="164" s="1"/>
  <c r="D18" i="164" s="1"/>
  <c r="D16" i="165"/>
  <c r="D17" i="165" s="1"/>
  <c r="H17" i="165" s="1"/>
  <c r="H14" i="173"/>
  <c r="C14" i="173" s="1"/>
  <c r="H14" i="174"/>
  <c r="C14" i="174" s="1"/>
  <c r="H15" i="175"/>
  <c r="H14" i="175"/>
  <c r="C14" i="175" s="1"/>
  <c r="H14" i="151"/>
  <c r="C14" i="151" s="1"/>
  <c r="H14" i="113"/>
  <c r="C14" i="113" s="1"/>
  <c r="H14" i="114"/>
  <c r="C14" i="114" s="1"/>
  <c r="H14" i="115"/>
  <c r="C14" i="115" s="1"/>
  <c r="H15" i="116"/>
  <c r="D16" i="116"/>
  <c r="D17" i="116" s="1"/>
  <c r="D18" i="116" s="1"/>
  <c r="H14" i="116"/>
  <c r="C14" i="116" s="1"/>
  <c r="H14" i="118"/>
  <c r="C14" i="118" s="1"/>
  <c r="U14" i="162"/>
  <c r="U13" i="162" s="1"/>
  <c r="H14" i="165"/>
  <c r="C14" i="165" s="1"/>
  <c r="H14" i="169"/>
  <c r="C14" i="169" s="1"/>
  <c r="D15" i="169"/>
  <c r="D16" i="169" s="1"/>
  <c r="D17" i="169" s="1"/>
  <c r="D18" i="169" s="1"/>
  <c r="H14" i="170"/>
  <c r="C14" i="170" s="1"/>
  <c r="D16" i="187"/>
  <c r="D17" i="187" s="1"/>
  <c r="D18" i="187" s="1"/>
  <c r="H15" i="167"/>
  <c r="D16" i="167"/>
  <c r="D17" i="167" s="1"/>
  <c r="D18" i="167" s="1"/>
  <c r="H14" i="167"/>
  <c r="C14" i="167" s="1"/>
  <c r="H14" i="176"/>
  <c r="C14" i="176" s="1"/>
  <c r="H14" i="178"/>
  <c r="C14" i="178" s="1"/>
  <c r="D15" i="179"/>
  <c r="H14" i="179"/>
  <c r="C14" i="179" s="1"/>
  <c r="H14" i="148"/>
  <c r="C14" i="148" s="1"/>
  <c r="H15" i="149"/>
  <c r="D16" i="149"/>
  <c r="D17" i="149" s="1"/>
  <c r="H17" i="149" s="1"/>
  <c r="S14" i="158"/>
  <c r="S13" i="158" s="1"/>
  <c r="D16" i="118"/>
  <c r="D17" i="118" s="1"/>
  <c r="D18" i="118" s="1"/>
  <c r="D16" i="171"/>
  <c r="D17" i="171" s="1"/>
  <c r="H17" i="171" s="1"/>
  <c r="H14" i="172"/>
  <c r="C14" i="172" s="1"/>
  <c r="D16" i="180"/>
  <c r="D17" i="180" s="1"/>
  <c r="H17" i="180" s="1"/>
  <c r="D16" i="181"/>
  <c r="D17" i="181" s="1"/>
  <c r="H17" i="181" s="1"/>
  <c r="D16" i="183"/>
  <c r="D17" i="183" s="1"/>
  <c r="D18" i="183" s="1"/>
  <c r="H14" i="185"/>
  <c r="C14" i="185" s="1"/>
  <c r="H14" i="186"/>
  <c r="C14" i="186" s="1"/>
  <c r="H14" i="187"/>
  <c r="C14" i="187" s="1"/>
  <c r="H14" i="189"/>
  <c r="C14" i="189" s="1"/>
  <c r="H14" i="196"/>
  <c r="C14" i="196" s="1"/>
  <c r="H14" i="198"/>
  <c r="C14" i="198" s="1"/>
  <c r="H14" i="163"/>
  <c r="C14" i="163" s="1"/>
  <c r="H14" i="168"/>
  <c r="C14" i="168" s="1"/>
  <c r="E16" i="199"/>
  <c r="E17" i="199" s="1"/>
  <c r="E18" i="199" s="1"/>
  <c r="E19" i="199" s="1"/>
  <c r="E20" i="199" s="1"/>
  <c r="E21" i="199" s="1"/>
  <c r="E22" i="199" s="1"/>
  <c r="E23" i="199" s="1"/>
  <c r="E24" i="199" s="1"/>
  <c r="E25" i="199" s="1"/>
  <c r="E26" i="199" s="1"/>
  <c r="E27" i="199" s="1"/>
  <c r="E28" i="199" s="1"/>
  <c r="E29" i="199" s="1"/>
  <c r="E30" i="199" s="1"/>
  <c r="E31" i="199" s="1"/>
  <c r="U14" i="199"/>
  <c r="U13" i="199" s="1"/>
  <c r="H17" i="198"/>
  <c r="D18" i="198"/>
  <c r="H15" i="198"/>
  <c r="U14" i="198"/>
  <c r="U13" i="198" s="1"/>
  <c r="H16" i="198"/>
  <c r="H17" i="197"/>
  <c r="D18" i="197"/>
  <c r="H15" i="197"/>
  <c r="U14" i="197"/>
  <c r="U13" i="197" s="1"/>
  <c r="H16" i="197"/>
  <c r="D18" i="196"/>
  <c r="H15" i="196"/>
  <c r="E16" i="196"/>
  <c r="E17" i="196" s="1"/>
  <c r="E18" i="196" s="1"/>
  <c r="E19" i="196" s="1"/>
  <c r="E20" i="196" s="1"/>
  <c r="E21" i="196" s="1"/>
  <c r="E22" i="196" s="1"/>
  <c r="E23" i="196" s="1"/>
  <c r="E24" i="196" s="1"/>
  <c r="E25" i="196" s="1"/>
  <c r="E26" i="196" s="1"/>
  <c r="E27" i="196" s="1"/>
  <c r="E28" i="196" s="1"/>
  <c r="E29" i="196" s="1"/>
  <c r="E30" i="196" s="1"/>
  <c r="E31" i="196" s="1"/>
  <c r="U14" i="196"/>
  <c r="U13" i="196" s="1"/>
  <c r="H15" i="195"/>
  <c r="D16" i="195"/>
  <c r="D18" i="194"/>
  <c r="H15" i="194"/>
  <c r="E16" i="194"/>
  <c r="E17" i="194" s="1"/>
  <c r="E18" i="194" s="1"/>
  <c r="E19" i="194" s="1"/>
  <c r="E20" i="194" s="1"/>
  <c r="E21" i="194" s="1"/>
  <c r="E22" i="194" s="1"/>
  <c r="E23" i="194" s="1"/>
  <c r="E24" i="194" s="1"/>
  <c r="E25" i="194" s="1"/>
  <c r="E26" i="194" s="1"/>
  <c r="E27" i="194" s="1"/>
  <c r="E28" i="194" s="1"/>
  <c r="E29" i="194" s="1"/>
  <c r="E30" i="194" s="1"/>
  <c r="E31" i="194" s="1"/>
  <c r="U17" i="194"/>
  <c r="D16" i="193"/>
  <c r="H15" i="193"/>
  <c r="U14" i="193"/>
  <c r="U13" i="193" s="1"/>
  <c r="D16" i="192"/>
  <c r="U14" i="192"/>
  <c r="U13" i="192" s="1"/>
  <c r="H15" i="191"/>
  <c r="D16" i="191"/>
  <c r="H15" i="190"/>
  <c r="D16" i="190"/>
  <c r="U14" i="190"/>
  <c r="U13" i="190" s="1"/>
  <c r="H15" i="189"/>
  <c r="D16" i="189"/>
  <c r="U14" i="189"/>
  <c r="U13" i="189" s="1"/>
  <c r="H15" i="188"/>
  <c r="D16" i="188"/>
  <c r="U14" i="188"/>
  <c r="U13" i="188" s="1"/>
  <c r="U14" i="187"/>
  <c r="U13" i="187" s="1"/>
  <c r="U14" i="186"/>
  <c r="U13" i="186" s="1"/>
  <c r="D18" i="185"/>
  <c r="H15" i="185"/>
  <c r="E16" i="185"/>
  <c r="E17" i="185" s="1"/>
  <c r="E18" i="185" s="1"/>
  <c r="E19" i="185" s="1"/>
  <c r="E20" i="185" s="1"/>
  <c r="E21" i="185" s="1"/>
  <c r="E22" i="185" s="1"/>
  <c r="E23" i="185" s="1"/>
  <c r="E24" i="185" s="1"/>
  <c r="E25" i="185" s="1"/>
  <c r="E26" i="185" s="1"/>
  <c r="E27" i="185" s="1"/>
  <c r="E28" i="185" s="1"/>
  <c r="E29" i="185" s="1"/>
  <c r="E30" i="185" s="1"/>
  <c r="E31" i="185" s="1"/>
  <c r="U14" i="184"/>
  <c r="U13" i="184" s="1"/>
  <c r="U14" i="183"/>
  <c r="U13" i="183" s="1"/>
  <c r="H15" i="182"/>
  <c r="D16" i="182"/>
  <c r="H14" i="182"/>
  <c r="U14" i="182"/>
  <c r="U13" i="182" s="1"/>
  <c r="U14" i="181"/>
  <c r="U13" i="181" s="1"/>
  <c r="D18" i="180"/>
  <c r="U14" i="180"/>
  <c r="U13" i="180" s="1"/>
  <c r="U14" i="179"/>
  <c r="U13" i="179" s="1"/>
  <c r="H15" i="178"/>
  <c r="D16" i="178"/>
  <c r="U14" i="178"/>
  <c r="U13" i="178" s="1"/>
  <c r="H15" i="177"/>
  <c r="D16" i="177"/>
  <c r="H14" i="177"/>
  <c r="U14" i="177"/>
  <c r="U13" i="177" s="1"/>
  <c r="H17" i="176"/>
  <c r="D18" i="176"/>
  <c r="U14" i="176"/>
  <c r="U13" i="176" s="1"/>
  <c r="H16" i="176"/>
  <c r="H17" i="175"/>
  <c r="D18" i="175"/>
  <c r="H16" i="175"/>
  <c r="H15" i="174"/>
  <c r="D16" i="174"/>
  <c r="H15" i="173"/>
  <c r="D16" i="173"/>
  <c r="D18" i="172"/>
  <c r="H15" i="172"/>
  <c r="E16" i="172"/>
  <c r="E17" i="172" s="1"/>
  <c r="E18" i="172" s="1"/>
  <c r="E19" i="172" s="1"/>
  <c r="E20" i="172" s="1"/>
  <c r="E21" i="172" s="1"/>
  <c r="E22" i="172" s="1"/>
  <c r="E23" i="172" s="1"/>
  <c r="E24" i="172" s="1"/>
  <c r="E25" i="172" s="1"/>
  <c r="E26" i="172" s="1"/>
  <c r="E27" i="172" s="1"/>
  <c r="E28" i="172" s="1"/>
  <c r="E29" i="172" s="1"/>
  <c r="E30" i="172" s="1"/>
  <c r="E31" i="172" s="1"/>
  <c r="U14" i="172"/>
  <c r="U13" i="172" s="1"/>
  <c r="U14" i="171"/>
  <c r="U13" i="171" s="1"/>
  <c r="H16" i="171"/>
  <c r="H15" i="170"/>
  <c r="D16" i="170"/>
  <c r="U14" i="170"/>
  <c r="U13" i="170" s="1"/>
  <c r="H15" i="168"/>
  <c r="D16" i="168"/>
  <c r="U14" i="167"/>
  <c r="U13" i="167" s="1"/>
  <c r="U14" i="166"/>
  <c r="U13" i="166" s="1"/>
  <c r="H17" i="164"/>
  <c r="U14" i="164"/>
  <c r="U13" i="164" s="1"/>
  <c r="H15" i="163"/>
  <c r="D16" i="163"/>
  <c r="H15" i="162"/>
  <c r="D16" i="162"/>
  <c r="H17" i="161"/>
  <c r="U14" i="161"/>
  <c r="U13" i="161" s="1"/>
  <c r="U14" i="160"/>
  <c r="U13" i="160" s="1"/>
  <c r="D18" i="119"/>
  <c r="H15" i="119"/>
  <c r="E16" i="119"/>
  <c r="E17" i="119" s="1"/>
  <c r="E18" i="119" s="1"/>
  <c r="E19" i="119" s="1"/>
  <c r="E20" i="119" s="1"/>
  <c r="E21" i="119" s="1"/>
  <c r="E22" i="119" s="1"/>
  <c r="E23" i="119" s="1"/>
  <c r="E24" i="119" s="1"/>
  <c r="E25" i="119" s="1"/>
  <c r="E26" i="119" s="1"/>
  <c r="E27" i="119" s="1"/>
  <c r="E28" i="119" s="1"/>
  <c r="E29" i="119" s="1"/>
  <c r="E30" i="119" s="1"/>
  <c r="E31" i="119" s="1"/>
  <c r="U14" i="119"/>
  <c r="U13" i="119" s="1"/>
  <c r="U14" i="118"/>
  <c r="U13" i="118" s="1"/>
  <c r="H15" i="117"/>
  <c r="D16" i="117"/>
  <c r="H14" i="117"/>
  <c r="U14" i="117"/>
  <c r="U13" i="117" s="1"/>
  <c r="U14" i="116"/>
  <c r="U13" i="116" s="1"/>
  <c r="U14" i="115"/>
  <c r="U13" i="115" s="1"/>
  <c r="H15" i="114"/>
  <c r="D16" i="114"/>
  <c r="U14" i="114"/>
  <c r="U13" i="114" s="1"/>
  <c r="U14" i="113"/>
  <c r="U13" i="113" s="1"/>
  <c r="H15" i="112"/>
  <c r="D16" i="112"/>
  <c r="H14" i="112"/>
  <c r="U14" i="112"/>
  <c r="U13" i="112" s="1"/>
  <c r="H15" i="111"/>
  <c r="D16" i="111"/>
  <c r="H14" i="111"/>
  <c r="U14" i="111"/>
  <c r="U13" i="111" s="1"/>
  <c r="C14" i="159"/>
  <c r="E16" i="158"/>
  <c r="E17" i="158" s="1"/>
  <c r="E18" i="158" s="1"/>
  <c r="E19" i="158" s="1"/>
  <c r="E20" i="158" s="1"/>
  <c r="E21" i="158" s="1"/>
  <c r="E22" i="158" s="1"/>
  <c r="E23" i="158" s="1"/>
  <c r="E24" i="158" s="1"/>
  <c r="E25" i="158" s="1"/>
  <c r="E26" i="158" s="1"/>
  <c r="E27" i="158" s="1"/>
  <c r="E28" i="158" s="1"/>
  <c r="E29" i="158" s="1"/>
  <c r="E30" i="158" s="1"/>
  <c r="E31" i="158" s="1"/>
  <c r="S14" i="157"/>
  <c r="S13" i="157" s="1"/>
  <c r="S14" i="156"/>
  <c r="S13" i="156" s="1"/>
  <c r="S14" i="155"/>
  <c r="S13" i="155" s="1"/>
  <c r="D16" i="154"/>
  <c r="H15" i="154"/>
  <c r="S14" i="154"/>
  <c r="S13" i="154" s="1"/>
  <c r="S14" i="153"/>
  <c r="S13" i="153" s="1"/>
  <c r="H15" i="152"/>
  <c r="S14" i="152"/>
  <c r="S13" i="152" s="1"/>
  <c r="H15" i="151"/>
  <c r="D16" i="151"/>
  <c r="S14" i="151"/>
  <c r="S13" i="151" s="1"/>
  <c r="H15" i="150"/>
  <c r="E16" i="150"/>
  <c r="E17" i="150" s="1"/>
  <c r="E18" i="150" s="1"/>
  <c r="E19" i="150" s="1"/>
  <c r="E20" i="150" s="1"/>
  <c r="E21" i="150" s="1"/>
  <c r="E22" i="150" s="1"/>
  <c r="E23" i="150" s="1"/>
  <c r="E24" i="150" s="1"/>
  <c r="E25" i="150" s="1"/>
  <c r="E26" i="150" s="1"/>
  <c r="E27" i="150" s="1"/>
  <c r="E28" i="150" s="1"/>
  <c r="E29" i="150" s="1"/>
  <c r="E30" i="150" s="1"/>
  <c r="E31" i="150" s="1"/>
  <c r="S17" i="150"/>
  <c r="D18" i="149"/>
  <c r="H15" i="148"/>
  <c r="D16" i="148"/>
  <c r="S14" i="148"/>
  <c r="S13" i="148" s="1"/>
  <c r="H15" i="147"/>
  <c r="D16" i="147"/>
  <c r="S14" i="147"/>
  <c r="S13" i="147" s="1"/>
  <c r="E16" i="146"/>
  <c r="E17" i="146" s="1"/>
  <c r="E18" i="146" s="1"/>
  <c r="E19" i="146" s="1"/>
  <c r="E20" i="146" s="1"/>
  <c r="E21" i="146" s="1"/>
  <c r="E22" i="146" s="1"/>
  <c r="E23" i="146" s="1"/>
  <c r="E24" i="146" s="1"/>
  <c r="E25" i="146" s="1"/>
  <c r="E26" i="146" s="1"/>
  <c r="E27" i="146" s="1"/>
  <c r="E28" i="146" s="1"/>
  <c r="E29" i="146" s="1"/>
  <c r="E30" i="146" s="1"/>
  <c r="E31" i="146" s="1"/>
  <c r="S14" i="146"/>
  <c r="S13" i="146" s="1"/>
  <c r="H15" i="145"/>
  <c r="D16" i="145"/>
  <c r="S14" i="145"/>
  <c r="S13" i="145" s="1"/>
  <c r="S14" i="144"/>
  <c r="S13" i="144" s="1"/>
  <c r="H15" i="143"/>
  <c r="D16" i="143"/>
  <c r="H14" i="143"/>
  <c r="H15" i="142"/>
  <c r="D16" i="142"/>
  <c r="S14" i="142"/>
  <c r="S13" i="142" s="1"/>
  <c r="H15" i="141"/>
  <c r="D16" i="141"/>
  <c r="S19" i="141"/>
  <c r="H15" i="140"/>
  <c r="D16" i="140"/>
  <c r="E16" i="139"/>
  <c r="E17" i="139" s="1"/>
  <c r="E18" i="139" s="1"/>
  <c r="E19" i="139" s="1"/>
  <c r="E20" i="139" s="1"/>
  <c r="E21" i="139" s="1"/>
  <c r="E22" i="139" s="1"/>
  <c r="E23" i="139" s="1"/>
  <c r="E24" i="139" s="1"/>
  <c r="E25" i="139" s="1"/>
  <c r="E26" i="139" s="1"/>
  <c r="E27" i="139" s="1"/>
  <c r="E28" i="139" s="1"/>
  <c r="E29" i="139" s="1"/>
  <c r="E30" i="139" s="1"/>
  <c r="E31" i="139" s="1"/>
  <c r="H15" i="138"/>
  <c r="D16" i="138"/>
  <c r="S14" i="138"/>
  <c r="S13" i="138" s="1"/>
  <c r="H15" i="137"/>
  <c r="D16" i="137"/>
  <c r="H15" i="136"/>
  <c r="D16" i="136"/>
  <c r="S14" i="136"/>
  <c r="S13" i="136" s="1"/>
  <c r="H15" i="135"/>
  <c r="D16" i="135"/>
  <c r="S14" i="135"/>
  <c r="S13" i="135" s="1"/>
  <c r="H15" i="134"/>
  <c r="D16" i="134"/>
  <c r="S19" i="134"/>
  <c r="D16" i="133"/>
  <c r="H15" i="133"/>
  <c r="H15" i="131"/>
  <c r="D16" i="131"/>
  <c r="S14" i="131"/>
  <c r="S13" i="131" s="1"/>
  <c r="D16" i="130"/>
  <c r="S14" i="130"/>
  <c r="S13" i="130" s="1"/>
  <c r="S14" i="129"/>
  <c r="S13" i="129" s="1"/>
  <c r="S14" i="128"/>
  <c r="S13" i="128" s="1"/>
  <c r="H15" i="126"/>
  <c r="D16" i="126"/>
  <c r="S14" i="126"/>
  <c r="S13" i="126" s="1"/>
  <c r="S14" i="124"/>
  <c r="S13" i="124" s="1"/>
  <c r="H15" i="123"/>
  <c r="D16" i="123"/>
  <c r="S14" i="123"/>
  <c r="S13" i="123" s="1"/>
  <c r="D18" i="122"/>
  <c r="H15" i="122"/>
  <c r="E16" i="122"/>
  <c r="E17" i="122" s="1"/>
  <c r="E18" i="122" s="1"/>
  <c r="E19" i="122" s="1"/>
  <c r="E20" i="122" s="1"/>
  <c r="E21" i="122" s="1"/>
  <c r="E22" i="122" s="1"/>
  <c r="E23" i="122" s="1"/>
  <c r="E24" i="122" s="1"/>
  <c r="E25" i="122" s="1"/>
  <c r="E26" i="122" s="1"/>
  <c r="E27" i="122" s="1"/>
  <c r="E28" i="122" s="1"/>
  <c r="E29" i="122" s="1"/>
  <c r="E30" i="122" s="1"/>
  <c r="E31" i="122" s="1"/>
  <c r="S14" i="122"/>
  <c r="S13" i="122" s="1"/>
  <c r="H15" i="121"/>
  <c r="D16" i="121"/>
  <c r="H15" i="120"/>
  <c r="D16" i="120"/>
  <c r="S14" i="120"/>
  <c r="S13" i="120" s="1"/>
  <c r="E16" i="109"/>
  <c r="E17" i="109" s="1"/>
  <c r="E18" i="109" s="1"/>
  <c r="E19" i="109" s="1"/>
  <c r="E20" i="109" s="1"/>
  <c r="E21" i="109" s="1"/>
  <c r="E22" i="109" s="1"/>
  <c r="E23" i="109" s="1"/>
  <c r="E24" i="109" s="1"/>
  <c r="E25" i="109" s="1"/>
  <c r="E26" i="109" s="1"/>
  <c r="E27" i="109" s="1"/>
  <c r="E28" i="109" s="1"/>
  <c r="E29" i="109" s="1"/>
  <c r="E30" i="109" s="1"/>
  <c r="E31" i="109" s="1"/>
  <c r="D16" i="108"/>
  <c r="H15" i="108"/>
  <c r="S14" i="108"/>
  <c r="S13" i="108" s="1"/>
  <c r="S14" i="106"/>
  <c r="S13" i="106" s="1"/>
  <c r="S14" i="105"/>
  <c r="S13" i="105" s="1"/>
  <c r="H15" i="104"/>
  <c r="D16" i="104"/>
  <c r="S14" i="104"/>
  <c r="S13" i="104" s="1"/>
  <c r="H15" i="103"/>
  <c r="D16" i="103"/>
  <c r="H14" i="103"/>
  <c r="S14" i="103"/>
  <c r="S13" i="103" s="1"/>
  <c r="H15" i="102"/>
  <c r="D16" i="102"/>
  <c r="K7" i="195"/>
  <c r="K6" i="195"/>
  <c r="J14" i="195" s="1"/>
  <c r="J25" i="71" l="1"/>
  <c r="H26" i="71"/>
  <c r="J26" i="71" s="1"/>
  <c r="D27" i="71"/>
  <c r="H16" i="183"/>
  <c r="D18" i="171"/>
  <c r="H16" i="164"/>
  <c r="C16" i="164" s="1"/>
  <c r="D18" i="128"/>
  <c r="D16" i="184"/>
  <c r="D17" i="184" s="1"/>
  <c r="D18" i="181"/>
  <c r="D16" i="160"/>
  <c r="H17" i="116"/>
  <c r="D18" i="115"/>
  <c r="H16" i="115"/>
  <c r="C16" i="115" s="1"/>
  <c r="D18" i="152"/>
  <c r="H18" i="152" s="1"/>
  <c r="C17" i="152" s="1"/>
  <c r="H16" i="152"/>
  <c r="C15" i="152" s="1"/>
  <c r="S13" i="150"/>
  <c r="S13" i="141"/>
  <c r="S13" i="134"/>
  <c r="H15" i="199"/>
  <c r="H17" i="183"/>
  <c r="C16" i="183" s="1"/>
  <c r="H16" i="165"/>
  <c r="C16" i="165" s="1"/>
  <c r="H16" i="118"/>
  <c r="C16" i="118" s="1"/>
  <c r="H17" i="118"/>
  <c r="D16" i="127"/>
  <c r="D17" i="127" s="1"/>
  <c r="D16" i="110"/>
  <c r="D17" i="110" s="1"/>
  <c r="H15" i="139"/>
  <c r="D18" i="113"/>
  <c r="H16" i="116"/>
  <c r="C15" i="116" s="1"/>
  <c r="H17" i="167"/>
  <c r="H16" i="181"/>
  <c r="C15" i="181" s="1"/>
  <c r="H17" i="187"/>
  <c r="C16" i="187" s="1"/>
  <c r="H16" i="196"/>
  <c r="C15" i="196" s="1"/>
  <c r="D16" i="159"/>
  <c r="D17" i="159" s="1"/>
  <c r="U13" i="194"/>
  <c r="H15" i="109"/>
  <c r="S13" i="137"/>
  <c r="H16" i="187"/>
  <c r="C15" i="187" s="1"/>
  <c r="H16" i="194"/>
  <c r="C15" i="194" s="1"/>
  <c r="H16" i="169"/>
  <c r="D16" i="105"/>
  <c r="D18" i="186"/>
  <c r="D19" i="186" s="1"/>
  <c r="H16" i="128"/>
  <c r="C15" i="128" s="1"/>
  <c r="H16" i="139"/>
  <c r="H16" i="113"/>
  <c r="C16" i="113" s="1"/>
  <c r="D18" i="165"/>
  <c r="D19" i="165" s="1"/>
  <c r="H15" i="169"/>
  <c r="C15" i="169" s="1"/>
  <c r="H17" i="169"/>
  <c r="D16" i="155"/>
  <c r="D16" i="166"/>
  <c r="H16" i="161"/>
  <c r="C15" i="161" s="1"/>
  <c r="H15" i="146"/>
  <c r="H16" i="149"/>
  <c r="C15" i="149" s="1"/>
  <c r="H16" i="150"/>
  <c r="C15" i="150" s="1"/>
  <c r="H15" i="158"/>
  <c r="H16" i="186"/>
  <c r="C15" i="186" s="1"/>
  <c r="D16" i="107"/>
  <c r="D17" i="107" s="1"/>
  <c r="H17" i="107" s="1"/>
  <c r="H15" i="157"/>
  <c r="D16" i="157"/>
  <c r="H16" i="158"/>
  <c r="H16" i="119"/>
  <c r="C15" i="119" s="1"/>
  <c r="H16" i="167"/>
  <c r="C15" i="167" s="1"/>
  <c r="H16" i="172"/>
  <c r="C15" i="172" s="1"/>
  <c r="H15" i="156"/>
  <c r="D16" i="156"/>
  <c r="H15" i="144"/>
  <c r="D16" i="144"/>
  <c r="H15" i="129"/>
  <c r="D16" i="129"/>
  <c r="H15" i="125"/>
  <c r="D16" i="125"/>
  <c r="H15" i="124"/>
  <c r="D16" i="124"/>
  <c r="H15" i="106"/>
  <c r="D16" i="106"/>
  <c r="H16" i="122"/>
  <c r="C15" i="122" s="1"/>
  <c r="H16" i="146"/>
  <c r="H16" i="180"/>
  <c r="C15" i="180" s="1"/>
  <c r="H16" i="184"/>
  <c r="C15" i="184" s="1"/>
  <c r="H16" i="185"/>
  <c r="C15" i="185" s="1"/>
  <c r="H15" i="179"/>
  <c r="D16" i="179"/>
  <c r="H16" i="109"/>
  <c r="H16" i="199"/>
  <c r="C15" i="199" s="1"/>
  <c r="H15" i="153"/>
  <c r="D16" i="153"/>
  <c r="H15" i="132"/>
  <c r="D16" i="132"/>
  <c r="D19" i="199"/>
  <c r="H18" i="199"/>
  <c r="H17" i="199"/>
  <c r="C16" i="198"/>
  <c r="C15" i="198"/>
  <c r="D19" i="198"/>
  <c r="H18" i="198"/>
  <c r="C17" i="198" s="1"/>
  <c r="C16" i="197"/>
  <c r="C15" i="197"/>
  <c r="D19" i="197"/>
  <c r="H18" i="197"/>
  <c r="C17" i="197" s="1"/>
  <c r="D19" i="196"/>
  <c r="H18" i="196"/>
  <c r="H17" i="196"/>
  <c r="D17" i="195"/>
  <c r="H16" i="195"/>
  <c r="C15" i="195" s="1"/>
  <c r="J15" i="195"/>
  <c r="D19" i="194"/>
  <c r="H18" i="194"/>
  <c r="H17" i="194"/>
  <c r="D17" i="193"/>
  <c r="H16" i="193"/>
  <c r="D17" i="192"/>
  <c r="H16" i="192"/>
  <c r="D17" i="191"/>
  <c r="H16" i="191"/>
  <c r="C15" i="191" s="1"/>
  <c r="D17" i="190"/>
  <c r="H16" i="190"/>
  <c r="C15" i="190" s="1"/>
  <c r="D17" i="189"/>
  <c r="H16" i="189"/>
  <c r="C15" i="189" s="1"/>
  <c r="D17" i="188"/>
  <c r="H16" i="188"/>
  <c r="C15" i="188" s="1"/>
  <c r="D19" i="187"/>
  <c r="H18" i="187"/>
  <c r="D19" i="185"/>
  <c r="H18" i="185"/>
  <c r="H17" i="185"/>
  <c r="D19" i="183"/>
  <c r="H18" i="183"/>
  <c r="C15" i="183"/>
  <c r="C14" i="182"/>
  <c r="D17" i="182"/>
  <c r="H16" i="182"/>
  <c r="C15" i="182" s="1"/>
  <c r="D19" i="181"/>
  <c r="H18" i="181"/>
  <c r="C17" i="181" s="1"/>
  <c r="D19" i="180"/>
  <c r="H18" i="180"/>
  <c r="C17" i="180" s="1"/>
  <c r="D17" i="178"/>
  <c r="H16" i="178"/>
  <c r="C15" i="178" s="1"/>
  <c r="C14" i="177"/>
  <c r="D17" i="177"/>
  <c r="H16" i="177"/>
  <c r="C15" i="177" s="1"/>
  <c r="C16" i="176"/>
  <c r="D19" i="176"/>
  <c r="H18" i="176"/>
  <c r="C17" i="176" s="1"/>
  <c r="C15" i="176"/>
  <c r="C16" i="175"/>
  <c r="D19" i="175"/>
  <c r="H18" i="175"/>
  <c r="C17" i="175" s="1"/>
  <c r="C15" i="175"/>
  <c r="D17" i="174"/>
  <c r="H16" i="174"/>
  <c r="C15" i="174" s="1"/>
  <c r="D17" i="173"/>
  <c r="H16" i="173"/>
  <c r="C15" i="173" s="1"/>
  <c r="D19" i="172"/>
  <c r="H18" i="172"/>
  <c r="H17" i="172"/>
  <c r="C16" i="171"/>
  <c r="D19" i="171"/>
  <c r="H18" i="171"/>
  <c r="C17" i="171" s="1"/>
  <c r="C15" i="171"/>
  <c r="D17" i="170"/>
  <c r="H16" i="170"/>
  <c r="C15" i="170" s="1"/>
  <c r="D19" i="169"/>
  <c r="H18" i="169"/>
  <c r="C17" i="169" s="1"/>
  <c r="D17" i="168"/>
  <c r="H16" i="168"/>
  <c r="C15" i="168" s="1"/>
  <c r="H18" i="167"/>
  <c r="D19" i="167"/>
  <c r="C15" i="164"/>
  <c r="D19" i="164"/>
  <c r="H18" i="164"/>
  <c r="C17" i="164" s="1"/>
  <c r="D17" i="163"/>
  <c r="H16" i="163"/>
  <c r="C15" i="163" s="1"/>
  <c r="D17" i="162"/>
  <c r="H16" i="162"/>
  <c r="C15" i="162" s="1"/>
  <c r="D19" i="161"/>
  <c r="H18" i="161"/>
  <c r="C17" i="161" s="1"/>
  <c r="D19" i="119"/>
  <c r="H18" i="119"/>
  <c r="H17" i="119"/>
  <c r="D19" i="118"/>
  <c r="H18" i="118"/>
  <c r="C17" i="118" s="1"/>
  <c r="C14" i="117"/>
  <c r="D17" i="117"/>
  <c r="H16" i="117"/>
  <c r="C15" i="117" s="1"/>
  <c r="D19" i="116"/>
  <c r="H18" i="116"/>
  <c r="C17" i="116" s="1"/>
  <c r="D19" i="115"/>
  <c r="H18" i="115"/>
  <c r="C17" i="115" s="1"/>
  <c r="C15" i="115"/>
  <c r="D17" i="114"/>
  <c r="H16" i="114"/>
  <c r="C15" i="114" s="1"/>
  <c r="D19" i="113"/>
  <c r="H18" i="113"/>
  <c r="C17" i="113" s="1"/>
  <c r="C14" i="112"/>
  <c r="D17" i="112"/>
  <c r="H16" i="112"/>
  <c r="C15" i="112" s="1"/>
  <c r="C14" i="111"/>
  <c r="D17" i="111"/>
  <c r="H16" i="111"/>
  <c r="C15" i="111" s="1"/>
  <c r="D19" i="158"/>
  <c r="H18" i="158"/>
  <c r="H17" i="158"/>
  <c r="D17" i="154"/>
  <c r="H16" i="154"/>
  <c r="C16" i="152"/>
  <c r="D17" i="151"/>
  <c r="H16" i="151"/>
  <c r="C15" i="151" s="1"/>
  <c r="D19" i="150"/>
  <c r="H18" i="150"/>
  <c r="H17" i="150"/>
  <c r="D19" i="149"/>
  <c r="H18" i="149"/>
  <c r="C17" i="149" s="1"/>
  <c r="D17" i="148"/>
  <c r="H16" i="148"/>
  <c r="C15" i="148" s="1"/>
  <c r="D17" i="147"/>
  <c r="H16" i="147"/>
  <c r="C15" i="147" s="1"/>
  <c r="D19" i="146"/>
  <c r="H18" i="146"/>
  <c r="H17" i="146"/>
  <c r="D17" i="145"/>
  <c r="H16" i="145"/>
  <c r="C15" i="145" s="1"/>
  <c r="C14" i="143"/>
  <c r="D17" i="143"/>
  <c r="H16" i="143"/>
  <c r="C15" i="143" s="1"/>
  <c r="D17" i="142"/>
  <c r="H16" i="142"/>
  <c r="C15" i="142" s="1"/>
  <c r="D17" i="141"/>
  <c r="H16" i="141"/>
  <c r="C15" i="141" s="1"/>
  <c r="D17" i="140"/>
  <c r="H16" i="140"/>
  <c r="D19" i="139"/>
  <c r="H18" i="139"/>
  <c r="H17" i="139"/>
  <c r="D17" i="138"/>
  <c r="H16" i="138"/>
  <c r="C15" i="138" s="1"/>
  <c r="D17" i="137"/>
  <c r="H16" i="137"/>
  <c r="C15" i="137" s="1"/>
  <c r="D17" i="136"/>
  <c r="H16" i="136"/>
  <c r="C15" i="136" s="1"/>
  <c r="D17" i="135"/>
  <c r="H16" i="135"/>
  <c r="C15" i="135" s="1"/>
  <c r="D17" i="134"/>
  <c r="H16" i="134"/>
  <c r="C15" i="134" s="1"/>
  <c r="D17" i="133"/>
  <c r="H16" i="133"/>
  <c r="D17" i="131"/>
  <c r="H16" i="131"/>
  <c r="C15" i="131" s="1"/>
  <c r="D17" i="130"/>
  <c r="H16" i="130"/>
  <c r="D19" i="128"/>
  <c r="H18" i="128"/>
  <c r="C17" i="128" s="1"/>
  <c r="D17" i="126"/>
  <c r="H16" i="126"/>
  <c r="C15" i="126" s="1"/>
  <c r="D17" i="123"/>
  <c r="H16" i="123"/>
  <c r="C15" i="123" s="1"/>
  <c r="D19" i="122"/>
  <c r="H18" i="122"/>
  <c r="H17" i="122"/>
  <c r="D17" i="121"/>
  <c r="H16" i="121"/>
  <c r="C15" i="121" s="1"/>
  <c r="D17" i="120"/>
  <c r="H16" i="120"/>
  <c r="C15" i="120" s="1"/>
  <c r="C15" i="109"/>
  <c r="D19" i="109"/>
  <c r="H18" i="109"/>
  <c r="H17" i="109"/>
  <c r="D17" i="108"/>
  <c r="H16" i="108"/>
  <c r="D17" i="104"/>
  <c r="H16" i="104"/>
  <c r="C15" i="104" s="1"/>
  <c r="C14" i="103"/>
  <c r="D17" i="103"/>
  <c r="H16" i="103"/>
  <c r="C15" i="103" s="1"/>
  <c r="D17" i="102"/>
  <c r="H16" i="102"/>
  <c r="C15" i="102" s="1"/>
  <c r="H27" i="71" l="1"/>
  <c r="D28" i="71"/>
  <c r="C25" i="71"/>
  <c r="C15" i="118"/>
  <c r="D19" i="152"/>
  <c r="H19" i="152" s="1"/>
  <c r="C16" i="149"/>
  <c r="C16" i="186"/>
  <c r="H17" i="184"/>
  <c r="C16" i="184" s="1"/>
  <c r="D18" i="184"/>
  <c r="C17" i="183"/>
  <c r="C17" i="167"/>
  <c r="C15" i="165"/>
  <c r="D17" i="160"/>
  <c r="H16" i="160"/>
  <c r="C15" i="113"/>
  <c r="C15" i="146"/>
  <c r="H16" i="127"/>
  <c r="C15" i="127" s="1"/>
  <c r="H18" i="186"/>
  <c r="C17" i="186" s="1"/>
  <c r="C16" i="181"/>
  <c r="C16" i="169"/>
  <c r="C16" i="167"/>
  <c r="C16" i="161"/>
  <c r="H16" i="159"/>
  <c r="C15" i="159" s="1"/>
  <c r="C15" i="158"/>
  <c r="C15" i="139"/>
  <c r="D18" i="127"/>
  <c r="H17" i="127"/>
  <c r="C16" i="127" s="1"/>
  <c r="H16" i="110"/>
  <c r="H17" i="110"/>
  <c r="D18" i="110"/>
  <c r="H16" i="107"/>
  <c r="D18" i="107"/>
  <c r="C16" i="116"/>
  <c r="C16" i="180"/>
  <c r="C17" i="187"/>
  <c r="H17" i="159"/>
  <c r="C16" i="159" s="1"/>
  <c r="D18" i="159"/>
  <c r="D17" i="155"/>
  <c r="H16" i="155"/>
  <c r="D17" i="166"/>
  <c r="H16" i="166"/>
  <c r="C16" i="128"/>
  <c r="H18" i="165"/>
  <c r="C17" i="165" s="1"/>
  <c r="D17" i="105"/>
  <c r="H16" i="105"/>
  <c r="D17" i="124"/>
  <c r="H16" i="124"/>
  <c r="D17" i="129"/>
  <c r="H16" i="129"/>
  <c r="D17" i="156"/>
  <c r="H16" i="156"/>
  <c r="D17" i="153"/>
  <c r="H16" i="153"/>
  <c r="D17" i="179"/>
  <c r="H16" i="179"/>
  <c r="D17" i="106"/>
  <c r="H16" i="106"/>
  <c r="D17" i="125"/>
  <c r="H16" i="125"/>
  <c r="D17" i="144"/>
  <c r="H16" i="144"/>
  <c r="D17" i="157"/>
  <c r="H16" i="157"/>
  <c r="D17" i="132"/>
  <c r="H16" i="132"/>
  <c r="C17" i="199"/>
  <c r="D20" i="199"/>
  <c r="H19" i="199"/>
  <c r="C16" i="199"/>
  <c r="H19" i="198"/>
  <c r="D20" i="198"/>
  <c r="D20" i="197"/>
  <c r="H19" i="197"/>
  <c r="C17" i="196"/>
  <c r="H19" i="196"/>
  <c r="D20" i="196"/>
  <c r="C16" i="196"/>
  <c r="J16" i="195"/>
  <c r="H17" i="195"/>
  <c r="D18" i="195"/>
  <c r="C17" i="194"/>
  <c r="D20" i="194"/>
  <c r="H19" i="194"/>
  <c r="C16" i="194"/>
  <c r="H17" i="193"/>
  <c r="D18" i="193"/>
  <c r="C15" i="193"/>
  <c r="C15" i="192"/>
  <c r="H17" i="192"/>
  <c r="D18" i="192"/>
  <c r="H17" i="191"/>
  <c r="D18" i="191"/>
  <c r="H17" i="190"/>
  <c r="D18" i="190"/>
  <c r="H17" i="189"/>
  <c r="D18" i="189"/>
  <c r="H17" i="188"/>
  <c r="D18" i="188"/>
  <c r="H19" i="187"/>
  <c r="D20" i="187"/>
  <c r="H19" i="186"/>
  <c r="D20" i="186"/>
  <c r="C17" i="185"/>
  <c r="H19" i="185"/>
  <c r="D20" i="185"/>
  <c r="C16" i="185"/>
  <c r="D20" i="183"/>
  <c r="H19" i="183"/>
  <c r="H17" i="182"/>
  <c r="D18" i="182"/>
  <c r="H19" i="181"/>
  <c r="D20" i="181"/>
  <c r="H19" i="180"/>
  <c r="D20" i="180"/>
  <c r="H17" i="178"/>
  <c r="D18" i="178"/>
  <c r="H17" i="177"/>
  <c r="D18" i="177"/>
  <c r="H19" i="176"/>
  <c r="D20" i="176"/>
  <c r="H19" i="175"/>
  <c r="D20" i="175"/>
  <c r="H17" i="174"/>
  <c r="D18" i="174"/>
  <c r="H17" i="173"/>
  <c r="D18" i="173"/>
  <c r="C17" i="172"/>
  <c r="D20" i="172"/>
  <c r="H19" i="172"/>
  <c r="C16" i="172"/>
  <c r="H19" i="171"/>
  <c r="D20" i="171"/>
  <c r="H17" i="170"/>
  <c r="D18" i="170"/>
  <c r="H19" i="169"/>
  <c r="D20" i="169"/>
  <c r="H17" i="168"/>
  <c r="D18" i="168"/>
  <c r="D20" i="167"/>
  <c r="H19" i="167"/>
  <c r="C18" i="167" s="1"/>
  <c r="H19" i="165"/>
  <c r="D20" i="165"/>
  <c r="D20" i="164"/>
  <c r="H19" i="164"/>
  <c r="H17" i="163"/>
  <c r="D18" i="163"/>
  <c r="H17" i="162"/>
  <c r="D18" i="162"/>
  <c r="D20" i="161"/>
  <c r="H19" i="161"/>
  <c r="C17" i="119"/>
  <c r="D20" i="119"/>
  <c r="H19" i="119"/>
  <c r="C16" i="119"/>
  <c r="H19" i="118"/>
  <c r="C18" i="118" s="1"/>
  <c r="D20" i="118"/>
  <c r="H17" i="117"/>
  <c r="D18" i="117"/>
  <c r="D20" i="116"/>
  <c r="H19" i="116"/>
  <c r="D20" i="115"/>
  <c r="H19" i="115"/>
  <c r="H17" i="114"/>
  <c r="D18" i="114"/>
  <c r="D20" i="113"/>
  <c r="H19" i="113"/>
  <c r="H17" i="112"/>
  <c r="D18" i="112"/>
  <c r="H17" i="111"/>
  <c r="D18" i="111"/>
  <c r="C17" i="158"/>
  <c r="D20" i="158"/>
  <c r="H19" i="158"/>
  <c r="C16" i="158"/>
  <c r="H17" i="154"/>
  <c r="D18" i="154"/>
  <c r="C15" i="154"/>
  <c r="H17" i="151"/>
  <c r="D18" i="151"/>
  <c r="C17" i="150"/>
  <c r="D20" i="150"/>
  <c r="H19" i="150"/>
  <c r="C16" i="150"/>
  <c r="H19" i="149"/>
  <c r="D20" i="149"/>
  <c r="H17" i="148"/>
  <c r="D18" i="148"/>
  <c r="H17" i="147"/>
  <c r="D18" i="147"/>
  <c r="C17" i="146"/>
  <c r="H19" i="146"/>
  <c r="D20" i="146"/>
  <c r="C16" i="146"/>
  <c r="H17" i="145"/>
  <c r="D18" i="145"/>
  <c r="H17" i="143"/>
  <c r="D18" i="143"/>
  <c r="H17" i="142"/>
  <c r="D18" i="142"/>
  <c r="H17" i="141"/>
  <c r="D18" i="141"/>
  <c r="H17" i="140"/>
  <c r="D18" i="140"/>
  <c r="C15" i="140"/>
  <c r="C17" i="139"/>
  <c r="H19" i="139"/>
  <c r="D20" i="139"/>
  <c r="C16" i="139"/>
  <c r="H17" i="138"/>
  <c r="D18" i="138"/>
  <c r="H17" i="137"/>
  <c r="D18" i="137"/>
  <c r="H17" i="136"/>
  <c r="D18" i="136"/>
  <c r="D18" i="135"/>
  <c r="H17" i="135"/>
  <c r="H17" i="134"/>
  <c r="D18" i="134"/>
  <c r="H17" i="133"/>
  <c r="D18" i="133"/>
  <c r="C15" i="133"/>
  <c r="H17" i="131"/>
  <c r="D18" i="131"/>
  <c r="C15" i="130"/>
  <c r="H17" i="130"/>
  <c r="D18" i="130"/>
  <c r="D20" i="128"/>
  <c r="H19" i="128"/>
  <c r="H17" i="126"/>
  <c r="D18" i="126"/>
  <c r="D18" i="123"/>
  <c r="H17" i="123"/>
  <c r="C17" i="122"/>
  <c r="H19" i="122"/>
  <c r="D20" i="122"/>
  <c r="C16" i="122"/>
  <c r="H17" i="121"/>
  <c r="D18" i="121"/>
  <c r="H17" i="120"/>
  <c r="D18" i="120"/>
  <c r="C17" i="109"/>
  <c r="D20" i="109"/>
  <c r="H19" i="109"/>
  <c r="C16" i="109"/>
  <c r="H17" i="108"/>
  <c r="D18" i="108"/>
  <c r="C15" i="108"/>
  <c r="H17" i="104"/>
  <c r="D18" i="104"/>
  <c r="H17" i="103"/>
  <c r="D18" i="103"/>
  <c r="H17" i="102"/>
  <c r="D18" i="102"/>
  <c r="K7" i="71"/>
  <c r="K6" i="71"/>
  <c r="K7" i="199"/>
  <c r="K6" i="199"/>
  <c r="K7" i="198"/>
  <c r="K6" i="198"/>
  <c r="K7" i="197"/>
  <c r="K6" i="197"/>
  <c r="J18" i="197" s="1"/>
  <c r="K7" i="196"/>
  <c r="K6" i="196"/>
  <c r="J17" i="196" s="1"/>
  <c r="K7" i="194"/>
  <c r="K6" i="194"/>
  <c r="K7" i="193"/>
  <c r="K6" i="193"/>
  <c r="J16" i="193" s="1"/>
  <c r="K7" i="192"/>
  <c r="K6" i="192"/>
  <c r="J16" i="192" s="1"/>
  <c r="K7" i="191"/>
  <c r="K6" i="191"/>
  <c r="K7" i="190"/>
  <c r="K6" i="190"/>
  <c r="K7" i="189"/>
  <c r="K6" i="189"/>
  <c r="K7" i="188"/>
  <c r="K6" i="188"/>
  <c r="J16" i="188" s="1"/>
  <c r="K7" i="187"/>
  <c r="K6" i="187"/>
  <c r="J18" i="187" s="1"/>
  <c r="K7" i="186"/>
  <c r="K6" i="186"/>
  <c r="K7" i="185"/>
  <c r="K6" i="185"/>
  <c r="J17" i="185" s="1"/>
  <c r="K7" i="184"/>
  <c r="K6" i="184"/>
  <c r="K7" i="183"/>
  <c r="K6" i="183"/>
  <c r="J18" i="183" s="1"/>
  <c r="K7" i="182"/>
  <c r="K6" i="182"/>
  <c r="K7" i="181"/>
  <c r="K6" i="181"/>
  <c r="K7" i="180"/>
  <c r="K6" i="180"/>
  <c r="J18" i="180" s="1"/>
  <c r="K7" i="179"/>
  <c r="K6" i="179"/>
  <c r="K7" i="178"/>
  <c r="K6" i="178"/>
  <c r="J16" i="178" s="1"/>
  <c r="K7" i="177"/>
  <c r="K6" i="177"/>
  <c r="K7" i="176"/>
  <c r="K6" i="176"/>
  <c r="K7" i="175"/>
  <c r="K6" i="175"/>
  <c r="J18" i="175" s="1"/>
  <c r="K7" i="174"/>
  <c r="K6" i="174"/>
  <c r="J16" i="174" s="1"/>
  <c r="K7" i="173"/>
  <c r="K6" i="173"/>
  <c r="J16" i="173" s="1"/>
  <c r="K7" i="172"/>
  <c r="K6" i="172"/>
  <c r="J17" i="172" s="1"/>
  <c r="K7" i="171"/>
  <c r="K6" i="171"/>
  <c r="K7" i="170"/>
  <c r="K6" i="170"/>
  <c r="J16" i="170" s="1"/>
  <c r="K7" i="169"/>
  <c r="K6" i="169"/>
  <c r="J18" i="169" s="1"/>
  <c r="K7" i="168"/>
  <c r="K6" i="168"/>
  <c r="J16" i="168" s="1"/>
  <c r="K7" i="167"/>
  <c r="K6" i="167"/>
  <c r="K7" i="166"/>
  <c r="K6" i="166"/>
  <c r="K7" i="165"/>
  <c r="K6" i="165"/>
  <c r="K7" i="164"/>
  <c r="K6" i="164"/>
  <c r="J18" i="164" s="1"/>
  <c r="K7" i="163"/>
  <c r="K6" i="163"/>
  <c r="J16" i="163" s="1"/>
  <c r="K7" i="162"/>
  <c r="K6" i="162"/>
  <c r="K7" i="161"/>
  <c r="K6" i="161"/>
  <c r="J18" i="161" s="1"/>
  <c r="K7" i="160"/>
  <c r="K6" i="160"/>
  <c r="K7" i="119"/>
  <c r="K6" i="119"/>
  <c r="J17" i="119" s="1"/>
  <c r="K7" i="118"/>
  <c r="K6" i="118"/>
  <c r="K7" i="117"/>
  <c r="K6" i="117"/>
  <c r="K7" i="116"/>
  <c r="K6" i="116"/>
  <c r="K7" i="115"/>
  <c r="K6" i="115"/>
  <c r="K7" i="114"/>
  <c r="K6" i="114"/>
  <c r="J16" i="114" s="1"/>
  <c r="K7" i="113"/>
  <c r="K6" i="113"/>
  <c r="K7" i="112"/>
  <c r="K6" i="112"/>
  <c r="K7" i="111"/>
  <c r="K6" i="111"/>
  <c r="J16" i="111" s="1"/>
  <c r="K7" i="159"/>
  <c r="K6" i="159"/>
  <c r="K7" i="158"/>
  <c r="K6" i="158"/>
  <c r="J17" i="158" s="1"/>
  <c r="K7" i="157"/>
  <c r="K6" i="157"/>
  <c r="K7" i="156"/>
  <c r="K6" i="156"/>
  <c r="K7" i="155"/>
  <c r="K6" i="155"/>
  <c r="K7" i="154"/>
  <c r="K6" i="154"/>
  <c r="J16" i="154" s="1"/>
  <c r="K7" i="153"/>
  <c r="K6" i="153"/>
  <c r="K7" i="152"/>
  <c r="K6" i="152"/>
  <c r="K7" i="151"/>
  <c r="K6" i="151"/>
  <c r="K7" i="150"/>
  <c r="K6" i="150"/>
  <c r="J18" i="150" s="1"/>
  <c r="K7" i="149"/>
  <c r="K6" i="149"/>
  <c r="J18" i="149" s="1"/>
  <c r="K7" i="148"/>
  <c r="K6" i="148"/>
  <c r="K7" i="147"/>
  <c r="K6" i="147"/>
  <c r="J16" i="147" s="1"/>
  <c r="K7" i="146"/>
  <c r="K6" i="146"/>
  <c r="J17" i="146" s="1"/>
  <c r="K7" i="145"/>
  <c r="K6" i="145"/>
  <c r="J16" i="145" s="1"/>
  <c r="K7" i="144"/>
  <c r="K6" i="144"/>
  <c r="K7" i="143"/>
  <c r="K6" i="143"/>
  <c r="K7" i="142"/>
  <c r="K6" i="142"/>
  <c r="K7" i="141"/>
  <c r="K6" i="141"/>
  <c r="K7" i="140"/>
  <c r="K6" i="140"/>
  <c r="K7" i="139"/>
  <c r="K6" i="139"/>
  <c r="J18" i="139" s="1"/>
  <c r="K7" i="138"/>
  <c r="K6" i="138"/>
  <c r="J16" i="138" s="1"/>
  <c r="K7" i="137"/>
  <c r="K6" i="137"/>
  <c r="J16" i="137" s="1"/>
  <c r="K7" i="136"/>
  <c r="K6" i="136"/>
  <c r="J16" i="136" s="1"/>
  <c r="K7" i="135"/>
  <c r="K6" i="135"/>
  <c r="K7" i="134"/>
  <c r="K6" i="134"/>
  <c r="K7" i="133"/>
  <c r="K6" i="133"/>
  <c r="J16" i="133" s="1"/>
  <c r="K7" i="132"/>
  <c r="K6" i="132"/>
  <c r="K7" i="131"/>
  <c r="K6" i="131"/>
  <c r="J16" i="131" s="1"/>
  <c r="K7" i="130"/>
  <c r="K6" i="130"/>
  <c r="K7" i="129"/>
  <c r="K6" i="129"/>
  <c r="K7" i="128"/>
  <c r="K6" i="128"/>
  <c r="J18" i="128" s="1"/>
  <c r="K7" i="127"/>
  <c r="K6" i="127"/>
  <c r="K7" i="126"/>
  <c r="K6" i="126"/>
  <c r="J16" i="126" s="1"/>
  <c r="K7" i="125"/>
  <c r="K6" i="125"/>
  <c r="K7" i="124"/>
  <c r="K6" i="124"/>
  <c r="K7" i="123"/>
  <c r="K6" i="123"/>
  <c r="K7" i="122"/>
  <c r="K6" i="122"/>
  <c r="J17" i="122" s="1"/>
  <c r="K7" i="121"/>
  <c r="K6" i="121"/>
  <c r="J16" i="121" s="1"/>
  <c r="K7" i="120"/>
  <c r="K6" i="120"/>
  <c r="K7" i="110"/>
  <c r="K6" i="110"/>
  <c r="K7" i="109"/>
  <c r="K6" i="109"/>
  <c r="J18" i="109" s="1"/>
  <c r="K7" i="108"/>
  <c r="K6" i="108"/>
  <c r="J16" i="108" s="1"/>
  <c r="K7" i="107"/>
  <c r="K6" i="107"/>
  <c r="K7" i="106"/>
  <c r="K6" i="106"/>
  <c r="K7" i="105"/>
  <c r="K6" i="105"/>
  <c r="K7" i="104"/>
  <c r="K6" i="104"/>
  <c r="J16" i="104" s="1"/>
  <c r="K7" i="103"/>
  <c r="K6" i="103"/>
  <c r="J16" i="103" s="1"/>
  <c r="K7" i="102"/>
  <c r="K6" i="102"/>
  <c r="N10" i="199"/>
  <c r="K9" i="199"/>
  <c r="J9" i="199"/>
  <c r="K8" i="199"/>
  <c r="V12" i="199" s="1"/>
  <c r="J8" i="199"/>
  <c r="K3" i="199"/>
  <c r="K2" i="199"/>
  <c r="K1" i="199"/>
  <c r="N10" i="198"/>
  <c r="K9" i="198"/>
  <c r="J9" i="198"/>
  <c r="K8" i="198"/>
  <c r="V12" i="198" s="1"/>
  <c r="J8" i="198"/>
  <c r="K3" i="198"/>
  <c r="K2" i="198"/>
  <c r="K1" i="198"/>
  <c r="N10" i="197"/>
  <c r="K9" i="197"/>
  <c r="J9" i="197"/>
  <c r="K8" i="197"/>
  <c r="V12" i="197" s="1"/>
  <c r="J8" i="197"/>
  <c r="K3" i="197"/>
  <c r="K2" i="197"/>
  <c r="K1" i="197"/>
  <c r="N10" i="196"/>
  <c r="K9" i="196"/>
  <c r="J9" i="196"/>
  <c r="K8" i="196"/>
  <c r="V12" i="196" s="1"/>
  <c r="J8" i="196"/>
  <c r="K3" i="196"/>
  <c r="K2" i="196"/>
  <c r="K1" i="196"/>
  <c r="N10" i="195"/>
  <c r="K9" i="195"/>
  <c r="J9" i="195"/>
  <c r="K8" i="195"/>
  <c r="V12" i="195" s="1"/>
  <c r="J8" i="195"/>
  <c r="K3" i="195"/>
  <c r="K2" i="195"/>
  <c r="K1" i="195"/>
  <c r="N10" i="194"/>
  <c r="K9" i="194"/>
  <c r="J9" i="194"/>
  <c r="K8" i="194"/>
  <c r="V12" i="194" s="1"/>
  <c r="J8" i="194"/>
  <c r="K3" i="194"/>
  <c r="K2" i="194"/>
  <c r="K1" i="194"/>
  <c r="N10" i="193"/>
  <c r="K9" i="193"/>
  <c r="J9" i="193"/>
  <c r="K8" i="193"/>
  <c r="V12" i="193" s="1"/>
  <c r="J8" i="193"/>
  <c r="K3" i="193"/>
  <c r="K2" i="193"/>
  <c r="K1" i="193"/>
  <c r="N10" i="192"/>
  <c r="K9" i="192"/>
  <c r="J9" i="192"/>
  <c r="K8" i="192"/>
  <c r="V12" i="192" s="1"/>
  <c r="J8" i="192"/>
  <c r="K3" i="192"/>
  <c r="K2" i="192"/>
  <c r="K1" i="192"/>
  <c r="N10" i="191"/>
  <c r="K9" i="191"/>
  <c r="J9" i="191"/>
  <c r="K8" i="191"/>
  <c r="V12" i="191" s="1"/>
  <c r="J8" i="191"/>
  <c r="K3" i="191"/>
  <c r="K2" i="191"/>
  <c r="K1" i="191"/>
  <c r="N10" i="190"/>
  <c r="K9" i="190"/>
  <c r="J9" i="190"/>
  <c r="K8" i="190"/>
  <c r="U12" i="190" s="1"/>
  <c r="J8" i="190"/>
  <c r="K3" i="190"/>
  <c r="K2" i="190"/>
  <c r="K1" i="190"/>
  <c r="N10" i="189"/>
  <c r="K9" i="189"/>
  <c r="J9" i="189"/>
  <c r="K8" i="189"/>
  <c r="V12" i="189" s="1"/>
  <c r="J8" i="189"/>
  <c r="K3" i="189"/>
  <c r="K2" i="189"/>
  <c r="K1" i="189"/>
  <c r="N10" i="188"/>
  <c r="K9" i="188"/>
  <c r="J9" i="188"/>
  <c r="K8" i="188"/>
  <c r="V12" i="188" s="1"/>
  <c r="J8" i="188"/>
  <c r="K3" i="188"/>
  <c r="K2" i="188"/>
  <c r="K1" i="188"/>
  <c r="N10" i="187"/>
  <c r="K9" i="187"/>
  <c r="J9" i="187"/>
  <c r="K8" i="187"/>
  <c r="V12" i="187" s="1"/>
  <c r="J8" i="187"/>
  <c r="K3" i="187"/>
  <c r="K2" i="187"/>
  <c r="K1" i="187"/>
  <c r="N10" i="186"/>
  <c r="K9" i="186"/>
  <c r="J9" i="186"/>
  <c r="K8" i="186"/>
  <c r="V12" i="186" s="1"/>
  <c r="J8" i="186"/>
  <c r="K3" i="186"/>
  <c r="K2" i="186"/>
  <c r="K1" i="186"/>
  <c r="N10" i="185"/>
  <c r="K9" i="185"/>
  <c r="J9" i="185"/>
  <c r="K8" i="185"/>
  <c r="V12" i="185" s="1"/>
  <c r="J8" i="185"/>
  <c r="K3" i="185"/>
  <c r="K2" i="185"/>
  <c r="K1" i="185"/>
  <c r="N10" i="184"/>
  <c r="K9" i="184"/>
  <c r="J9" i="184"/>
  <c r="K8" i="184"/>
  <c r="V12" i="184" s="1"/>
  <c r="J8" i="184"/>
  <c r="K3" i="184"/>
  <c r="K2" i="184"/>
  <c r="K1" i="184"/>
  <c r="N10" i="183"/>
  <c r="K9" i="183"/>
  <c r="J9" i="183"/>
  <c r="K8" i="183"/>
  <c r="V12" i="183" s="1"/>
  <c r="J8" i="183"/>
  <c r="K3" i="183"/>
  <c r="K2" i="183"/>
  <c r="K1" i="183"/>
  <c r="N10" i="182"/>
  <c r="K9" i="182"/>
  <c r="J9" i="182"/>
  <c r="K8" i="182"/>
  <c r="V12" i="182" s="1"/>
  <c r="J8" i="182"/>
  <c r="K3" i="182"/>
  <c r="K2" i="182"/>
  <c r="K1" i="182"/>
  <c r="N10" i="181"/>
  <c r="K9" i="181"/>
  <c r="J9" i="181"/>
  <c r="K8" i="181"/>
  <c r="V12" i="181" s="1"/>
  <c r="J8" i="181"/>
  <c r="K3" i="181"/>
  <c r="K2" i="181"/>
  <c r="K1" i="181"/>
  <c r="N10" i="180"/>
  <c r="K9" i="180"/>
  <c r="J9" i="180"/>
  <c r="K8" i="180"/>
  <c r="V12" i="180" s="1"/>
  <c r="J8" i="180"/>
  <c r="K3" i="180"/>
  <c r="K2" i="180"/>
  <c r="K1" i="180"/>
  <c r="N10" i="179"/>
  <c r="K9" i="179"/>
  <c r="J9" i="179"/>
  <c r="K8" i="179"/>
  <c r="V12" i="179" s="1"/>
  <c r="J8" i="179"/>
  <c r="K3" i="179"/>
  <c r="K2" i="179"/>
  <c r="K1" i="179"/>
  <c r="N10" i="178"/>
  <c r="K9" i="178"/>
  <c r="J9" i="178"/>
  <c r="K8" i="178"/>
  <c r="V12" i="178" s="1"/>
  <c r="J8" i="178"/>
  <c r="K3" i="178"/>
  <c r="K2" i="178"/>
  <c r="K1" i="178"/>
  <c r="N10" i="177"/>
  <c r="K9" i="177"/>
  <c r="J9" i="177"/>
  <c r="K8" i="177"/>
  <c r="V12" i="177" s="1"/>
  <c r="J8" i="177"/>
  <c r="K3" i="177"/>
  <c r="K2" i="177"/>
  <c r="K1" i="177"/>
  <c r="N10" i="176"/>
  <c r="K9" i="176"/>
  <c r="J9" i="176"/>
  <c r="K8" i="176"/>
  <c r="V12" i="176" s="1"/>
  <c r="J8" i="176"/>
  <c r="K3" i="176"/>
  <c r="K2" i="176"/>
  <c r="K1" i="176"/>
  <c r="N10" i="175"/>
  <c r="K9" i="175"/>
  <c r="J9" i="175"/>
  <c r="K8" i="175"/>
  <c r="U12" i="175" s="1"/>
  <c r="J8" i="175"/>
  <c r="K3" i="175"/>
  <c r="K2" i="175"/>
  <c r="K1" i="175"/>
  <c r="N10" i="174"/>
  <c r="K9" i="174"/>
  <c r="J9" i="174"/>
  <c r="K8" i="174"/>
  <c r="V12" i="174" s="1"/>
  <c r="J8" i="174"/>
  <c r="K3" i="174"/>
  <c r="K2" i="174"/>
  <c r="K1" i="174"/>
  <c r="N10" i="173"/>
  <c r="K9" i="173"/>
  <c r="J9" i="173"/>
  <c r="K8" i="173"/>
  <c r="V12" i="173" s="1"/>
  <c r="J8" i="173"/>
  <c r="K3" i="173"/>
  <c r="K2" i="173"/>
  <c r="K1" i="173"/>
  <c r="N10" i="172"/>
  <c r="K9" i="172"/>
  <c r="J9" i="172"/>
  <c r="K8" i="172"/>
  <c r="V12" i="172" s="1"/>
  <c r="J8" i="172"/>
  <c r="K3" i="172"/>
  <c r="K2" i="172"/>
  <c r="K1" i="172"/>
  <c r="N10" i="171"/>
  <c r="K9" i="171"/>
  <c r="J9" i="171"/>
  <c r="K8" i="171"/>
  <c r="V12" i="171" s="1"/>
  <c r="J8" i="171"/>
  <c r="K3" i="171"/>
  <c r="K2" i="171"/>
  <c r="K1" i="171"/>
  <c r="N10" i="170"/>
  <c r="K9" i="170"/>
  <c r="J9" i="170"/>
  <c r="K8" i="170"/>
  <c r="V12" i="170" s="1"/>
  <c r="J8" i="170"/>
  <c r="K3" i="170"/>
  <c r="K2" i="170"/>
  <c r="K1" i="170"/>
  <c r="N10" i="169"/>
  <c r="K9" i="169"/>
  <c r="J9" i="169"/>
  <c r="K8" i="169"/>
  <c r="V12" i="169" s="1"/>
  <c r="J8" i="169"/>
  <c r="K3" i="169"/>
  <c r="K2" i="169"/>
  <c r="K1" i="169"/>
  <c r="N10" i="168"/>
  <c r="K9" i="168"/>
  <c r="J9" i="168"/>
  <c r="K8" i="168"/>
  <c r="V12" i="168" s="1"/>
  <c r="J8" i="168"/>
  <c r="K3" i="168"/>
  <c r="K2" i="168"/>
  <c r="K1" i="168"/>
  <c r="N10" i="167"/>
  <c r="K9" i="167"/>
  <c r="J9" i="167"/>
  <c r="K8" i="167"/>
  <c r="V12" i="167" s="1"/>
  <c r="J8" i="167"/>
  <c r="K3" i="167"/>
  <c r="K2" i="167"/>
  <c r="K1" i="167"/>
  <c r="N10" i="166"/>
  <c r="K9" i="166"/>
  <c r="J9" i="166"/>
  <c r="K8" i="166"/>
  <c r="V12" i="166" s="1"/>
  <c r="J8" i="166"/>
  <c r="K3" i="166"/>
  <c r="K2" i="166"/>
  <c r="K1" i="166"/>
  <c r="N10" i="165"/>
  <c r="K9" i="165"/>
  <c r="J9" i="165"/>
  <c r="K8" i="165"/>
  <c r="V12" i="165" s="1"/>
  <c r="J8" i="165"/>
  <c r="K3" i="165"/>
  <c r="K2" i="165"/>
  <c r="K1" i="165"/>
  <c r="N10" i="164"/>
  <c r="K9" i="164"/>
  <c r="J9" i="164"/>
  <c r="K8" i="164"/>
  <c r="V12" i="164" s="1"/>
  <c r="J8" i="164"/>
  <c r="K3" i="164"/>
  <c r="K2" i="164"/>
  <c r="K1" i="164"/>
  <c r="N10" i="163"/>
  <c r="K9" i="163"/>
  <c r="J9" i="163"/>
  <c r="K8" i="163"/>
  <c r="V12" i="163" s="1"/>
  <c r="J8" i="163"/>
  <c r="K3" i="163"/>
  <c r="K2" i="163"/>
  <c r="K1" i="163"/>
  <c r="N10" i="162"/>
  <c r="K9" i="162"/>
  <c r="J9" i="162"/>
  <c r="K8" i="162"/>
  <c r="V12" i="162" s="1"/>
  <c r="J8" i="162"/>
  <c r="K3" i="162"/>
  <c r="K2" i="162"/>
  <c r="K1" i="162"/>
  <c r="N10" i="161"/>
  <c r="K9" i="161"/>
  <c r="J9" i="161"/>
  <c r="K8" i="161"/>
  <c r="V12" i="161" s="1"/>
  <c r="J8" i="161"/>
  <c r="K3" i="161"/>
  <c r="K2" i="161"/>
  <c r="K1" i="161"/>
  <c r="N10" i="160"/>
  <c r="K9" i="160"/>
  <c r="J9" i="160"/>
  <c r="K8" i="160"/>
  <c r="V12" i="160" s="1"/>
  <c r="J8" i="160"/>
  <c r="K3" i="160"/>
  <c r="K2" i="160"/>
  <c r="K1" i="160"/>
  <c r="N10" i="119"/>
  <c r="K9" i="119"/>
  <c r="J9" i="119"/>
  <c r="K8" i="119"/>
  <c r="V12" i="119" s="1"/>
  <c r="J8" i="119"/>
  <c r="K3" i="119"/>
  <c r="K2" i="119"/>
  <c r="K1" i="119"/>
  <c r="N10" i="118"/>
  <c r="K9" i="118"/>
  <c r="J9" i="118"/>
  <c r="K8" i="118"/>
  <c r="V12" i="118" s="1"/>
  <c r="J8" i="118"/>
  <c r="K3" i="118"/>
  <c r="K2" i="118"/>
  <c r="K1" i="118"/>
  <c r="N10" i="117"/>
  <c r="K9" i="117"/>
  <c r="J9" i="117"/>
  <c r="K8" i="117"/>
  <c r="V12" i="117" s="1"/>
  <c r="J8" i="117"/>
  <c r="K3" i="117"/>
  <c r="K2" i="117"/>
  <c r="K1" i="117"/>
  <c r="W82" i="4"/>
  <c r="N10" i="116"/>
  <c r="K9" i="116"/>
  <c r="J9" i="116"/>
  <c r="K8" i="116"/>
  <c r="U12" i="116" s="1"/>
  <c r="J8" i="116"/>
  <c r="K3" i="116"/>
  <c r="K2" i="116"/>
  <c r="K1" i="116"/>
  <c r="N10" i="115"/>
  <c r="K9" i="115"/>
  <c r="J9" i="115"/>
  <c r="K8" i="115"/>
  <c r="V12" i="115" s="1"/>
  <c r="J8" i="115"/>
  <c r="K3" i="115"/>
  <c r="K2" i="115"/>
  <c r="K1" i="115"/>
  <c r="N10" i="114"/>
  <c r="K9" i="114"/>
  <c r="J9" i="114"/>
  <c r="K8" i="114"/>
  <c r="V12" i="114" s="1"/>
  <c r="J8" i="114"/>
  <c r="K3" i="114"/>
  <c r="K2" i="114"/>
  <c r="K1" i="114"/>
  <c r="N10" i="113"/>
  <c r="K9" i="113"/>
  <c r="J9" i="113"/>
  <c r="K8" i="113"/>
  <c r="V12" i="113" s="1"/>
  <c r="J8" i="113"/>
  <c r="K3" i="113"/>
  <c r="K2" i="113"/>
  <c r="K1" i="113"/>
  <c r="N10" i="112"/>
  <c r="K9" i="112"/>
  <c r="J9" i="112"/>
  <c r="K8" i="112"/>
  <c r="V12" i="112" s="1"/>
  <c r="J8" i="112"/>
  <c r="K3" i="112"/>
  <c r="K2" i="112"/>
  <c r="K1" i="112"/>
  <c r="N10" i="111"/>
  <c r="K9" i="111"/>
  <c r="J9" i="111"/>
  <c r="K8" i="111"/>
  <c r="V12" i="111" s="1"/>
  <c r="J8" i="111"/>
  <c r="K3" i="111"/>
  <c r="K2" i="111"/>
  <c r="K1" i="111"/>
  <c r="N10" i="159"/>
  <c r="K9" i="159"/>
  <c r="J9" i="159"/>
  <c r="K8" i="159"/>
  <c r="T12" i="159" s="1"/>
  <c r="J8" i="159"/>
  <c r="K3" i="159"/>
  <c r="K2" i="159"/>
  <c r="K1" i="159"/>
  <c r="N10" i="158"/>
  <c r="K9" i="158"/>
  <c r="J9" i="158"/>
  <c r="K8" i="158"/>
  <c r="T12" i="158" s="1"/>
  <c r="J8" i="158"/>
  <c r="K3" i="158"/>
  <c r="K2" i="158"/>
  <c r="K1" i="158"/>
  <c r="N10" i="157"/>
  <c r="K9" i="157"/>
  <c r="J9" i="157"/>
  <c r="K8" i="157"/>
  <c r="T12" i="157" s="1"/>
  <c r="J8" i="157"/>
  <c r="K3" i="157"/>
  <c r="K2" i="157"/>
  <c r="K1" i="157"/>
  <c r="N10" i="156"/>
  <c r="K9" i="156"/>
  <c r="J9" i="156"/>
  <c r="K8" i="156"/>
  <c r="T12" i="156" s="1"/>
  <c r="J8" i="156"/>
  <c r="K3" i="156"/>
  <c r="K2" i="156"/>
  <c r="K1" i="156"/>
  <c r="N10" i="155"/>
  <c r="K9" i="155"/>
  <c r="J9" i="155"/>
  <c r="K8" i="155"/>
  <c r="T12" i="155" s="1"/>
  <c r="J8" i="155"/>
  <c r="K3" i="155"/>
  <c r="K2" i="155"/>
  <c r="K1" i="155"/>
  <c r="N10" i="154"/>
  <c r="K9" i="154"/>
  <c r="J9" i="154"/>
  <c r="K8" i="154"/>
  <c r="T12" i="154" s="1"/>
  <c r="J8" i="154"/>
  <c r="K3" i="154"/>
  <c r="K2" i="154"/>
  <c r="K1" i="154"/>
  <c r="N10" i="153"/>
  <c r="K9" i="153"/>
  <c r="J9" i="153"/>
  <c r="K8" i="153"/>
  <c r="T12" i="153" s="1"/>
  <c r="J8" i="153"/>
  <c r="K3" i="153"/>
  <c r="K2" i="153"/>
  <c r="K1" i="153"/>
  <c r="N10" i="152"/>
  <c r="K9" i="152"/>
  <c r="J9" i="152"/>
  <c r="K8" i="152"/>
  <c r="T12" i="152" s="1"/>
  <c r="J8" i="152"/>
  <c r="K3" i="152"/>
  <c r="K2" i="152"/>
  <c r="K1" i="152"/>
  <c r="N10" i="151"/>
  <c r="K9" i="151"/>
  <c r="J9" i="151"/>
  <c r="K8" i="151"/>
  <c r="T12" i="151" s="1"/>
  <c r="J8" i="151"/>
  <c r="K3" i="151"/>
  <c r="K2" i="151"/>
  <c r="K1" i="151"/>
  <c r="N10" i="150"/>
  <c r="K9" i="150"/>
  <c r="J9" i="150"/>
  <c r="K8" i="150"/>
  <c r="T12" i="150" s="1"/>
  <c r="J8" i="150"/>
  <c r="K3" i="150"/>
  <c r="K2" i="150"/>
  <c r="K1" i="150"/>
  <c r="N10" i="149"/>
  <c r="K9" i="149"/>
  <c r="J9" i="149"/>
  <c r="K8" i="149"/>
  <c r="T12" i="149" s="1"/>
  <c r="J8" i="149"/>
  <c r="K3" i="149"/>
  <c r="K2" i="149"/>
  <c r="K1" i="149"/>
  <c r="N10" i="148"/>
  <c r="K9" i="148"/>
  <c r="J9" i="148"/>
  <c r="K8" i="148"/>
  <c r="T12" i="148" s="1"/>
  <c r="J8" i="148"/>
  <c r="K3" i="148"/>
  <c r="K2" i="148"/>
  <c r="K1" i="148"/>
  <c r="N10" i="147"/>
  <c r="K9" i="147"/>
  <c r="J9" i="147"/>
  <c r="K8" i="147"/>
  <c r="T12" i="147" s="1"/>
  <c r="J8" i="147"/>
  <c r="K3" i="147"/>
  <c r="K2" i="147"/>
  <c r="K1" i="147"/>
  <c r="N10" i="146"/>
  <c r="K9" i="146"/>
  <c r="J9" i="146"/>
  <c r="K8" i="146"/>
  <c r="T12" i="146" s="1"/>
  <c r="J8" i="146"/>
  <c r="K3" i="146"/>
  <c r="K2" i="146"/>
  <c r="K1" i="146"/>
  <c r="N10" i="145"/>
  <c r="K9" i="145"/>
  <c r="J9" i="145"/>
  <c r="K8" i="145"/>
  <c r="T12" i="145" s="1"/>
  <c r="J8" i="145"/>
  <c r="K3" i="145"/>
  <c r="K2" i="145"/>
  <c r="K1" i="145"/>
  <c r="N10" i="144"/>
  <c r="K9" i="144"/>
  <c r="J9" i="144"/>
  <c r="K8" i="144"/>
  <c r="T12" i="144" s="1"/>
  <c r="J8" i="144"/>
  <c r="K3" i="144"/>
  <c r="K2" i="144"/>
  <c r="K1" i="144"/>
  <c r="N10" i="143"/>
  <c r="K9" i="143"/>
  <c r="J9" i="143"/>
  <c r="K8" i="143"/>
  <c r="T12" i="143" s="1"/>
  <c r="J8" i="143"/>
  <c r="K3" i="143"/>
  <c r="K2" i="143"/>
  <c r="K1" i="143"/>
  <c r="N10" i="142"/>
  <c r="K9" i="142"/>
  <c r="J9" i="142"/>
  <c r="K8" i="142"/>
  <c r="T12" i="142" s="1"/>
  <c r="J8" i="142"/>
  <c r="K3" i="142"/>
  <c r="K2" i="142"/>
  <c r="K1" i="142"/>
  <c r="N10" i="141"/>
  <c r="K9" i="141"/>
  <c r="J9" i="141"/>
  <c r="K8" i="141"/>
  <c r="T12" i="141" s="1"/>
  <c r="J8" i="141"/>
  <c r="K3" i="141"/>
  <c r="K2" i="141"/>
  <c r="K1" i="141"/>
  <c r="N10" i="140"/>
  <c r="K9" i="140"/>
  <c r="J9" i="140"/>
  <c r="K8" i="140"/>
  <c r="T12" i="140" s="1"/>
  <c r="J8" i="140"/>
  <c r="K3" i="140"/>
  <c r="K2" i="140"/>
  <c r="K1" i="140"/>
  <c r="N10" i="139"/>
  <c r="K9" i="139"/>
  <c r="J9" i="139"/>
  <c r="K8" i="139"/>
  <c r="T12" i="139" s="1"/>
  <c r="J8" i="139"/>
  <c r="K3" i="139"/>
  <c r="K2" i="139"/>
  <c r="K1" i="139"/>
  <c r="N10" i="138"/>
  <c r="K9" i="138"/>
  <c r="J9" i="138"/>
  <c r="K8" i="138"/>
  <c r="T12" i="138" s="1"/>
  <c r="J8" i="138"/>
  <c r="K3" i="138"/>
  <c r="K2" i="138"/>
  <c r="K1" i="138"/>
  <c r="N10" i="137"/>
  <c r="K9" i="137"/>
  <c r="J9" i="137"/>
  <c r="K8" i="137"/>
  <c r="T12" i="137" s="1"/>
  <c r="J8" i="137"/>
  <c r="K3" i="137"/>
  <c r="K2" i="137"/>
  <c r="K1" i="137"/>
  <c r="N10" i="136"/>
  <c r="K9" i="136"/>
  <c r="J9" i="136"/>
  <c r="K8" i="136"/>
  <c r="T12" i="136" s="1"/>
  <c r="J8" i="136"/>
  <c r="K3" i="136"/>
  <c r="K2" i="136"/>
  <c r="K1" i="136"/>
  <c r="N10" i="135"/>
  <c r="K9" i="135"/>
  <c r="J9" i="135"/>
  <c r="K8" i="135"/>
  <c r="T12" i="135" s="1"/>
  <c r="J8" i="135"/>
  <c r="K3" i="135"/>
  <c r="K2" i="135"/>
  <c r="K1" i="135"/>
  <c r="N10" i="134"/>
  <c r="K9" i="134"/>
  <c r="J9" i="134"/>
  <c r="K8" i="134"/>
  <c r="T12" i="134" s="1"/>
  <c r="J8" i="134"/>
  <c r="K3" i="134"/>
  <c r="K2" i="134"/>
  <c r="K1" i="134"/>
  <c r="N10" i="133"/>
  <c r="K9" i="133"/>
  <c r="J9" i="133"/>
  <c r="K8" i="133"/>
  <c r="T12" i="133" s="1"/>
  <c r="J8" i="133"/>
  <c r="K3" i="133"/>
  <c r="K2" i="133"/>
  <c r="K1" i="133"/>
  <c r="N10" i="132"/>
  <c r="K9" i="132"/>
  <c r="J9" i="132"/>
  <c r="K8" i="132"/>
  <c r="T12" i="132" s="1"/>
  <c r="J8" i="132"/>
  <c r="K3" i="132"/>
  <c r="K2" i="132"/>
  <c r="K1" i="132"/>
  <c r="N10" i="131"/>
  <c r="K9" i="131"/>
  <c r="J9" i="131"/>
  <c r="K8" i="131"/>
  <c r="T12" i="131" s="1"/>
  <c r="J8" i="131"/>
  <c r="K3" i="131"/>
  <c r="K2" i="131"/>
  <c r="K1" i="131"/>
  <c r="N10" i="130"/>
  <c r="K9" i="130"/>
  <c r="J9" i="130"/>
  <c r="K8" i="130"/>
  <c r="T12" i="130" s="1"/>
  <c r="J8" i="130"/>
  <c r="K3" i="130"/>
  <c r="K2" i="130"/>
  <c r="K1" i="130"/>
  <c r="N10" i="129"/>
  <c r="K9" i="129"/>
  <c r="J9" i="129"/>
  <c r="K8" i="129"/>
  <c r="T12" i="129" s="1"/>
  <c r="J8" i="129"/>
  <c r="K3" i="129"/>
  <c r="K2" i="129"/>
  <c r="K1" i="129"/>
  <c r="N10" i="128"/>
  <c r="K9" i="128"/>
  <c r="J9" i="128"/>
  <c r="K8" i="128"/>
  <c r="T12" i="128" s="1"/>
  <c r="J8" i="128"/>
  <c r="K3" i="128"/>
  <c r="K2" i="128"/>
  <c r="K1" i="128"/>
  <c r="N10" i="127"/>
  <c r="K9" i="127"/>
  <c r="J9" i="127"/>
  <c r="K8" i="127"/>
  <c r="T12" i="127" s="1"/>
  <c r="J8" i="127"/>
  <c r="K3" i="127"/>
  <c r="K2" i="127"/>
  <c r="K1" i="127"/>
  <c r="N10" i="126"/>
  <c r="K9" i="126"/>
  <c r="J9" i="126"/>
  <c r="K8" i="126"/>
  <c r="T12" i="126" s="1"/>
  <c r="J8" i="126"/>
  <c r="K3" i="126"/>
  <c r="K2" i="126"/>
  <c r="K1" i="126"/>
  <c r="N10" i="125"/>
  <c r="K9" i="125"/>
  <c r="J9" i="125"/>
  <c r="K8" i="125"/>
  <c r="T12" i="125" s="1"/>
  <c r="J8" i="125"/>
  <c r="K3" i="125"/>
  <c r="K2" i="125"/>
  <c r="K1" i="125"/>
  <c r="N10" i="124"/>
  <c r="K9" i="124"/>
  <c r="J9" i="124"/>
  <c r="K8" i="124"/>
  <c r="T12" i="124" s="1"/>
  <c r="J8" i="124"/>
  <c r="K3" i="124"/>
  <c r="K2" i="124"/>
  <c r="K1" i="124"/>
  <c r="N10" i="123"/>
  <c r="K9" i="123"/>
  <c r="J9" i="123"/>
  <c r="K8" i="123"/>
  <c r="T12" i="123" s="1"/>
  <c r="J8" i="123"/>
  <c r="K3" i="123"/>
  <c r="K2" i="123"/>
  <c r="K1" i="123"/>
  <c r="N10" i="122"/>
  <c r="K9" i="122"/>
  <c r="J9" i="122"/>
  <c r="K8" i="122"/>
  <c r="T12" i="122" s="1"/>
  <c r="J8" i="122"/>
  <c r="K3" i="122"/>
  <c r="K2" i="122"/>
  <c r="K1" i="122"/>
  <c r="N10" i="121"/>
  <c r="K9" i="121"/>
  <c r="J9" i="121"/>
  <c r="K8" i="121"/>
  <c r="T12" i="121" s="1"/>
  <c r="J8" i="121"/>
  <c r="K3" i="121"/>
  <c r="K2" i="121"/>
  <c r="K1" i="121"/>
  <c r="N10" i="120"/>
  <c r="K9" i="120"/>
  <c r="J9" i="120"/>
  <c r="K8" i="120"/>
  <c r="T12" i="120" s="1"/>
  <c r="J8" i="120"/>
  <c r="K3" i="120"/>
  <c r="K2" i="120"/>
  <c r="K1" i="120"/>
  <c r="N10" i="110"/>
  <c r="K9" i="110"/>
  <c r="J9" i="110"/>
  <c r="K8" i="110"/>
  <c r="T12" i="110" s="1"/>
  <c r="J8" i="110"/>
  <c r="K3" i="110"/>
  <c r="K2" i="110"/>
  <c r="K1" i="110"/>
  <c r="N10" i="109"/>
  <c r="K9" i="109"/>
  <c r="J9" i="109"/>
  <c r="K8" i="109"/>
  <c r="T12" i="109" s="1"/>
  <c r="J8" i="109"/>
  <c r="K3" i="109"/>
  <c r="K2" i="109"/>
  <c r="K1" i="109"/>
  <c r="N10" i="108"/>
  <c r="K9" i="108"/>
  <c r="J9" i="108"/>
  <c r="K8" i="108"/>
  <c r="T12" i="108" s="1"/>
  <c r="J8" i="108"/>
  <c r="K3" i="108"/>
  <c r="K2" i="108"/>
  <c r="K1" i="108"/>
  <c r="N10" i="107"/>
  <c r="K9" i="107"/>
  <c r="J9" i="107"/>
  <c r="K8" i="107"/>
  <c r="T12" i="107" s="1"/>
  <c r="J8" i="107"/>
  <c r="K3" i="107"/>
  <c r="K2" i="107"/>
  <c r="K1" i="107"/>
  <c r="N10" i="106"/>
  <c r="K9" i="106"/>
  <c r="J9" i="106"/>
  <c r="K8" i="106"/>
  <c r="T12" i="106" s="1"/>
  <c r="J8" i="106"/>
  <c r="K3" i="106"/>
  <c r="K2" i="106"/>
  <c r="K1" i="106"/>
  <c r="N10" i="105"/>
  <c r="K9" i="105"/>
  <c r="J9" i="105"/>
  <c r="K8" i="105"/>
  <c r="T12" i="105" s="1"/>
  <c r="J8" i="105"/>
  <c r="K3" i="105"/>
  <c r="K2" i="105"/>
  <c r="K1" i="105"/>
  <c r="N10" i="104"/>
  <c r="K9" i="104"/>
  <c r="J9" i="104"/>
  <c r="K8" i="104"/>
  <c r="T12" i="104" s="1"/>
  <c r="J8" i="104"/>
  <c r="K3" i="104"/>
  <c r="K2" i="104"/>
  <c r="K1" i="104"/>
  <c r="N10" i="103"/>
  <c r="K9" i="103"/>
  <c r="J9" i="103"/>
  <c r="K8" i="103"/>
  <c r="T12" i="103" s="1"/>
  <c r="J8" i="103"/>
  <c r="K3" i="103"/>
  <c r="K2" i="103"/>
  <c r="K1" i="103"/>
  <c r="N10" i="102"/>
  <c r="K9" i="102"/>
  <c r="J9" i="102"/>
  <c r="K8" i="102"/>
  <c r="S12" i="102" s="1"/>
  <c r="J8" i="102"/>
  <c r="K3" i="102"/>
  <c r="K2" i="102"/>
  <c r="K1" i="102"/>
  <c r="H28" i="71" l="1"/>
  <c r="D29" i="71"/>
  <c r="C26" i="71"/>
  <c r="C27" i="71"/>
  <c r="J27" i="71"/>
  <c r="J14" i="71"/>
  <c r="D20" i="152"/>
  <c r="D19" i="184"/>
  <c r="H18" i="184"/>
  <c r="C17" i="184" s="1"/>
  <c r="C15" i="160"/>
  <c r="D18" i="160"/>
  <c r="H17" i="160"/>
  <c r="C16" i="160" s="1"/>
  <c r="H18" i="127"/>
  <c r="C17" i="127" s="1"/>
  <c r="D19" i="127"/>
  <c r="D19" i="110"/>
  <c r="H18" i="110"/>
  <c r="C17" i="110" s="1"/>
  <c r="C16" i="110"/>
  <c r="C15" i="110"/>
  <c r="H18" i="107"/>
  <c r="C17" i="107" s="1"/>
  <c r="D19" i="107"/>
  <c r="C15" i="107"/>
  <c r="C16" i="107"/>
  <c r="H18" i="159"/>
  <c r="C17" i="159" s="1"/>
  <c r="D19" i="159"/>
  <c r="C15" i="105"/>
  <c r="C15" i="166"/>
  <c r="H17" i="105"/>
  <c r="J17" i="105" s="1"/>
  <c r="D18" i="105"/>
  <c r="H17" i="166"/>
  <c r="C16" i="166" s="1"/>
  <c r="D18" i="166"/>
  <c r="C15" i="155"/>
  <c r="H17" i="155"/>
  <c r="C16" i="155" s="1"/>
  <c r="D18" i="155"/>
  <c r="S12" i="129"/>
  <c r="U12" i="164"/>
  <c r="C15" i="132"/>
  <c r="C15" i="106"/>
  <c r="C15" i="129"/>
  <c r="R12" i="129"/>
  <c r="T12" i="161"/>
  <c r="T12" i="167"/>
  <c r="D18" i="132"/>
  <c r="H17" i="132"/>
  <c r="H17" i="144"/>
  <c r="J17" i="144" s="1"/>
  <c r="D18" i="144"/>
  <c r="H17" i="106"/>
  <c r="C16" i="106" s="1"/>
  <c r="D18" i="106"/>
  <c r="D18" i="153"/>
  <c r="H17" i="153"/>
  <c r="C16" i="153" s="1"/>
  <c r="D18" i="129"/>
  <c r="H17" i="129"/>
  <c r="C16" i="129" s="1"/>
  <c r="C16" i="144"/>
  <c r="C15" i="144"/>
  <c r="C15" i="153"/>
  <c r="U12" i="162"/>
  <c r="V12" i="175"/>
  <c r="C15" i="157"/>
  <c r="C15" i="125"/>
  <c r="C15" i="179"/>
  <c r="C15" i="156"/>
  <c r="C15" i="124"/>
  <c r="R12" i="121"/>
  <c r="T12" i="182"/>
  <c r="T12" i="102"/>
  <c r="V12" i="116"/>
  <c r="T12" i="164"/>
  <c r="U12" i="178"/>
  <c r="D18" i="157"/>
  <c r="H17" i="157"/>
  <c r="C16" i="157" s="1"/>
  <c r="D18" i="125"/>
  <c r="H17" i="125"/>
  <c r="J17" i="125" s="1"/>
  <c r="H17" i="179"/>
  <c r="C16" i="179" s="1"/>
  <c r="D18" i="179"/>
  <c r="D18" i="156"/>
  <c r="H17" i="156"/>
  <c r="C16" i="156" s="1"/>
  <c r="D18" i="124"/>
  <c r="H17" i="124"/>
  <c r="C16" i="124" s="1"/>
  <c r="J18" i="119"/>
  <c r="J18" i="196"/>
  <c r="J18" i="158"/>
  <c r="J18" i="122"/>
  <c r="J14" i="107"/>
  <c r="J15" i="107"/>
  <c r="J16" i="107"/>
  <c r="J17" i="107"/>
  <c r="J15" i="124"/>
  <c r="J14" i="124"/>
  <c r="J16" i="124"/>
  <c r="J17" i="124"/>
  <c r="J14" i="132"/>
  <c r="J15" i="132"/>
  <c r="J16" i="132"/>
  <c r="J14" i="140"/>
  <c r="J15" i="140"/>
  <c r="J14" i="148"/>
  <c r="J15" i="148"/>
  <c r="J15" i="156"/>
  <c r="J14" i="156"/>
  <c r="J16" i="156"/>
  <c r="J17" i="156"/>
  <c r="J14" i="115"/>
  <c r="J15" i="115"/>
  <c r="J16" i="115"/>
  <c r="J17" i="115"/>
  <c r="J14" i="163"/>
  <c r="J15" i="163"/>
  <c r="J14" i="171"/>
  <c r="J15" i="171"/>
  <c r="J17" i="171"/>
  <c r="J16" i="171"/>
  <c r="J15" i="179"/>
  <c r="J14" i="179"/>
  <c r="J16" i="179"/>
  <c r="J14" i="187"/>
  <c r="J15" i="187"/>
  <c r="J16" i="187"/>
  <c r="J17" i="187"/>
  <c r="J14" i="196"/>
  <c r="J16" i="196"/>
  <c r="J15" i="196"/>
  <c r="J16" i="140"/>
  <c r="J14" i="106"/>
  <c r="J15" i="106"/>
  <c r="J16" i="106"/>
  <c r="J14" i="141"/>
  <c r="J15" i="141"/>
  <c r="J14" i="149"/>
  <c r="J15" i="149"/>
  <c r="J16" i="149"/>
  <c r="J17" i="149"/>
  <c r="J16" i="141"/>
  <c r="J18" i="146"/>
  <c r="J18" i="115"/>
  <c r="J14" i="172"/>
  <c r="J16" i="172"/>
  <c r="J15" i="172"/>
  <c r="J14" i="109"/>
  <c r="J15" i="109"/>
  <c r="J16" i="109"/>
  <c r="J14" i="126"/>
  <c r="J15" i="126"/>
  <c r="J14" i="134"/>
  <c r="J15" i="134"/>
  <c r="J14" i="142"/>
  <c r="J15" i="142"/>
  <c r="J14" i="150"/>
  <c r="J16" i="150"/>
  <c r="J15" i="150"/>
  <c r="J14" i="158"/>
  <c r="J15" i="158"/>
  <c r="J16" i="158"/>
  <c r="J14" i="117"/>
  <c r="J15" i="117"/>
  <c r="J15" i="165"/>
  <c r="J14" i="165"/>
  <c r="J17" i="165"/>
  <c r="J16" i="165"/>
  <c r="J14" i="173"/>
  <c r="J15" i="173"/>
  <c r="J15" i="181"/>
  <c r="J14" i="181"/>
  <c r="J17" i="181"/>
  <c r="J16" i="181"/>
  <c r="J14" i="189"/>
  <c r="J15" i="189"/>
  <c r="J14" i="198"/>
  <c r="J17" i="198"/>
  <c r="J16" i="198"/>
  <c r="J15" i="198"/>
  <c r="J17" i="150"/>
  <c r="J16" i="189"/>
  <c r="J14" i="123"/>
  <c r="J15" i="123"/>
  <c r="J14" i="114"/>
  <c r="J15" i="114"/>
  <c r="J14" i="194"/>
  <c r="J15" i="194"/>
  <c r="J16" i="194"/>
  <c r="J15" i="116"/>
  <c r="J14" i="116"/>
  <c r="J16" i="116"/>
  <c r="J17" i="116"/>
  <c r="J17" i="109"/>
  <c r="J18" i="165"/>
  <c r="J14" i="108"/>
  <c r="J15" i="108"/>
  <c r="J14" i="197"/>
  <c r="J17" i="197"/>
  <c r="J16" i="197"/>
  <c r="J15" i="197"/>
  <c r="J14" i="102"/>
  <c r="J15" i="102"/>
  <c r="J14" i="110"/>
  <c r="J15" i="110"/>
  <c r="J17" i="110"/>
  <c r="J16" i="110"/>
  <c r="J14" i="127"/>
  <c r="J15" i="127"/>
  <c r="J16" i="127"/>
  <c r="J17" i="127"/>
  <c r="J14" i="135"/>
  <c r="J15" i="135"/>
  <c r="J14" i="143"/>
  <c r="J15" i="143"/>
  <c r="J14" i="151"/>
  <c r="J15" i="151"/>
  <c r="J14" i="159"/>
  <c r="J15" i="159"/>
  <c r="J16" i="159"/>
  <c r="J17" i="159"/>
  <c r="J14" i="118"/>
  <c r="J15" i="118"/>
  <c r="J16" i="118"/>
  <c r="J17" i="118"/>
  <c r="J14" i="166"/>
  <c r="J15" i="166"/>
  <c r="J16" i="166"/>
  <c r="J14" i="174"/>
  <c r="J15" i="174"/>
  <c r="J14" i="182"/>
  <c r="J15" i="182"/>
  <c r="J14" i="190"/>
  <c r="J15" i="190"/>
  <c r="J14" i="199"/>
  <c r="J16" i="199"/>
  <c r="J15" i="199"/>
  <c r="J16" i="142"/>
  <c r="J18" i="116"/>
  <c r="J18" i="185"/>
  <c r="J18" i="194"/>
  <c r="J14" i="131"/>
  <c r="J15" i="131"/>
  <c r="J14" i="178"/>
  <c r="J15" i="178"/>
  <c r="J15" i="164"/>
  <c r="J14" i="164"/>
  <c r="J16" i="164"/>
  <c r="J17" i="164"/>
  <c r="J16" i="123"/>
  <c r="J16" i="151"/>
  <c r="J16" i="190"/>
  <c r="J18" i="198"/>
  <c r="J14" i="103"/>
  <c r="J15" i="103"/>
  <c r="J14" i="120"/>
  <c r="J15" i="120"/>
  <c r="J15" i="128"/>
  <c r="J14" i="128"/>
  <c r="J17" i="128"/>
  <c r="J16" i="128"/>
  <c r="J14" i="136"/>
  <c r="J15" i="136"/>
  <c r="J14" i="144"/>
  <c r="J15" i="144"/>
  <c r="J16" i="144"/>
  <c r="J14" i="152"/>
  <c r="J17" i="152"/>
  <c r="J16" i="152"/>
  <c r="J15" i="152"/>
  <c r="J15" i="111"/>
  <c r="J14" i="111"/>
  <c r="J14" i="119"/>
  <c r="J15" i="119"/>
  <c r="J16" i="119"/>
  <c r="J14" i="167"/>
  <c r="J15" i="167"/>
  <c r="J16" i="167"/>
  <c r="J17" i="167"/>
  <c r="J15" i="175"/>
  <c r="J14" i="175"/>
  <c r="J16" i="175"/>
  <c r="J17" i="175"/>
  <c r="J14" i="183"/>
  <c r="J15" i="183"/>
  <c r="J16" i="183"/>
  <c r="J17" i="183"/>
  <c r="J14" i="191"/>
  <c r="J15" i="191"/>
  <c r="J18" i="110"/>
  <c r="J18" i="171"/>
  <c r="J17" i="194"/>
  <c r="J15" i="155"/>
  <c r="J14" i="155"/>
  <c r="J16" i="155"/>
  <c r="J14" i="162"/>
  <c r="J15" i="162"/>
  <c r="J14" i="186"/>
  <c r="J15" i="186"/>
  <c r="J16" i="186"/>
  <c r="J17" i="186"/>
  <c r="J14" i="157"/>
  <c r="J15" i="157"/>
  <c r="J16" i="157"/>
  <c r="J16" i="143"/>
  <c r="J16" i="117"/>
  <c r="J18" i="181"/>
  <c r="J14" i="147"/>
  <c r="J15" i="147"/>
  <c r="J14" i="170"/>
  <c r="J15" i="170"/>
  <c r="J14" i="133"/>
  <c r="J15" i="133"/>
  <c r="J14" i="104"/>
  <c r="J15" i="104"/>
  <c r="J14" i="121"/>
  <c r="J15" i="121"/>
  <c r="J14" i="129"/>
  <c r="J15" i="129"/>
  <c r="J16" i="129"/>
  <c r="J14" i="137"/>
  <c r="J15" i="137"/>
  <c r="J14" i="145"/>
  <c r="J15" i="145"/>
  <c r="J15" i="153"/>
  <c r="J14" i="153"/>
  <c r="J16" i="153"/>
  <c r="J14" i="112"/>
  <c r="J15" i="112"/>
  <c r="J15" i="160"/>
  <c r="J14" i="160"/>
  <c r="J17" i="160"/>
  <c r="J16" i="160"/>
  <c r="J14" i="168"/>
  <c r="J15" i="168"/>
  <c r="J15" i="176"/>
  <c r="J14" i="176"/>
  <c r="J17" i="176"/>
  <c r="J16" i="176"/>
  <c r="J15" i="184"/>
  <c r="J14" i="184"/>
  <c r="J17" i="184"/>
  <c r="J16" i="184"/>
  <c r="J15" i="192"/>
  <c r="J14" i="192"/>
  <c r="J16" i="134"/>
  <c r="J18" i="152"/>
  <c r="J16" i="112"/>
  <c r="J18" i="167"/>
  <c r="J18" i="176"/>
  <c r="J16" i="191"/>
  <c r="J14" i="180"/>
  <c r="J15" i="180"/>
  <c r="J16" i="180"/>
  <c r="J17" i="180"/>
  <c r="J16" i="120"/>
  <c r="J16" i="148"/>
  <c r="J18" i="186"/>
  <c r="J18" i="199"/>
  <c r="J14" i="139"/>
  <c r="J15" i="139"/>
  <c r="J16" i="139"/>
  <c r="J14" i="188"/>
  <c r="J15" i="188"/>
  <c r="J15" i="105"/>
  <c r="J14" i="105"/>
  <c r="J16" i="105"/>
  <c r="J14" i="122"/>
  <c r="J16" i="122"/>
  <c r="J15" i="122"/>
  <c r="J14" i="130"/>
  <c r="J15" i="130"/>
  <c r="J14" i="138"/>
  <c r="J15" i="138"/>
  <c r="J14" i="146"/>
  <c r="J16" i="146"/>
  <c r="J15" i="146"/>
  <c r="J14" i="154"/>
  <c r="J15" i="154"/>
  <c r="J14" i="113"/>
  <c r="J15" i="113"/>
  <c r="J17" i="113"/>
  <c r="J16" i="113"/>
  <c r="J14" i="161"/>
  <c r="J15" i="161"/>
  <c r="J16" i="161"/>
  <c r="J17" i="161"/>
  <c r="J14" i="169"/>
  <c r="J16" i="169"/>
  <c r="J15" i="169"/>
  <c r="J17" i="169"/>
  <c r="J15" i="177"/>
  <c r="J14" i="177"/>
  <c r="J14" i="185"/>
  <c r="J16" i="185"/>
  <c r="J15" i="185"/>
  <c r="J14" i="193"/>
  <c r="J15" i="193"/>
  <c r="J16" i="102"/>
  <c r="J17" i="139"/>
  <c r="J16" i="162"/>
  <c r="J18" i="172"/>
  <c r="J16" i="182"/>
  <c r="J14" i="125"/>
  <c r="J15" i="125"/>
  <c r="J16" i="125"/>
  <c r="J16" i="130"/>
  <c r="J16" i="135"/>
  <c r="J18" i="113"/>
  <c r="J18" i="118"/>
  <c r="J16" i="177"/>
  <c r="J17" i="199"/>
  <c r="J19" i="199"/>
  <c r="D21" i="199"/>
  <c r="H20" i="199"/>
  <c r="C18" i="199"/>
  <c r="D21" i="198"/>
  <c r="H20" i="198"/>
  <c r="C19" i="198" s="1"/>
  <c r="J19" i="198"/>
  <c r="C18" i="198"/>
  <c r="J19" i="197"/>
  <c r="D21" i="197"/>
  <c r="H20" i="197"/>
  <c r="C18" i="197"/>
  <c r="D21" i="196"/>
  <c r="H20" i="196"/>
  <c r="C19" i="196" s="1"/>
  <c r="J19" i="196"/>
  <c r="C18" i="196"/>
  <c r="D19" i="195"/>
  <c r="H18" i="195"/>
  <c r="C17" i="195" s="1"/>
  <c r="J17" i="195"/>
  <c r="C16" i="195"/>
  <c r="J19" i="194"/>
  <c r="D21" i="194"/>
  <c r="H20" i="194"/>
  <c r="C18" i="194"/>
  <c r="D19" i="193"/>
  <c r="H18" i="193"/>
  <c r="C17" i="193" s="1"/>
  <c r="J17" i="193"/>
  <c r="C16" i="193"/>
  <c r="D19" i="192"/>
  <c r="H18" i="192"/>
  <c r="C17" i="192" s="1"/>
  <c r="J17" i="192"/>
  <c r="C16" i="192"/>
  <c r="D19" i="191"/>
  <c r="H18" i="191"/>
  <c r="C17" i="191" s="1"/>
  <c r="J17" i="191"/>
  <c r="C16" i="191"/>
  <c r="D19" i="190"/>
  <c r="H18" i="190"/>
  <c r="C17" i="190" s="1"/>
  <c r="J17" i="190"/>
  <c r="C16" i="190"/>
  <c r="D19" i="189"/>
  <c r="H18" i="189"/>
  <c r="C17" i="189" s="1"/>
  <c r="J17" i="189"/>
  <c r="C16" i="189"/>
  <c r="D19" i="188"/>
  <c r="H18" i="188"/>
  <c r="C17" i="188" s="1"/>
  <c r="J17" i="188"/>
  <c r="C16" i="188"/>
  <c r="D21" i="187"/>
  <c r="H20" i="187"/>
  <c r="C19" i="187" s="1"/>
  <c r="J19" i="187"/>
  <c r="C18" i="187"/>
  <c r="D21" i="186"/>
  <c r="H20" i="186"/>
  <c r="C19" i="186" s="1"/>
  <c r="J19" i="186"/>
  <c r="C18" i="186"/>
  <c r="D21" i="185"/>
  <c r="H20" i="185"/>
  <c r="C19" i="185" s="1"/>
  <c r="J19" i="185"/>
  <c r="C18" i="185"/>
  <c r="J19" i="183"/>
  <c r="D21" i="183"/>
  <c r="H20" i="183"/>
  <c r="C18" i="183"/>
  <c r="D19" i="182"/>
  <c r="H18" i="182"/>
  <c r="C17" i="182" s="1"/>
  <c r="J17" i="182"/>
  <c r="C16" i="182"/>
  <c r="D21" i="181"/>
  <c r="H20" i="181"/>
  <c r="C19" i="181" s="1"/>
  <c r="J19" i="181"/>
  <c r="C18" i="181"/>
  <c r="D21" i="180"/>
  <c r="H20" i="180"/>
  <c r="C19" i="180" s="1"/>
  <c r="J19" i="180"/>
  <c r="C18" i="180"/>
  <c r="D19" i="178"/>
  <c r="H18" i="178"/>
  <c r="C17" i="178" s="1"/>
  <c r="J17" i="178"/>
  <c r="C16" i="178"/>
  <c r="D19" i="177"/>
  <c r="H18" i="177"/>
  <c r="C17" i="177" s="1"/>
  <c r="J17" i="177"/>
  <c r="C16" i="177"/>
  <c r="D21" i="176"/>
  <c r="H20" i="176"/>
  <c r="C19" i="176" s="1"/>
  <c r="J19" i="176"/>
  <c r="C18" i="176"/>
  <c r="D21" i="175"/>
  <c r="H20" i="175"/>
  <c r="C19" i="175" s="1"/>
  <c r="J19" i="175"/>
  <c r="C18" i="175"/>
  <c r="D19" i="174"/>
  <c r="H18" i="174"/>
  <c r="C17" i="174" s="1"/>
  <c r="J17" i="174"/>
  <c r="C16" i="174"/>
  <c r="D19" i="173"/>
  <c r="H18" i="173"/>
  <c r="C17" i="173" s="1"/>
  <c r="J17" i="173"/>
  <c r="C16" i="173"/>
  <c r="J19" i="172"/>
  <c r="D21" i="172"/>
  <c r="H20" i="172"/>
  <c r="C18" i="172"/>
  <c r="D21" i="171"/>
  <c r="H20" i="171"/>
  <c r="C19" i="171" s="1"/>
  <c r="J19" i="171"/>
  <c r="C18" i="171"/>
  <c r="D19" i="170"/>
  <c r="H18" i="170"/>
  <c r="C17" i="170" s="1"/>
  <c r="J17" i="170"/>
  <c r="C16" i="170"/>
  <c r="D21" i="169"/>
  <c r="H20" i="169"/>
  <c r="C19" i="169" s="1"/>
  <c r="J19" i="169"/>
  <c r="C18" i="169"/>
  <c r="D19" i="168"/>
  <c r="H18" i="168"/>
  <c r="C17" i="168" s="1"/>
  <c r="J17" i="168"/>
  <c r="C16" i="168"/>
  <c r="J19" i="167"/>
  <c r="D21" i="167"/>
  <c r="H20" i="167"/>
  <c r="D21" i="165"/>
  <c r="H20" i="165"/>
  <c r="C19" i="165" s="1"/>
  <c r="J19" i="165"/>
  <c r="C18" i="165"/>
  <c r="J19" i="164"/>
  <c r="D21" i="164"/>
  <c r="H20" i="164"/>
  <c r="C18" i="164"/>
  <c r="D19" i="163"/>
  <c r="H18" i="163"/>
  <c r="C17" i="163" s="1"/>
  <c r="J17" i="163"/>
  <c r="C16" i="163"/>
  <c r="D19" i="162"/>
  <c r="H18" i="162"/>
  <c r="C17" i="162" s="1"/>
  <c r="J17" i="162"/>
  <c r="C16" i="162"/>
  <c r="J19" i="161"/>
  <c r="D21" i="161"/>
  <c r="H20" i="161"/>
  <c r="C18" i="161"/>
  <c r="J19" i="119"/>
  <c r="D21" i="119"/>
  <c r="H20" i="119"/>
  <c r="C18" i="119"/>
  <c r="D21" i="118"/>
  <c r="H20" i="118"/>
  <c r="C19" i="118" s="1"/>
  <c r="J19" i="118"/>
  <c r="D19" i="117"/>
  <c r="H18" i="117"/>
  <c r="C17" i="117" s="1"/>
  <c r="J17" i="117"/>
  <c r="C16" i="117"/>
  <c r="J19" i="116"/>
  <c r="D21" i="116"/>
  <c r="H20" i="116"/>
  <c r="C18" i="116"/>
  <c r="J19" i="115"/>
  <c r="D21" i="115"/>
  <c r="H20" i="115"/>
  <c r="C18" i="115"/>
  <c r="D19" i="114"/>
  <c r="H18" i="114"/>
  <c r="C17" i="114" s="1"/>
  <c r="J17" i="114"/>
  <c r="C16" i="114"/>
  <c r="J19" i="113"/>
  <c r="D21" i="113"/>
  <c r="H20" i="113"/>
  <c r="C18" i="113"/>
  <c r="D19" i="112"/>
  <c r="H18" i="112"/>
  <c r="C17" i="112" s="1"/>
  <c r="J17" i="112"/>
  <c r="C16" i="112"/>
  <c r="D19" i="111"/>
  <c r="H18" i="111"/>
  <c r="C17" i="111" s="1"/>
  <c r="J17" i="111"/>
  <c r="C16" i="111"/>
  <c r="J19" i="158"/>
  <c r="D21" i="158"/>
  <c r="H20" i="158"/>
  <c r="C18" i="158"/>
  <c r="D19" i="154"/>
  <c r="H18" i="154"/>
  <c r="C17" i="154" s="1"/>
  <c r="J17" i="154"/>
  <c r="C16" i="154"/>
  <c r="D21" i="152"/>
  <c r="H20" i="152"/>
  <c r="C19" i="152" s="1"/>
  <c r="J19" i="152"/>
  <c r="C18" i="152"/>
  <c r="D19" i="151"/>
  <c r="H18" i="151"/>
  <c r="C17" i="151" s="1"/>
  <c r="J17" i="151"/>
  <c r="C16" i="151"/>
  <c r="J19" i="150"/>
  <c r="D21" i="150"/>
  <c r="H20" i="150"/>
  <c r="C18" i="150"/>
  <c r="D21" i="149"/>
  <c r="H20" i="149"/>
  <c r="C19" i="149" s="1"/>
  <c r="J19" i="149"/>
  <c r="C18" i="149"/>
  <c r="D19" i="148"/>
  <c r="H18" i="148"/>
  <c r="C17" i="148" s="1"/>
  <c r="J17" i="148"/>
  <c r="C16" i="148"/>
  <c r="D19" i="147"/>
  <c r="H18" i="147"/>
  <c r="C17" i="147" s="1"/>
  <c r="J17" i="147"/>
  <c r="C16" i="147"/>
  <c r="D21" i="146"/>
  <c r="H20" i="146"/>
  <c r="C19" i="146" s="1"/>
  <c r="J19" i="146"/>
  <c r="C18" i="146"/>
  <c r="D19" i="145"/>
  <c r="H18" i="145"/>
  <c r="C17" i="145" s="1"/>
  <c r="J17" i="145"/>
  <c r="C16" i="145"/>
  <c r="D19" i="143"/>
  <c r="H18" i="143"/>
  <c r="C17" i="143" s="1"/>
  <c r="J17" i="143"/>
  <c r="C16" i="143"/>
  <c r="D19" i="142"/>
  <c r="H18" i="142"/>
  <c r="C17" i="142" s="1"/>
  <c r="J17" i="142"/>
  <c r="C16" i="142"/>
  <c r="D19" i="141"/>
  <c r="H18" i="141"/>
  <c r="C17" i="141" s="1"/>
  <c r="J17" i="141"/>
  <c r="C16" i="141"/>
  <c r="D19" i="140"/>
  <c r="H18" i="140"/>
  <c r="C17" i="140" s="1"/>
  <c r="J17" i="140"/>
  <c r="C16" i="140"/>
  <c r="D21" i="139"/>
  <c r="H20" i="139"/>
  <c r="C19" i="139" s="1"/>
  <c r="J19" i="139"/>
  <c r="C18" i="139"/>
  <c r="D19" i="138"/>
  <c r="H18" i="138"/>
  <c r="C17" i="138" s="1"/>
  <c r="J17" i="138"/>
  <c r="C16" i="138"/>
  <c r="D19" i="137"/>
  <c r="H18" i="137"/>
  <c r="C17" i="137" s="1"/>
  <c r="J17" i="137"/>
  <c r="C16" i="137"/>
  <c r="D19" i="136"/>
  <c r="H18" i="136"/>
  <c r="C17" i="136" s="1"/>
  <c r="J17" i="136"/>
  <c r="C16" i="136"/>
  <c r="J17" i="135"/>
  <c r="D19" i="135"/>
  <c r="H18" i="135"/>
  <c r="C16" i="135"/>
  <c r="D19" i="134"/>
  <c r="H18" i="134"/>
  <c r="C17" i="134" s="1"/>
  <c r="J17" i="134"/>
  <c r="C16" i="134"/>
  <c r="D19" i="133"/>
  <c r="H18" i="133"/>
  <c r="C17" i="133" s="1"/>
  <c r="J17" i="133"/>
  <c r="C16" i="133"/>
  <c r="D19" i="131"/>
  <c r="H18" i="131"/>
  <c r="C17" i="131" s="1"/>
  <c r="J17" i="131"/>
  <c r="C16" i="131"/>
  <c r="D19" i="130"/>
  <c r="H18" i="130"/>
  <c r="C17" i="130" s="1"/>
  <c r="J17" i="130"/>
  <c r="C16" i="130"/>
  <c r="J19" i="128"/>
  <c r="D21" i="128"/>
  <c r="H20" i="128"/>
  <c r="C18" i="128"/>
  <c r="D19" i="126"/>
  <c r="H18" i="126"/>
  <c r="C17" i="126" s="1"/>
  <c r="J17" i="126"/>
  <c r="C16" i="126"/>
  <c r="J17" i="123"/>
  <c r="D19" i="123"/>
  <c r="H18" i="123"/>
  <c r="C16" i="123"/>
  <c r="D21" i="122"/>
  <c r="H20" i="122"/>
  <c r="C19" i="122" s="1"/>
  <c r="J19" i="122"/>
  <c r="C18" i="122"/>
  <c r="D19" i="121"/>
  <c r="H18" i="121"/>
  <c r="C17" i="121" s="1"/>
  <c r="J17" i="121"/>
  <c r="C16" i="121"/>
  <c r="D19" i="120"/>
  <c r="H18" i="120"/>
  <c r="C17" i="120" s="1"/>
  <c r="J17" i="120"/>
  <c r="C16" i="120"/>
  <c r="J19" i="109"/>
  <c r="D21" i="109"/>
  <c r="H20" i="109"/>
  <c r="C18" i="109"/>
  <c r="D19" i="108"/>
  <c r="H18" i="108"/>
  <c r="C17" i="108" s="1"/>
  <c r="J17" i="108"/>
  <c r="C16" i="108"/>
  <c r="D19" i="104"/>
  <c r="H18" i="104"/>
  <c r="C17" i="104" s="1"/>
  <c r="J17" i="104"/>
  <c r="C16" i="104"/>
  <c r="D19" i="103"/>
  <c r="H18" i="103"/>
  <c r="C17" i="103" s="1"/>
  <c r="J17" i="103"/>
  <c r="C16" i="103"/>
  <c r="D19" i="102"/>
  <c r="H18" i="102"/>
  <c r="C17" i="102" s="1"/>
  <c r="J17" i="102"/>
  <c r="C16" i="102"/>
  <c r="R12" i="107"/>
  <c r="R12" i="123"/>
  <c r="R12" i="149"/>
  <c r="Y93" i="4"/>
  <c r="AC95" i="4"/>
  <c r="S12" i="107"/>
  <c r="U12" i="181"/>
  <c r="P24" i="4"/>
  <c r="H24" i="4" s="1"/>
  <c r="S12" i="109"/>
  <c r="S12" i="151"/>
  <c r="AA94" i="4"/>
  <c r="V12" i="190"/>
  <c r="AA59" i="4"/>
  <c r="I59" i="4" s="1"/>
  <c r="M107" i="4"/>
  <c r="W112" i="4"/>
  <c r="O53" i="4"/>
  <c r="I53" i="4" s="1"/>
  <c r="T12" i="180"/>
  <c r="U101" i="4"/>
  <c r="T12" i="199"/>
  <c r="U12" i="199"/>
  <c r="M62" i="4"/>
  <c r="I62" i="4" s="1"/>
  <c r="AA39" i="4"/>
  <c r="I39" i="4" s="1"/>
  <c r="K106" i="4"/>
  <c r="T12" i="118"/>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AA69" i="4"/>
  <c r="I69" i="4" s="1"/>
  <c r="Y68" i="4"/>
  <c r="I68" i="4" s="1"/>
  <c r="W67" i="4"/>
  <c r="I67" i="4" s="1"/>
  <c r="U66" i="4"/>
  <c r="I66" i="4" s="1"/>
  <c r="S65" i="4"/>
  <c r="I65" i="4" s="1"/>
  <c r="Q64" i="4"/>
  <c r="I64" i="4" s="1"/>
  <c r="O63" i="4"/>
  <c r="I63" i="4" s="1"/>
  <c r="K61" i="4"/>
  <c r="I61" i="4" s="1"/>
  <c r="AB60" i="4"/>
  <c r="H60" i="4" s="1"/>
  <c r="AC60" i="4"/>
  <c r="I60" i="4" s="1"/>
  <c r="Y58" i="4"/>
  <c r="I58" i="4" s="1"/>
  <c r="W57" i="4"/>
  <c r="I57" i="4" s="1"/>
  <c r="U56" i="4"/>
  <c r="I56" i="4" s="1"/>
  <c r="S55" i="4"/>
  <c r="I55" i="4" s="1"/>
  <c r="Q54" i="4"/>
  <c r="I54" i="4" s="1"/>
  <c r="P54" i="4"/>
  <c r="H54" i="4" s="1"/>
  <c r="M52" i="4"/>
  <c r="I52" i="4" s="1"/>
  <c r="K51" i="4"/>
  <c r="I51" i="4" s="1"/>
  <c r="AC50" i="4"/>
  <c r="I50" i="4" s="1"/>
  <c r="AA49" i="4"/>
  <c r="I49" i="4" s="1"/>
  <c r="Y48" i="4"/>
  <c r="I48" i="4" s="1"/>
  <c r="W47" i="4"/>
  <c r="I47" i="4" s="1"/>
  <c r="U46" i="4"/>
  <c r="I46" i="4" s="1"/>
  <c r="S45" i="4"/>
  <c r="I45" i="4" s="1"/>
  <c r="Q44" i="4"/>
  <c r="I44" i="4" s="1"/>
  <c r="O43" i="4"/>
  <c r="I43" i="4" s="1"/>
  <c r="M42" i="4"/>
  <c r="I42" i="4" s="1"/>
  <c r="K41" i="4"/>
  <c r="I41" i="4" s="1"/>
  <c r="Y38" i="4"/>
  <c r="I38" i="4" s="1"/>
  <c r="U36" i="4"/>
  <c r="I36" i="4" s="1"/>
  <c r="S35" i="4"/>
  <c r="I35" i="4" s="1"/>
  <c r="Q34" i="4"/>
  <c r="I34" i="4" s="1"/>
  <c r="O33" i="4"/>
  <c r="I33" i="4" s="1"/>
  <c r="M32" i="4"/>
  <c r="I32" i="4" s="1"/>
  <c r="K31" i="4"/>
  <c r="I31" i="4" s="1"/>
  <c r="AC30" i="4"/>
  <c r="I30" i="4" s="1"/>
  <c r="AA29" i="4"/>
  <c r="I29" i="4" s="1"/>
  <c r="Y28" i="4"/>
  <c r="I28" i="4" s="1"/>
  <c r="W27" i="4"/>
  <c r="I27" i="4" s="1"/>
  <c r="U26" i="4"/>
  <c r="I26" i="4" s="1"/>
  <c r="S25" i="4"/>
  <c r="I25" i="4" s="1"/>
  <c r="Q24" i="4"/>
  <c r="I24" i="4" s="1"/>
  <c r="O23" i="4"/>
  <c r="I23" i="4" s="1"/>
  <c r="Q89" i="4"/>
  <c r="O88" i="4"/>
  <c r="M77" i="4"/>
  <c r="L77" i="4"/>
  <c r="AB125" i="4"/>
  <c r="Z124" i="4"/>
  <c r="T12" i="198"/>
  <c r="U12" i="198"/>
  <c r="X123" i="4"/>
  <c r="T12" i="197"/>
  <c r="U12" i="197"/>
  <c r="V122" i="4"/>
  <c r="T12" i="196"/>
  <c r="U12" i="196"/>
  <c r="T121" i="4"/>
  <c r="T12" i="195"/>
  <c r="U12" i="195"/>
  <c r="T12" i="194"/>
  <c r="U12" i="194"/>
  <c r="P119" i="4"/>
  <c r="T12" i="193"/>
  <c r="U12" i="193"/>
  <c r="N118" i="4"/>
  <c r="T12" i="192"/>
  <c r="U12" i="192"/>
  <c r="L117" i="4"/>
  <c r="T12" i="191"/>
  <c r="U12" i="191"/>
  <c r="J116" i="4"/>
  <c r="T12" i="190"/>
  <c r="AB115" i="4"/>
  <c r="T12" i="189"/>
  <c r="U12" i="189"/>
  <c r="T12" i="188"/>
  <c r="U12" i="188"/>
  <c r="X113" i="4"/>
  <c r="T12" i="187"/>
  <c r="U12" i="187"/>
  <c r="V112" i="4"/>
  <c r="T12" i="186"/>
  <c r="U12" i="186"/>
  <c r="T111" i="4"/>
  <c r="T12" i="185"/>
  <c r="U12" i="185"/>
  <c r="R110" i="4"/>
  <c r="T12" i="184"/>
  <c r="U12" i="184"/>
  <c r="P109" i="4"/>
  <c r="T12" i="183"/>
  <c r="U12" i="183"/>
  <c r="N108" i="4"/>
  <c r="U12" i="182"/>
  <c r="L107" i="4"/>
  <c r="T12" i="181"/>
  <c r="J106" i="4"/>
  <c r="U12" i="180"/>
  <c r="T12" i="179"/>
  <c r="U12" i="179"/>
  <c r="Z104" i="4"/>
  <c r="T12" i="178"/>
  <c r="X103" i="4"/>
  <c r="T12" i="177"/>
  <c r="U12" i="177"/>
  <c r="V102" i="4"/>
  <c r="T12" i="176"/>
  <c r="U12" i="176"/>
  <c r="T101" i="4"/>
  <c r="T12" i="175"/>
  <c r="R100" i="4"/>
  <c r="T12" i="174"/>
  <c r="U12" i="174"/>
  <c r="P99" i="4"/>
  <c r="T12" i="173"/>
  <c r="U12" i="173"/>
  <c r="N98" i="4"/>
  <c r="T12" i="172"/>
  <c r="U12" i="172"/>
  <c r="T12" i="171"/>
  <c r="U12" i="171"/>
  <c r="J96" i="4"/>
  <c r="T12" i="170"/>
  <c r="U12" i="170"/>
  <c r="AB95" i="4"/>
  <c r="T12" i="169"/>
  <c r="U12" i="169"/>
  <c r="Z94" i="4"/>
  <c r="T12" i="168"/>
  <c r="U12" i="168"/>
  <c r="U12" i="167"/>
  <c r="V92" i="4"/>
  <c r="T12" i="166"/>
  <c r="U12" i="166"/>
  <c r="T91" i="4"/>
  <c r="T12" i="165"/>
  <c r="U12" i="165"/>
  <c r="R90" i="4"/>
  <c r="P89" i="4"/>
  <c r="T12" i="163"/>
  <c r="U12" i="163"/>
  <c r="N88" i="4"/>
  <c r="T12" i="162"/>
  <c r="L87" i="4"/>
  <c r="U12" i="161"/>
  <c r="J86" i="4"/>
  <c r="T12" i="160"/>
  <c r="U12" i="160"/>
  <c r="AB85" i="4"/>
  <c r="T12" i="119"/>
  <c r="U12" i="119"/>
  <c r="Z84" i="4"/>
  <c r="U12" i="118"/>
  <c r="X83" i="4"/>
  <c r="T12" i="117"/>
  <c r="U12" i="117"/>
  <c r="V82" i="4"/>
  <c r="T12" i="116"/>
  <c r="T81" i="4"/>
  <c r="T12" i="115"/>
  <c r="U12" i="115"/>
  <c r="R80" i="4"/>
  <c r="T12" i="114"/>
  <c r="U12" i="114"/>
  <c r="P79" i="4"/>
  <c r="T12" i="113"/>
  <c r="U12" i="113"/>
  <c r="N78" i="4"/>
  <c r="T12" i="112"/>
  <c r="U12" i="112"/>
  <c r="T12" i="111"/>
  <c r="U12" i="111"/>
  <c r="AB70" i="4"/>
  <c r="H70" i="4" s="1"/>
  <c r="R12" i="159"/>
  <c r="S12" i="159"/>
  <c r="Z69" i="4"/>
  <c r="H69" i="4" s="1"/>
  <c r="R12" i="158"/>
  <c r="S12" i="158"/>
  <c r="X68" i="4"/>
  <c r="H68" i="4" s="1"/>
  <c r="R12" i="157"/>
  <c r="S12" i="157"/>
  <c r="V67" i="4"/>
  <c r="H67" i="4" s="1"/>
  <c r="R12" i="156"/>
  <c r="S12" i="156"/>
  <c r="T66" i="4"/>
  <c r="H66" i="4" s="1"/>
  <c r="R12" i="155"/>
  <c r="S12" i="155"/>
  <c r="R65" i="4"/>
  <c r="H65" i="4" s="1"/>
  <c r="R12" i="154"/>
  <c r="S12" i="154"/>
  <c r="P64" i="4"/>
  <c r="H64" i="4" s="1"/>
  <c r="R12" i="153"/>
  <c r="S12" i="153"/>
  <c r="N63" i="4"/>
  <c r="H63" i="4" s="1"/>
  <c r="R12" i="152"/>
  <c r="S12" i="152"/>
  <c r="L62" i="4"/>
  <c r="H62" i="4" s="1"/>
  <c r="R12" i="151"/>
  <c r="J61" i="4"/>
  <c r="H61" i="4" s="1"/>
  <c r="R12" i="150"/>
  <c r="S12" i="150"/>
  <c r="S12" i="149"/>
  <c r="Z59" i="4"/>
  <c r="H59" i="4" s="1"/>
  <c r="R12" i="148"/>
  <c r="S12" i="148"/>
  <c r="X58" i="4"/>
  <c r="H58" i="4" s="1"/>
  <c r="R12" i="147"/>
  <c r="S12" i="147"/>
  <c r="V57" i="4"/>
  <c r="H57" i="4" s="1"/>
  <c r="R12" i="146"/>
  <c r="S12" i="146"/>
  <c r="T56" i="4"/>
  <c r="H56" i="4" s="1"/>
  <c r="R12" i="145"/>
  <c r="S12" i="145"/>
  <c r="R55" i="4"/>
  <c r="H55" i="4" s="1"/>
  <c r="R12" i="144"/>
  <c r="S12" i="144"/>
  <c r="R12" i="143"/>
  <c r="S12" i="143"/>
  <c r="N53" i="4"/>
  <c r="H53" i="4" s="1"/>
  <c r="R12" i="142"/>
  <c r="S12" i="142"/>
  <c r="L52" i="4"/>
  <c r="H52" i="4" s="1"/>
  <c r="R12" i="141"/>
  <c r="S12" i="141"/>
  <c r="J51" i="4"/>
  <c r="H51" i="4" s="1"/>
  <c r="R12" i="140"/>
  <c r="S12" i="140"/>
  <c r="AB50" i="4"/>
  <c r="H50" i="4" s="1"/>
  <c r="R12" i="139"/>
  <c r="S12" i="139"/>
  <c r="Z49" i="4"/>
  <c r="H49" i="4" s="1"/>
  <c r="R12" i="138"/>
  <c r="S12" i="138"/>
  <c r="X48" i="4"/>
  <c r="H48" i="4" s="1"/>
  <c r="R12" i="137"/>
  <c r="S12" i="137"/>
  <c r="V47" i="4"/>
  <c r="H47" i="4" s="1"/>
  <c r="R12" i="136"/>
  <c r="S12" i="136"/>
  <c r="T46" i="4"/>
  <c r="H46" i="4" s="1"/>
  <c r="R12" i="135"/>
  <c r="S12" i="135"/>
  <c r="R45" i="4"/>
  <c r="H45" i="4" s="1"/>
  <c r="R12" i="134"/>
  <c r="S12" i="134"/>
  <c r="P44" i="4"/>
  <c r="H44" i="4" s="1"/>
  <c r="R12" i="133"/>
  <c r="S12" i="133"/>
  <c r="N43" i="4"/>
  <c r="H43" i="4" s="1"/>
  <c r="R12" i="132"/>
  <c r="S12" i="132"/>
  <c r="L42" i="4"/>
  <c r="H42" i="4" s="1"/>
  <c r="R12" i="131"/>
  <c r="S12" i="131"/>
  <c r="J41" i="4"/>
  <c r="H41" i="4" s="1"/>
  <c r="R12" i="130"/>
  <c r="S12" i="130"/>
  <c r="AB40" i="4"/>
  <c r="H40" i="4" s="1"/>
  <c r="AC40" i="4"/>
  <c r="I40" i="4" s="1"/>
  <c r="Z39" i="4"/>
  <c r="H39" i="4" s="1"/>
  <c r="R12" i="128"/>
  <c r="S12" i="128"/>
  <c r="X38" i="4"/>
  <c r="H38" i="4" s="1"/>
  <c r="R12" i="127"/>
  <c r="S12" i="127"/>
  <c r="V37" i="4"/>
  <c r="H37" i="4" s="1"/>
  <c r="R12" i="126"/>
  <c r="S12" i="126"/>
  <c r="W37" i="4"/>
  <c r="I37" i="4" s="1"/>
  <c r="T36" i="4"/>
  <c r="H36" i="4" s="1"/>
  <c r="R12" i="125"/>
  <c r="S12" i="125"/>
  <c r="R35" i="4"/>
  <c r="H35" i="4" s="1"/>
  <c r="R12" i="124"/>
  <c r="S12" i="124"/>
  <c r="P34" i="4"/>
  <c r="H34" i="4" s="1"/>
  <c r="S12" i="123"/>
  <c r="N33" i="4"/>
  <c r="H33" i="4" s="1"/>
  <c r="R12" i="122"/>
  <c r="S12" i="122"/>
  <c r="L32" i="4"/>
  <c r="H32" i="4" s="1"/>
  <c r="S12" i="121"/>
  <c r="J31" i="4"/>
  <c r="H31" i="4" s="1"/>
  <c r="R12" i="120"/>
  <c r="S12" i="120"/>
  <c r="AB30" i="4"/>
  <c r="H30" i="4" s="1"/>
  <c r="R12" i="110"/>
  <c r="S12" i="110"/>
  <c r="Z29" i="4"/>
  <c r="H29" i="4" s="1"/>
  <c r="R12" i="109"/>
  <c r="X28" i="4"/>
  <c r="H28" i="4" s="1"/>
  <c r="R12" i="108"/>
  <c r="S12" i="108"/>
  <c r="V27" i="4"/>
  <c r="H27" i="4" s="1"/>
  <c r="T26" i="4"/>
  <c r="H26" i="4" s="1"/>
  <c r="R12" i="106"/>
  <c r="S12" i="106"/>
  <c r="R25" i="4"/>
  <c r="H25" i="4" s="1"/>
  <c r="R12" i="105"/>
  <c r="S12" i="105"/>
  <c r="R12" i="104"/>
  <c r="S12" i="104"/>
  <c r="N23" i="4"/>
  <c r="H23" i="4" s="1"/>
  <c r="R12" i="103"/>
  <c r="S12" i="103"/>
  <c r="L22" i="4"/>
  <c r="H22" i="4" s="1"/>
  <c r="M22" i="4"/>
  <c r="I22" i="4" s="1"/>
  <c r="R12" i="102"/>
  <c r="K9" i="71"/>
  <c r="J9" i="71"/>
  <c r="K8" i="71"/>
  <c r="J8" i="71"/>
  <c r="K3" i="71"/>
  <c r="K2" i="71"/>
  <c r="K1" i="71"/>
  <c r="K7" i="10"/>
  <c r="K6" i="10"/>
  <c r="H29" i="71" l="1"/>
  <c r="C28" i="71" s="1"/>
  <c r="D30" i="71"/>
  <c r="J28" i="71"/>
  <c r="U15" i="71"/>
  <c r="V117" i="71"/>
  <c r="V13" i="71" s="1"/>
  <c r="U116" i="71"/>
  <c r="U115" i="71"/>
  <c r="J18" i="107"/>
  <c r="H19" i="184"/>
  <c r="D20" i="184"/>
  <c r="J18" i="184"/>
  <c r="J17" i="166"/>
  <c r="D19" i="160"/>
  <c r="H18" i="160"/>
  <c r="J17" i="157"/>
  <c r="J17" i="155"/>
  <c r="D20" i="127"/>
  <c r="H19" i="127"/>
  <c r="J18" i="127"/>
  <c r="D20" i="110"/>
  <c r="H19" i="110"/>
  <c r="H19" i="107"/>
  <c r="D20" i="107"/>
  <c r="J17" i="106"/>
  <c r="J17" i="153"/>
  <c r="H19" i="159"/>
  <c r="D20" i="159"/>
  <c r="J17" i="179"/>
  <c r="J18" i="159"/>
  <c r="D19" i="105"/>
  <c r="H18" i="105"/>
  <c r="H18" i="155"/>
  <c r="D19" i="155"/>
  <c r="C16" i="105"/>
  <c r="D19" i="166"/>
  <c r="H18" i="166"/>
  <c r="G67" i="4"/>
  <c r="G61" i="4"/>
  <c r="G50" i="4"/>
  <c r="G65" i="4"/>
  <c r="G30" i="4"/>
  <c r="G42" i="4"/>
  <c r="G66" i="4"/>
  <c r="G57" i="4"/>
  <c r="G53" i="4"/>
  <c r="G46" i="4"/>
  <c r="G41" i="4"/>
  <c r="G49" i="4"/>
  <c r="G31" i="4"/>
  <c r="G23" i="4"/>
  <c r="D19" i="179"/>
  <c r="H18" i="179"/>
  <c r="H18" i="106"/>
  <c r="C17" i="106" s="1"/>
  <c r="D19" i="106"/>
  <c r="J17" i="132"/>
  <c r="D19" i="124"/>
  <c r="H18" i="124"/>
  <c r="H18" i="157"/>
  <c r="D19" i="157"/>
  <c r="D19" i="129"/>
  <c r="H18" i="129"/>
  <c r="D19" i="132"/>
  <c r="H18" i="132"/>
  <c r="G25" i="4"/>
  <c r="G36" i="4"/>
  <c r="G44" i="4"/>
  <c r="G48" i="4"/>
  <c r="G59" i="4"/>
  <c r="G64" i="4"/>
  <c r="J17" i="129"/>
  <c r="D19" i="144"/>
  <c r="H18" i="144"/>
  <c r="C17" i="144" s="1"/>
  <c r="G43" i="4"/>
  <c r="H18" i="156"/>
  <c r="D19" i="156"/>
  <c r="H18" i="125"/>
  <c r="C17" i="125" s="1"/>
  <c r="D19" i="125"/>
  <c r="C16" i="125"/>
  <c r="D19" i="153"/>
  <c r="H18" i="153"/>
  <c r="C16" i="132"/>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J20" i="199"/>
  <c r="D22" i="199"/>
  <c r="H21" i="199"/>
  <c r="C19" i="199"/>
  <c r="J20" i="198"/>
  <c r="D22" i="198"/>
  <c r="H21" i="198"/>
  <c r="J20" i="197"/>
  <c r="D22" i="197"/>
  <c r="H21" i="197"/>
  <c r="C19" i="197"/>
  <c r="J20" i="196"/>
  <c r="D22" i="196"/>
  <c r="H21" i="196"/>
  <c r="J18" i="195"/>
  <c r="H19" i="195"/>
  <c r="D20" i="195"/>
  <c r="J20" i="194"/>
  <c r="D22" i="194"/>
  <c r="H21" i="194"/>
  <c r="C19" i="194"/>
  <c r="J18" i="193"/>
  <c r="H19" i="193"/>
  <c r="D20" i="193"/>
  <c r="J18" i="192"/>
  <c r="H19" i="192"/>
  <c r="D20" i="192"/>
  <c r="J18" i="191"/>
  <c r="H19" i="191"/>
  <c r="D20" i="191"/>
  <c r="J18" i="190"/>
  <c r="D20" i="190"/>
  <c r="H19" i="190"/>
  <c r="J18" i="189"/>
  <c r="H19" i="189"/>
  <c r="D20" i="189"/>
  <c r="J18" i="188"/>
  <c r="H19" i="188"/>
  <c r="D20" i="188"/>
  <c r="J20" i="187"/>
  <c r="D22" i="187"/>
  <c r="H21" i="187"/>
  <c r="J20" i="186"/>
  <c r="D22" i="186"/>
  <c r="H21" i="186"/>
  <c r="J20" i="185"/>
  <c r="D22" i="185"/>
  <c r="H21" i="185"/>
  <c r="J20" i="183"/>
  <c r="D22" i="183"/>
  <c r="H21" i="183"/>
  <c r="C19" i="183"/>
  <c r="J18" i="182"/>
  <c r="D20" i="182"/>
  <c r="H19" i="182"/>
  <c r="J20" i="181"/>
  <c r="D22" i="181"/>
  <c r="H21" i="181"/>
  <c r="J20" i="180"/>
  <c r="D22" i="180"/>
  <c r="H21" i="180"/>
  <c r="J18" i="178"/>
  <c r="D20" i="178"/>
  <c r="H19" i="178"/>
  <c r="J18" i="177"/>
  <c r="D20" i="177"/>
  <c r="H19" i="177"/>
  <c r="J20" i="176"/>
  <c r="D22" i="176"/>
  <c r="H21" i="176"/>
  <c r="J20" i="175"/>
  <c r="D22" i="175"/>
  <c r="H21" i="175"/>
  <c r="J18" i="174"/>
  <c r="H19" i="174"/>
  <c r="D20" i="174"/>
  <c r="J18" i="173"/>
  <c r="H19" i="173"/>
  <c r="D20" i="173"/>
  <c r="J20" i="172"/>
  <c r="D22" i="172"/>
  <c r="H21" i="172"/>
  <c r="C19" i="172"/>
  <c r="J20" i="171"/>
  <c r="D22" i="171"/>
  <c r="H21" i="171"/>
  <c r="J18" i="170"/>
  <c r="D20" i="170"/>
  <c r="H19" i="170"/>
  <c r="J20" i="169"/>
  <c r="D22" i="169"/>
  <c r="H21" i="169"/>
  <c r="J18" i="168"/>
  <c r="H19" i="168"/>
  <c r="D20" i="168"/>
  <c r="J20" i="167"/>
  <c r="D22" i="167"/>
  <c r="H21" i="167"/>
  <c r="C19" i="167"/>
  <c r="J20" i="165"/>
  <c r="D22" i="165"/>
  <c r="H21" i="165"/>
  <c r="J20" i="164"/>
  <c r="D22" i="164"/>
  <c r="H21" i="164"/>
  <c r="C19" i="164"/>
  <c r="J18" i="163"/>
  <c r="D20" i="163"/>
  <c r="H19" i="163"/>
  <c r="J18" i="162"/>
  <c r="D20" i="162"/>
  <c r="H19" i="162"/>
  <c r="J20" i="161"/>
  <c r="D22" i="161"/>
  <c r="H21" i="161"/>
  <c r="C19" i="161"/>
  <c r="J20" i="119"/>
  <c r="D22" i="119"/>
  <c r="H21" i="119"/>
  <c r="C19" i="119"/>
  <c r="J20" i="118"/>
  <c r="D22" i="118"/>
  <c r="H21" i="118"/>
  <c r="J18" i="117"/>
  <c r="H19" i="117"/>
  <c r="D20" i="117"/>
  <c r="J20" i="116"/>
  <c r="D22" i="116"/>
  <c r="H21" i="116"/>
  <c r="C19" i="116"/>
  <c r="J20" i="115"/>
  <c r="D22" i="115"/>
  <c r="H21" i="115"/>
  <c r="C19" i="115"/>
  <c r="J18" i="114"/>
  <c r="D20" i="114"/>
  <c r="H19" i="114"/>
  <c r="J20" i="113"/>
  <c r="D22" i="113"/>
  <c r="H21" i="113"/>
  <c r="C19" i="113"/>
  <c r="J18" i="112"/>
  <c r="H19" i="112"/>
  <c r="D20" i="112"/>
  <c r="J18" i="111"/>
  <c r="H19" i="111"/>
  <c r="D20" i="111"/>
  <c r="J20" i="158"/>
  <c r="D22" i="158"/>
  <c r="H21" i="158"/>
  <c r="C19" i="158"/>
  <c r="J18" i="154"/>
  <c r="D20" i="154"/>
  <c r="H19" i="154"/>
  <c r="J20" i="152"/>
  <c r="D22" i="152"/>
  <c r="H21" i="152"/>
  <c r="J18" i="151"/>
  <c r="D20" i="151"/>
  <c r="H19" i="151"/>
  <c r="J20" i="150"/>
  <c r="D22" i="150"/>
  <c r="H21" i="150"/>
  <c r="C19" i="150"/>
  <c r="J20" i="149"/>
  <c r="D22" i="149"/>
  <c r="H21" i="149"/>
  <c r="J18" i="148"/>
  <c r="H19" i="148"/>
  <c r="D20" i="148"/>
  <c r="J18" i="147"/>
  <c r="H19" i="147"/>
  <c r="D20" i="147"/>
  <c r="J20" i="146"/>
  <c r="D22" i="146"/>
  <c r="H21" i="146"/>
  <c r="J18" i="145"/>
  <c r="H19" i="145"/>
  <c r="D20" i="145"/>
  <c r="J18" i="143"/>
  <c r="H19" i="143"/>
  <c r="D20" i="143"/>
  <c r="J18" i="142"/>
  <c r="D20" i="142"/>
  <c r="H19" i="142"/>
  <c r="J18" i="141"/>
  <c r="D20" i="141"/>
  <c r="H19" i="141"/>
  <c r="J18" i="140"/>
  <c r="D20" i="140"/>
  <c r="H19" i="140"/>
  <c r="J20" i="139"/>
  <c r="D22" i="139"/>
  <c r="H21" i="139"/>
  <c r="J18" i="138"/>
  <c r="D20" i="138"/>
  <c r="H19" i="138"/>
  <c r="J18" i="137"/>
  <c r="H19" i="137"/>
  <c r="D20" i="137"/>
  <c r="J18" i="136"/>
  <c r="H19" i="136"/>
  <c r="D20" i="136"/>
  <c r="J18" i="135"/>
  <c r="D20" i="135"/>
  <c r="H19" i="135"/>
  <c r="C17" i="135"/>
  <c r="J18" i="134"/>
  <c r="D20" i="134"/>
  <c r="H19" i="134"/>
  <c r="J18" i="133"/>
  <c r="D20" i="133"/>
  <c r="H19" i="133"/>
  <c r="J18" i="131"/>
  <c r="H19" i="131"/>
  <c r="D20" i="131"/>
  <c r="J18" i="130"/>
  <c r="D20" i="130"/>
  <c r="H19" i="130"/>
  <c r="J20" i="128"/>
  <c r="D22" i="128"/>
  <c r="H21" i="128"/>
  <c r="C19" i="128"/>
  <c r="J18" i="126"/>
  <c r="H19" i="126"/>
  <c r="D20" i="126"/>
  <c r="J18" i="123"/>
  <c r="H19" i="123"/>
  <c r="D20" i="123"/>
  <c r="C17" i="123"/>
  <c r="J20" i="122"/>
  <c r="D22" i="122"/>
  <c r="H21" i="122"/>
  <c r="J18" i="121"/>
  <c r="D20" i="121"/>
  <c r="H19" i="121"/>
  <c r="J18" i="120"/>
  <c r="D20" i="120"/>
  <c r="H19" i="120"/>
  <c r="J20" i="109"/>
  <c r="D22" i="109"/>
  <c r="H21" i="109"/>
  <c r="C19" i="109"/>
  <c r="J18" i="108"/>
  <c r="H19" i="108"/>
  <c r="D20" i="108"/>
  <c r="J18" i="104"/>
  <c r="D20" i="104"/>
  <c r="H19" i="104"/>
  <c r="J18" i="103"/>
  <c r="H19" i="103"/>
  <c r="D20" i="103"/>
  <c r="J18" i="102"/>
  <c r="D20" i="102"/>
  <c r="H19" i="102"/>
  <c r="T12" i="71"/>
  <c r="V12" i="71"/>
  <c r="U12" i="71"/>
  <c r="F106" i="4"/>
  <c r="F125" i="4"/>
  <c r="F124" i="4"/>
  <c r="F123" i="4"/>
  <c r="F122" i="4"/>
  <c r="F121" i="4"/>
  <c r="F120" i="4"/>
  <c r="F119" i="4"/>
  <c r="F118" i="4"/>
  <c r="F117" i="4"/>
  <c r="F116" i="4"/>
  <c r="F115" i="4"/>
  <c r="F114" i="4"/>
  <c r="F113" i="4"/>
  <c r="F112" i="4"/>
  <c r="F111" i="4"/>
  <c r="F110" i="4"/>
  <c r="F109" i="4"/>
  <c r="F108" i="4"/>
  <c r="F107"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K3" i="10"/>
  <c r="K2" i="10"/>
  <c r="K1" i="10"/>
  <c r="H30" i="71" l="1"/>
  <c r="D31" i="71"/>
  <c r="J29" i="71"/>
  <c r="U117" i="71"/>
  <c r="U13" i="71" s="1"/>
  <c r="D21" i="184"/>
  <c r="H20" i="184"/>
  <c r="C18" i="184"/>
  <c r="J19" i="184"/>
  <c r="C17" i="160"/>
  <c r="J18" i="160"/>
  <c r="D20" i="160"/>
  <c r="H19" i="160"/>
  <c r="C18" i="160" s="1"/>
  <c r="J19" i="127"/>
  <c r="C18" i="127"/>
  <c r="H20" i="127"/>
  <c r="D21" i="127"/>
  <c r="J19" i="110"/>
  <c r="C18" i="110"/>
  <c r="D21" i="110"/>
  <c r="H20" i="110"/>
  <c r="D21" i="107"/>
  <c r="H20" i="107"/>
  <c r="J19" i="107"/>
  <c r="C18" i="107"/>
  <c r="D21" i="159"/>
  <c r="H20" i="159"/>
  <c r="C18" i="159"/>
  <c r="J19" i="159"/>
  <c r="C17" i="166"/>
  <c r="J18" i="166"/>
  <c r="H19" i="155"/>
  <c r="J19" i="155" s="1"/>
  <c r="D20" i="155"/>
  <c r="H19" i="166"/>
  <c r="J19" i="166" s="1"/>
  <c r="D20" i="166"/>
  <c r="C17" i="155"/>
  <c r="J18" i="155"/>
  <c r="J18" i="105"/>
  <c r="C17" i="105"/>
  <c r="H19" i="105"/>
  <c r="J19" i="105" s="1"/>
  <c r="D20" i="105"/>
  <c r="C17" i="124"/>
  <c r="J18" i="124"/>
  <c r="C17" i="156"/>
  <c r="J18" i="156"/>
  <c r="J18" i="132"/>
  <c r="H19" i="129"/>
  <c r="J19" i="129" s="1"/>
  <c r="D20" i="129"/>
  <c r="D20" i="124"/>
  <c r="H19" i="124"/>
  <c r="J19" i="124" s="1"/>
  <c r="J18" i="106"/>
  <c r="D20" i="153"/>
  <c r="H19" i="153"/>
  <c r="J19" i="153" s="1"/>
  <c r="D20" i="156"/>
  <c r="H19" i="156"/>
  <c r="J19" i="156" s="1"/>
  <c r="H19" i="144"/>
  <c r="J19" i="144" s="1"/>
  <c r="D20" i="144"/>
  <c r="C17" i="129"/>
  <c r="C18" i="129"/>
  <c r="J18" i="129"/>
  <c r="H19" i="106"/>
  <c r="J19" i="106" s="1"/>
  <c r="D20" i="106"/>
  <c r="D20" i="125"/>
  <c r="H19" i="125"/>
  <c r="C18" i="125" s="1"/>
  <c r="H19" i="132"/>
  <c r="J19" i="132" s="1"/>
  <c r="D20" i="132"/>
  <c r="H19" i="157"/>
  <c r="J19" i="157" s="1"/>
  <c r="D20" i="157"/>
  <c r="C17" i="179"/>
  <c r="J18" i="179"/>
  <c r="C17" i="153"/>
  <c r="J18" i="153"/>
  <c r="J18" i="125"/>
  <c r="J18" i="144"/>
  <c r="C17" i="157"/>
  <c r="J18" i="157"/>
  <c r="C17" i="132"/>
  <c r="H19" i="179"/>
  <c r="D20" i="179"/>
  <c r="J21" i="199"/>
  <c r="H22" i="199"/>
  <c r="D23" i="199"/>
  <c r="C20" i="199"/>
  <c r="J21" i="198"/>
  <c r="H22" i="198"/>
  <c r="D23" i="198"/>
  <c r="C20" i="198"/>
  <c r="J21" i="197"/>
  <c r="H22" i="197"/>
  <c r="D23" i="197"/>
  <c r="C20" i="197"/>
  <c r="J21" i="196"/>
  <c r="H22" i="196"/>
  <c r="D23" i="196"/>
  <c r="C20" i="196"/>
  <c r="D21" i="195"/>
  <c r="H20" i="195"/>
  <c r="C19" i="195" s="1"/>
  <c r="J19" i="195"/>
  <c r="C18" i="195"/>
  <c r="J21" i="194"/>
  <c r="H22" i="194"/>
  <c r="D23" i="194"/>
  <c r="C20" i="194"/>
  <c r="D21" i="193"/>
  <c r="H20" i="193"/>
  <c r="C19" i="193" s="1"/>
  <c r="J19" i="193"/>
  <c r="C18" i="193"/>
  <c r="D21" i="192"/>
  <c r="H20" i="192"/>
  <c r="C19" i="192" s="1"/>
  <c r="J19" i="192"/>
  <c r="C18" i="192"/>
  <c r="D21" i="191"/>
  <c r="H20" i="191"/>
  <c r="C19" i="191" s="1"/>
  <c r="J19" i="191"/>
  <c r="C18" i="191"/>
  <c r="J19" i="190"/>
  <c r="D21" i="190"/>
  <c r="H20" i="190"/>
  <c r="C18" i="190"/>
  <c r="D21" i="189"/>
  <c r="H20" i="189"/>
  <c r="C19" i="189" s="1"/>
  <c r="J19" i="189"/>
  <c r="C18" i="189"/>
  <c r="D21" i="188"/>
  <c r="H20" i="188"/>
  <c r="C19" i="188" s="1"/>
  <c r="J19" i="188"/>
  <c r="C18" i="188"/>
  <c r="J21" i="187"/>
  <c r="H22" i="187"/>
  <c r="D23" i="187"/>
  <c r="C20" i="187"/>
  <c r="J21" i="186"/>
  <c r="H22" i="186"/>
  <c r="D23" i="186"/>
  <c r="C20" i="186"/>
  <c r="J21" i="185"/>
  <c r="H22" i="185"/>
  <c r="D23" i="185"/>
  <c r="C20" i="185"/>
  <c r="J21" i="183"/>
  <c r="H22" i="183"/>
  <c r="D23" i="183"/>
  <c r="C20" i="183"/>
  <c r="J19" i="182"/>
  <c r="D21" i="182"/>
  <c r="H20" i="182"/>
  <c r="C18" i="182"/>
  <c r="J21" i="181"/>
  <c r="H22" i="181"/>
  <c r="D23" i="181"/>
  <c r="C20" i="181"/>
  <c r="J21" i="180"/>
  <c r="H22" i="180"/>
  <c r="D23" i="180"/>
  <c r="C20" i="180"/>
  <c r="J19" i="178"/>
  <c r="D21" i="178"/>
  <c r="H20" i="178"/>
  <c r="C18" i="178"/>
  <c r="J19" i="177"/>
  <c r="D21" i="177"/>
  <c r="H20" i="177"/>
  <c r="C18" i="177"/>
  <c r="J21" i="176"/>
  <c r="H22" i="176"/>
  <c r="D23" i="176"/>
  <c r="C20" i="176"/>
  <c r="J21" i="175"/>
  <c r="D23" i="175"/>
  <c r="H22" i="175"/>
  <c r="C20" i="175"/>
  <c r="D21" i="174"/>
  <c r="H20" i="174"/>
  <c r="C19" i="174" s="1"/>
  <c r="J19" i="174"/>
  <c r="C18" i="174"/>
  <c r="D21" i="173"/>
  <c r="H20" i="173"/>
  <c r="C19" i="173" s="1"/>
  <c r="J19" i="173"/>
  <c r="C18" i="173"/>
  <c r="J21" i="172"/>
  <c r="H22" i="172"/>
  <c r="D23" i="172"/>
  <c r="C20" i="172"/>
  <c r="J21" i="171"/>
  <c r="D23" i="171"/>
  <c r="H22" i="171"/>
  <c r="C20" i="171"/>
  <c r="J19" i="170"/>
  <c r="D21" i="170"/>
  <c r="H20" i="170"/>
  <c r="C18" i="170"/>
  <c r="J21" i="169"/>
  <c r="H22" i="169"/>
  <c r="D23" i="169"/>
  <c r="C20" i="169"/>
  <c r="D21" i="168"/>
  <c r="H20" i="168"/>
  <c r="C19" i="168" s="1"/>
  <c r="J19" i="168"/>
  <c r="C18" i="168"/>
  <c r="J21" i="167"/>
  <c r="H22" i="167"/>
  <c r="D23" i="167"/>
  <c r="C20" i="167"/>
  <c r="J21" i="165"/>
  <c r="H22" i="165"/>
  <c r="D23" i="165"/>
  <c r="C20" i="165"/>
  <c r="J21" i="164"/>
  <c r="H22" i="164"/>
  <c r="D23" i="164"/>
  <c r="C20" i="164"/>
  <c r="J19" i="163"/>
  <c r="D21" i="163"/>
  <c r="H20" i="163"/>
  <c r="C18" i="163"/>
  <c r="J19" i="162"/>
  <c r="D21" i="162"/>
  <c r="H20" i="162"/>
  <c r="C18" i="162"/>
  <c r="J21" i="161"/>
  <c r="H22" i="161"/>
  <c r="D23" i="161"/>
  <c r="C20" i="161"/>
  <c r="J21" i="119"/>
  <c r="H22" i="119"/>
  <c r="D23" i="119"/>
  <c r="C20" i="119"/>
  <c r="J21" i="118"/>
  <c r="D23" i="118"/>
  <c r="H22" i="118"/>
  <c r="C20" i="118"/>
  <c r="D21" i="117"/>
  <c r="H20" i="117"/>
  <c r="C19" i="117" s="1"/>
  <c r="J19" i="117"/>
  <c r="C18" i="117"/>
  <c r="J21" i="116"/>
  <c r="H22" i="116"/>
  <c r="D23" i="116"/>
  <c r="C20" i="116"/>
  <c r="J21" i="115"/>
  <c r="H22" i="115"/>
  <c r="D23" i="115"/>
  <c r="C20" i="115"/>
  <c r="J19" i="114"/>
  <c r="D21" i="114"/>
  <c r="H20" i="114"/>
  <c r="C18" i="114"/>
  <c r="J21" i="113"/>
  <c r="H22" i="113"/>
  <c r="D23" i="113"/>
  <c r="C20" i="113"/>
  <c r="D21" i="112"/>
  <c r="H20" i="112"/>
  <c r="C19" i="112" s="1"/>
  <c r="J19" i="112"/>
  <c r="C18" i="112"/>
  <c r="D21" i="111"/>
  <c r="H20" i="111"/>
  <c r="C19" i="111" s="1"/>
  <c r="J19" i="111"/>
  <c r="C18" i="111"/>
  <c r="J21" i="158"/>
  <c r="H22" i="158"/>
  <c r="D23" i="158"/>
  <c r="C20" i="158"/>
  <c r="J19" i="154"/>
  <c r="D21" i="154"/>
  <c r="H20" i="154"/>
  <c r="C18" i="154"/>
  <c r="J21" i="152"/>
  <c r="H22" i="152"/>
  <c r="D23" i="152"/>
  <c r="C20" i="152"/>
  <c r="J19" i="151"/>
  <c r="D21" i="151"/>
  <c r="H20" i="151"/>
  <c r="C18" i="151"/>
  <c r="J21" i="150"/>
  <c r="H22" i="150"/>
  <c r="D23" i="150"/>
  <c r="C20" i="150"/>
  <c r="J21" i="149"/>
  <c r="H22" i="149"/>
  <c r="D23" i="149"/>
  <c r="C20" i="149"/>
  <c r="D21" i="148"/>
  <c r="H20" i="148"/>
  <c r="C19" i="148" s="1"/>
  <c r="J19" i="148"/>
  <c r="C18" i="148"/>
  <c r="D21" i="147"/>
  <c r="H20" i="147"/>
  <c r="C19" i="147" s="1"/>
  <c r="J19" i="147"/>
  <c r="C18" i="147"/>
  <c r="J21" i="146"/>
  <c r="H22" i="146"/>
  <c r="D23" i="146"/>
  <c r="C20" i="146"/>
  <c r="D21" i="145"/>
  <c r="H20" i="145"/>
  <c r="C19" i="145" s="1"/>
  <c r="J19" i="145"/>
  <c r="C18" i="145"/>
  <c r="D21" i="143"/>
  <c r="H20" i="143"/>
  <c r="C19" i="143" s="1"/>
  <c r="J19" i="143"/>
  <c r="C18" i="143"/>
  <c r="J19" i="142"/>
  <c r="D21" i="142"/>
  <c r="H20" i="142"/>
  <c r="C18" i="142"/>
  <c r="J19" i="141"/>
  <c r="D21" i="141"/>
  <c r="H20" i="141"/>
  <c r="C18" i="141"/>
  <c r="J19" i="140"/>
  <c r="D21" i="140"/>
  <c r="H20" i="140"/>
  <c r="C18" i="140"/>
  <c r="J21" i="139"/>
  <c r="H22" i="139"/>
  <c r="D23" i="139"/>
  <c r="C20" i="139"/>
  <c r="J19" i="138"/>
  <c r="D21" i="138"/>
  <c r="H20" i="138"/>
  <c r="C18" i="138"/>
  <c r="D21" i="137"/>
  <c r="H20" i="137"/>
  <c r="C19" i="137" s="1"/>
  <c r="J19" i="137"/>
  <c r="C18" i="137"/>
  <c r="D21" i="136"/>
  <c r="H20" i="136"/>
  <c r="C19" i="136" s="1"/>
  <c r="J19" i="136"/>
  <c r="C18" i="136"/>
  <c r="J19" i="135"/>
  <c r="D21" i="135"/>
  <c r="H20" i="135"/>
  <c r="C18" i="135"/>
  <c r="J19" i="134"/>
  <c r="D21" i="134"/>
  <c r="H20" i="134"/>
  <c r="C18" i="134"/>
  <c r="J19" i="133"/>
  <c r="D21" i="133"/>
  <c r="H20" i="133"/>
  <c r="C18" i="133"/>
  <c r="D21" i="131"/>
  <c r="H20" i="131"/>
  <c r="C19" i="131" s="1"/>
  <c r="J19" i="131"/>
  <c r="C18" i="131"/>
  <c r="J19" i="130"/>
  <c r="D21" i="130"/>
  <c r="H20" i="130"/>
  <c r="C18" i="130"/>
  <c r="J21" i="128"/>
  <c r="D23" i="128"/>
  <c r="H22" i="128"/>
  <c r="C20" i="128"/>
  <c r="D21" i="126"/>
  <c r="H20" i="126"/>
  <c r="C19" i="126" s="1"/>
  <c r="J19" i="126"/>
  <c r="C18" i="126"/>
  <c r="D21" i="123"/>
  <c r="H20" i="123"/>
  <c r="C19" i="123" s="1"/>
  <c r="J19" i="123"/>
  <c r="C18" i="123"/>
  <c r="J21" i="122"/>
  <c r="D23" i="122"/>
  <c r="H22" i="122"/>
  <c r="C20" i="122"/>
  <c r="J19" i="121"/>
  <c r="D21" i="121"/>
  <c r="H20" i="121"/>
  <c r="C18" i="121"/>
  <c r="J19" i="120"/>
  <c r="D21" i="120"/>
  <c r="H20" i="120"/>
  <c r="C18" i="120"/>
  <c r="J21" i="109"/>
  <c r="H22" i="109"/>
  <c r="D23" i="109"/>
  <c r="C20" i="109"/>
  <c r="D21" i="108"/>
  <c r="H20" i="108"/>
  <c r="C19" i="108" s="1"/>
  <c r="J19" i="108"/>
  <c r="C18" i="108"/>
  <c r="J19" i="104"/>
  <c r="D21" i="104"/>
  <c r="H20" i="104"/>
  <c r="C18" i="104"/>
  <c r="D21" i="103"/>
  <c r="H20" i="103"/>
  <c r="C19" i="103" s="1"/>
  <c r="J19" i="103"/>
  <c r="C18" i="103"/>
  <c r="J19" i="102"/>
  <c r="D21" i="102"/>
  <c r="H20" i="102"/>
  <c r="C18" i="102"/>
  <c r="K8" i="10"/>
  <c r="K9" i="10"/>
  <c r="B4" i="101"/>
  <c r="B4" i="100"/>
  <c r="B4" i="99"/>
  <c r="B4" i="98"/>
  <c r="B4" i="97"/>
  <c r="B4" i="96"/>
  <c r="B4" i="95"/>
  <c r="B4" i="94"/>
  <c r="B4" i="93"/>
  <c r="B3" i="101"/>
  <c r="B2" i="101"/>
  <c r="B1" i="101"/>
  <c r="B3" i="100"/>
  <c r="B2" i="100"/>
  <c r="B1" i="100"/>
  <c r="B3" i="99"/>
  <c r="B2" i="99"/>
  <c r="B1" i="99"/>
  <c r="B3" i="98"/>
  <c r="B2" i="98"/>
  <c r="B1" i="98"/>
  <c r="B3" i="97"/>
  <c r="B2" i="97"/>
  <c r="B1" i="97"/>
  <c r="B3" i="96"/>
  <c r="B2" i="96"/>
  <c r="B1" i="96"/>
  <c r="B3" i="95"/>
  <c r="B2" i="95"/>
  <c r="B1" i="95"/>
  <c r="B3" i="94"/>
  <c r="B2" i="94"/>
  <c r="B1" i="94"/>
  <c r="B3" i="93"/>
  <c r="B2" i="93"/>
  <c r="B1" i="93"/>
  <c r="B4" i="5"/>
  <c r="B3" i="5"/>
  <c r="B2" i="5"/>
  <c r="B1" i="5"/>
  <c r="D3" i="4"/>
  <c r="D2" i="4"/>
  <c r="D1" i="4"/>
  <c r="B4" i="3"/>
  <c r="B3" i="3"/>
  <c r="B2" i="3"/>
  <c r="F16" i="101"/>
  <c r="E16" i="101"/>
  <c r="F15" i="101"/>
  <c r="E15" i="101"/>
  <c r="F14" i="101"/>
  <c r="E14" i="101"/>
  <c r="F13" i="101"/>
  <c r="E13" i="101"/>
  <c r="F12" i="101"/>
  <c r="E12" i="101"/>
  <c r="F16" i="100"/>
  <c r="E16" i="100"/>
  <c r="F15" i="100"/>
  <c r="E15" i="100"/>
  <c r="F14" i="100"/>
  <c r="E14" i="100"/>
  <c r="F13" i="100"/>
  <c r="E13" i="100"/>
  <c r="F12" i="100"/>
  <c r="E12" i="100"/>
  <c r="F16" i="99"/>
  <c r="E16" i="99"/>
  <c r="F15" i="99"/>
  <c r="E15" i="99"/>
  <c r="F14" i="99"/>
  <c r="E14" i="99"/>
  <c r="F13" i="99"/>
  <c r="E13" i="99"/>
  <c r="F12" i="99"/>
  <c r="E12" i="99"/>
  <c r="F16" i="98"/>
  <c r="E16" i="98"/>
  <c r="F15" i="98"/>
  <c r="E15" i="98"/>
  <c r="F14" i="98"/>
  <c r="E14" i="98"/>
  <c r="F13" i="98"/>
  <c r="E13" i="98"/>
  <c r="F12" i="98"/>
  <c r="E12" i="98"/>
  <c r="F16" i="97"/>
  <c r="E16" i="97"/>
  <c r="F15" i="97"/>
  <c r="E15" i="97"/>
  <c r="F14" i="97"/>
  <c r="E14" i="97"/>
  <c r="F13" i="97"/>
  <c r="E13" i="97"/>
  <c r="F12" i="97"/>
  <c r="E12" i="97"/>
  <c r="A11" i="93"/>
  <c r="B12" i="93"/>
  <c r="C12" i="93"/>
  <c r="B13" i="93"/>
  <c r="C13" i="93"/>
  <c r="B14" i="93"/>
  <c r="C14" i="93"/>
  <c r="B15" i="93"/>
  <c r="C15" i="93"/>
  <c r="B16" i="93"/>
  <c r="C16" i="93"/>
  <c r="D10" i="101"/>
  <c r="F8" i="101"/>
  <c r="E8" i="101"/>
  <c r="D10" i="100"/>
  <c r="F8" i="100"/>
  <c r="E8" i="100"/>
  <c r="D10" i="99"/>
  <c r="F8" i="99"/>
  <c r="E8" i="99"/>
  <c r="D10" i="98"/>
  <c r="F8" i="98"/>
  <c r="E8" i="98"/>
  <c r="D10" i="97"/>
  <c r="F8" i="97"/>
  <c r="E8" i="97"/>
  <c r="D10" i="96"/>
  <c r="F8" i="96"/>
  <c r="E8" i="96"/>
  <c r="D10" i="95"/>
  <c r="F8" i="95"/>
  <c r="E8" i="95"/>
  <c r="D10" i="94"/>
  <c r="F8" i="94"/>
  <c r="E8" i="94"/>
  <c r="F8" i="93"/>
  <c r="E8" i="93"/>
  <c r="H31" i="71" l="1"/>
  <c r="C30" i="71" s="1"/>
  <c r="D32" i="71"/>
  <c r="J30" i="71"/>
  <c r="C29" i="71"/>
  <c r="C19" i="184"/>
  <c r="J20" i="184"/>
  <c r="D22" i="184"/>
  <c r="H21" i="184"/>
  <c r="D21" i="160"/>
  <c r="H20" i="160"/>
  <c r="C19" i="160" s="1"/>
  <c r="J19" i="160"/>
  <c r="C18" i="153"/>
  <c r="C18" i="144"/>
  <c r="D22" i="127"/>
  <c r="H21" i="127"/>
  <c r="C19" i="127"/>
  <c r="J20" i="127"/>
  <c r="C19" i="110"/>
  <c r="J20" i="110"/>
  <c r="D22" i="110"/>
  <c r="H21" i="110"/>
  <c r="J21" i="110" s="1"/>
  <c r="C19" i="107"/>
  <c r="J20" i="107"/>
  <c r="D22" i="107"/>
  <c r="H21" i="107"/>
  <c r="J20" i="159"/>
  <c r="C19" i="159"/>
  <c r="H21" i="159"/>
  <c r="D22" i="159"/>
  <c r="C18" i="157"/>
  <c r="C18" i="105"/>
  <c r="D21" i="105"/>
  <c r="H20" i="105"/>
  <c r="H20" i="166"/>
  <c r="D21" i="166"/>
  <c r="C18" i="166"/>
  <c r="C18" i="155"/>
  <c r="D21" i="155"/>
  <c r="H20" i="155"/>
  <c r="J19" i="179"/>
  <c r="H20" i="157"/>
  <c r="D21" i="157"/>
  <c r="J19" i="125"/>
  <c r="H20" i="153"/>
  <c r="D21" i="153"/>
  <c r="H20" i="124"/>
  <c r="D21" i="124"/>
  <c r="C18" i="179"/>
  <c r="H20" i="125"/>
  <c r="C19" i="125" s="1"/>
  <c r="D21" i="125"/>
  <c r="C18" i="106"/>
  <c r="D21" i="129"/>
  <c r="H20" i="129"/>
  <c r="C18" i="124"/>
  <c r="D21" i="132"/>
  <c r="H20" i="132"/>
  <c r="H20" i="106"/>
  <c r="D21" i="106"/>
  <c r="H20" i="156"/>
  <c r="D21" i="156"/>
  <c r="C18" i="156"/>
  <c r="H20" i="179"/>
  <c r="C19" i="179" s="1"/>
  <c r="D21" i="179"/>
  <c r="H20" i="144"/>
  <c r="D21" i="144"/>
  <c r="C18" i="132"/>
  <c r="D24" i="199"/>
  <c r="H23" i="199"/>
  <c r="C22" i="199" s="1"/>
  <c r="J22" i="199"/>
  <c r="C21" i="199"/>
  <c r="D24" i="198"/>
  <c r="H23" i="198"/>
  <c r="C22" i="198" s="1"/>
  <c r="J22" i="198"/>
  <c r="C21" i="198"/>
  <c r="D24" i="197"/>
  <c r="H23" i="197"/>
  <c r="C22" i="197" s="1"/>
  <c r="J22" i="197"/>
  <c r="C21" i="197"/>
  <c r="D24" i="196"/>
  <c r="H23" i="196"/>
  <c r="C22" i="196" s="1"/>
  <c r="J22" i="196"/>
  <c r="C21" i="196"/>
  <c r="J20" i="195"/>
  <c r="D22" i="195"/>
  <c r="H21" i="195"/>
  <c r="D24" i="194"/>
  <c r="H23" i="194"/>
  <c r="C22" i="194" s="1"/>
  <c r="J22" i="194"/>
  <c r="C21" i="194"/>
  <c r="J20" i="193"/>
  <c r="D22" i="193"/>
  <c r="H21" i="193"/>
  <c r="J20" i="192"/>
  <c r="D22" i="192"/>
  <c r="H21" i="192"/>
  <c r="J20" i="191"/>
  <c r="D22" i="191"/>
  <c r="H21" i="191"/>
  <c r="J20" i="190"/>
  <c r="D22" i="190"/>
  <c r="H21" i="190"/>
  <c r="C19" i="190"/>
  <c r="J20" i="189"/>
  <c r="D22" i="189"/>
  <c r="H21" i="189"/>
  <c r="J20" i="188"/>
  <c r="D22" i="188"/>
  <c r="H21" i="188"/>
  <c r="D24" i="187"/>
  <c r="H23" i="187"/>
  <c r="C22" i="187" s="1"/>
  <c r="J22" i="187"/>
  <c r="C21" i="187"/>
  <c r="D24" i="186"/>
  <c r="H23" i="186"/>
  <c r="C22" i="186" s="1"/>
  <c r="J22" i="186"/>
  <c r="C21" i="186"/>
  <c r="D24" i="185"/>
  <c r="H23" i="185"/>
  <c r="C22" i="185" s="1"/>
  <c r="J22" i="185"/>
  <c r="C21" i="185"/>
  <c r="D24" i="183"/>
  <c r="H23" i="183"/>
  <c r="C22" i="183" s="1"/>
  <c r="J22" i="183"/>
  <c r="C21" i="183"/>
  <c r="J20" i="182"/>
  <c r="D22" i="182"/>
  <c r="H21" i="182"/>
  <c r="C19" i="182"/>
  <c r="D24" i="181"/>
  <c r="H23" i="181"/>
  <c r="C22" i="181" s="1"/>
  <c r="J22" i="181"/>
  <c r="C21" i="181"/>
  <c r="D24" i="180"/>
  <c r="H23" i="180"/>
  <c r="C22" i="180" s="1"/>
  <c r="J22" i="180"/>
  <c r="C21" i="180"/>
  <c r="J20" i="178"/>
  <c r="D22" i="178"/>
  <c r="H21" i="178"/>
  <c r="C19" i="178"/>
  <c r="J20" i="177"/>
  <c r="D22" i="177"/>
  <c r="H21" i="177"/>
  <c r="C19" i="177"/>
  <c r="D24" i="176"/>
  <c r="H23" i="176"/>
  <c r="C22" i="176" s="1"/>
  <c r="J22" i="176"/>
  <c r="C21" i="176"/>
  <c r="J22" i="175"/>
  <c r="D24" i="175"/>
  <c r="H23" i="175"/>
  <c r="C21" i="175"/>
  <c r="J20" i="174"/>
  <c r="D22" i="174"/>
  <c r="H21" i="174"/>
  <c r="J20" i="173"/>
  <c r="D22" i="173"/>
  <c r="H21" i="173"/>
  <c r="D24" i="172"/>
  <c r="H23" i="172"/>
  <c r="C22" i="172" s="1"/>
  <c r="J22" i="172"/>
  <c r="C21" i="172"/>
  <c r="J22" i="171"/>
  <c r="D24" i="171"/>
  <c r="H23" i="171"/>
  <c r="C21" i="171"/>
  <c r="J20" i="170"/>
  <c r="D22" i="170"/>
  <c r="H21" i="170"/>
  <c r="C19" i="170"/>
  <c r="D24" i="169"/>
  <c r="H23" i="169"/>
  <c r="C22" i="169" s="1"/>
  <c r="J22" i="169"/>
  <c r="C21" i="169"/>
  <c r="J20" i="168"/>
  <c r="D22" i="168"/>
  <c r="H21" i="168"/>
  <c r="D24" i="167"/>
  <c r="H23" i="167"/>
  <c r="C22" i="167" s="1"/>
  <c r="J22" i="167"/>
  <c r="C21" i="167"/>
  <c r="D24" i="165"/>
  <c r="H23" i="165"/>
  <c r="C22" i="165" s="1"/>
  <c r="J22" i="165"/>
  <c r="C21" i="165"/>
  <c r="D24" i="164"/>
  <c r="H23" i="164"/>
  <c r="C22" i="164" s="1"/>
  <c r="J22" i="164"/>
  <c r="C21" i="164"/>
  <c r="J20" i="163"/>
  <c r="D22" i="163"/>
  <c r="H21" i="163"/>
  <c r="C19" i="163"/>
  <c r="J20" i="162"/>
  <c r="D22" i="162"/>
  <c r="H21" i="162"/>
  <c r="C19" i="162"/>
  <c r="D24" i="161"/>
  <c r="H23" i="161"/>
  <c r="C22" i="161" s="1"/>
  <c r="J22" i="161"/>
  <c r="C21" i="161"/>
  <c r="D24" i="119"/>
  <c r="H23" i="119"/>
  <c r="C22" i="119" s="1"/>
  <c r="J22" i="119"/>
  <c r="C21" i="119"/>
  <c r="J22" i="118"/>
  <c r="D24" i="118"/>
  <c r="H23" i="118"/>
  <c r="C21" i="118"/>
  <c r="J20" i="117"/>
  <c r="D22" i="117"/>
  <c r="H21" i="117"/>
  <c r="D24" i="116"/>
  <c r="H23" i="116"/>
  <c r="C22" i="116" s="1"/>
  <c r="J22" i="116"/>
  <c r="C21" i="116"/>
  <c r="D24" i="115"/>
  <c r="H23" i="115"/>
  <c r="C22" i="115" s="1"/>
  <c r="J22" i="115"/>
  <c r="C21" i="115"/>
  <c r="J20" i="114"/>
  <c r="D22" i="114"/>
  <c r="H21" i="114"/>
  <c r="C19" i="114"/>
  <c r="D24" i="113"/>
  <c r="H23" i="113"/>
  <c r="C22" i="113" s="1"/>
  <c r="J22" i="113"/>
  <c r="C21" i="113"/>
  <c r="J20" i="112"/>
  <c r="D22" i="112"/>
  <c r="H21" i="112"/>
  <c r="J20" i="111"/>
  <c r="D22" i="111"/>
  <c r="H21" i="111"/>
  <c r="D24" i="158"/>
  <c r="H23" i="158"/>
  <c r="J22" i="158"/>
  <c r="C22" i="158"/>
  <c r="C21" i="158"/>
  <c r="J20" i="154"/>
  <c r="D22" i="154"/>
  <c r="H21" i="154"/>
  <c r="C19" i="154"/>
  <c r="D24" i="152"/>
  <c r="H23" i="152"/>
  <c r="C22" i="152" s="1"/>
  <c r="J22" i="152"/>
  <c r="C21" i="152"/>
  <c r="J20" i="151"/>
  <c r="D22" i="151"/>
  <c r="H21" i="151"/>
  <c r="C19" i="151"/>
  <c r="D24" i="150"/>
  <c r="H23" i="150"/>
  <c r="C22" i="150" s="1"/>
  <c r="J22" i="150"/>
  <c r="C21" i="150"/>
  <c r="D24" i="149"/>
  <c r="H23" i="149"/>
  <c r="C22" i="149" s="1"/>
  <c r="J22" i="149"/>
  <c r="C21" i="149"/>
  <c r="J20" i="148"/>
  <c r="D22" i="148"/>
  <c r="H21" i="148"/>
  <c r="J20" i="147"/>
  <c r="D22" i="147"/>
  <c r="H21" i="147"/>
  <c r="D24" i="146"/>
  <c r="H23" i="146"/>
  <c r="C22" i="146" s="1"/>
  <c r="J22" i="146"/>
  <c r="C21" i="146"/>
  <c r="J20" i="145"/>
  <c r="D22" i="145"/>
  <c r="H21" i="145"/>
  <c r="J20" i="143"/>
  <c r="D22" i="143"/>
  <c r="H21" i="143"/>
  <c r="J20" i="142"/>
  <c r="D22" i="142"/>
  <c r="H21" i="142"/>
  <c r="C19" i="142"/>
  <c r="J20" i="141"/>
  <c r="D22" i="141"/>
  <c r="H21" i="141"/>
  <c r="C19" i="141"/>
  <c r="J20" i="140"/>
  <c r="D22" i="140"/>
  <c r="H21" i="140"/>
  <c r="C19" i="140"/>
  <c r="D24" i="139"/>
  <c r="H23" i="139"/>
  <c r="C22" i="139" s="1"/>
  <c r="J22" i="139"/>
  <c r="C21" i="139"/>
  <c r="J20" i="138"/>
  <c r="D22" i="138"/>
  <c r="H21" i="138"/>
  <c r="C19" i="138"/>
  <c r="J20" i="137"/>
  <c r="D22" i="137"/>
  <c r="H21" i="137"/>
  <c r="J20" i="136"/>
  <c r="D22" i="136"/>
  <c r="H21" i="136"/>
  <c r="J20" i="135"/>
  <c r="D22" i="135"/>
  <c r="H21" i="135"/>
  <c r="C19" i="135"/>
  <c r="J20" i="134"/>
  <c r="D22" i="134"/>
  <c r="H21" i="134"/>
  <c r="C19" i="134"/>
  <c r="J20" i="133"/>
  <c r="D22" i="133"/>
  <c r="H21" i="133"/>
  <c r="C19" i="133"/>
  <c r="J20" i="131"/>
  <c r="D22" i="131"/>
  <c r="H21" i="131"/>
  <c r="J20" i="130"/>
  <c r="D22" i="130"/>
  <c r="H21" i="130"/>
  <c r="C19" i="130"/>
  <c r="J22" i="128"/>
  <c r="D24" i="128"/>
  <c r="H23" i="128"/>
  <c r="C21" i="128"/>
  <c r="J20" i="126"/>
  <c r="D22" i="126"/>
  <c r="H21" i="126"/>
  <c r="J20" i="123"/>
  <c r="D22" i="123"/>
  <c r="H21" i="123"/>
  <c r="J22" i="122"/>
  <c r="D24" i="122"/>
  <c r="H23" i="122"/>
  <c r="C21" i="122"/>
  <c r="J20" i="121"/>
  <c r="D22" i="121"/>
  <c r="H21" i="121"/>
  <c r="C19" i="121"/>
  <c r="J20" i="120"/>
  <c r="D22" i="120"/>
  <c r="H21" i="120"/>
  <c r="C19" i="120"/>
  <c r="D24" i="109"/>
  <c r="H23" i="109"/>
  <c r="C22" i="109" s="1"/>
  <c r="J22" i="109"/>
  <c r="C21" i="109"/>
  <c r="J20" i="108"/>
  <c r="D22" i="108"/>
  <c r="H21" i="108"/>
  <c r="J20" i="104"/>
  <c r="D22" i="104"/>
  <c r="H21" i="104"/>
  <c r="C19" i="104"/>
  <c r="J20" i="103"/>
  <c r="D22" i="103"/>
  <c r="H21" i="103"/>
  <c r="J20" i="102"/>
  <c r="D22" i="102"/>
  <c r="H21" i="102"/>
  <c r="C19" i="102"/>
  <c r="F11" i="99"/>
  <c r="E11" i="99"/>
  <c r="E11" i="98"/>
  <c r="E11" i="97"/>
  <c r="F11" i="97"/>
  <c r="F11" i="98"/>
  <c r="E11" i="100"/>
  <c r="F11" i="100"/>
  <c r="E11" i="101"/>
  <c r="F11" i="101"/>
  <c r="D33" i="71" l="1"/>
  <c r="H32" i="71"/>
  <c r="C31" i="71" s="1"/>
  <c r="J31" i="71"/>
  <c r="C20" i="184"/>
  <c r="J21" i="184"/>
  <c r="D23" i="184"/>
  <c r="H22" i="184"/>
  <c r="J20" i="160"/>
  <c r="D22" i="160"/>
  <c r="H21" i="160"/>
  <c r="J21" i="127"/>
  <c r="C20" i="127"/>
  <c r="H22" i="127"/>
  <c r="D23" i="127"/>
  <c r="H22" i="110"/>
  <c r="D23" i="110"/>
  <c r="C20" i="110"/>
  <c r="J21" i="107"/>
  <c r="C20" i="107"/>
  <c r="D23" i="107"/>
  <c r="H22" i="107"/>
  <c r="J22" i="107" s="1"/>
  <c r="C20" i="159"/>
  <c r="J21" i="159"/>
  <c r="H22" i="159"/>
  <c r="D23" i="159"/>
  <c r="C19" i="155"/>
  <c r="J20" i="155"/>
  <c r="H21" i="155"/>
  <c r="C20" i="155" s="1"/>
  <c r="D22" i="155"/>
  <c r="C19" i="166"/>
  <c r="J20" i="166"/>
  <c r="D22" i="166"/>
  <c r="H21" i="166"/>
  <c r="C20" i="166" s="1"/>
  <c r="C19" i="105"/>
  <c r="J20" i="105"/>
  <c r="D22" i="105"/>
  <c r="H21" i="105"/>
  <c r="D22" i="179"/>
  <c r="H21" i="179"/>
  <c r="C20" i="179" s="1"/>
  <c r="C19" i="156"/>
  <c r="J20" i="156"/>
  <c r="H21" i="132"/>
  <c r="C20" i="132" s="1"/>
  <c r="D22" i="132"/>
  <c r="D22" i="124"/>
  <c r="H21" i="124"/>
  <c r="C20" i="124" s="1"/>
  <c r="J20" i="179"/>
  <c r="H21" i="106"/>
  <c r="C20" i="106" s="1"/>
  <c r="D22" i="106"/>
  <c r="D22" i="125"/>
  <c r="H21" i="125"/>
  <c r="C20" i="125" s="1"/>
  <c r="C19" i="124"/>
  <c r="J20" i="124"/>
  <c r="D22" i="144"/>
  <c r="H21" i="144"/>
  <c r="C19" i="106"/>
  <c r="J20" i="106"/>
  <c r="C19" i="129"/>
  <c r="J20" i="129"/>
  <c r="J20" i="125"/>
  <c r="H21" i="153"/>
  <c r="C20" i="153" s="1"/>
  <c r="D22" i="153"/>
  <c r="H21" i="157"/>
  <c r="C20" i="157" s="1"/>
  <c r="D22" i="157"/>
  <c r="C19" i="144"/>
  <c r="J20" i="144"/>
  <c r="C20" i="144"/>
  <c r="D22" i="156"/>
  <c r="H21" i="156"/>
  <c r="C19" i="132"/>
  <c r="J20" i="132"/>
  <c r="D22" i="129"/>
  <c r="H21" i="129"/>
  <c r="C19" i="153"/>
  <c r="J20" i="153"/>
  <c r="C19" i="157"/>
  <c r="J20" i="157"/>
  <c r="J23" i="199"/>
  <c r="H24" i="199"/>
  <c r="D25" i="199"/>
  <c r="J23" i="198"/>
  <c r="H24" i="198"/>
  <c r="D25" i="198"/>
  <c r="J23" i="197"/>
  <c r="H24" i="197"/>
  <c r="D25" i="197"/>
  <c r="J23" i="196"/>
  <c r="H24" i="196"/>
  <c r="D25" i="196"/>
  <c r="J21" i="195"/>
  <c r="H22" i="195"/>
  <c r="D23" i="195"/>
  <c r="C20" i="195"/>
  <c r="J23" i="194"/>
  <c r="H24" i="194"/>
  <c r="D25" i="194"/>
  <c r="J21" i="193"/>
  <c r="H22" i="193"/>
  <c r="D23" i="193"/>
  <c r="C20" i="193"/>
  <c r="J21" i="192"/>
  <c r="C20" i="192"/>
  <c r="H22" i="192"/>
  <c r="D23" i="192"/>
  <c r="J21" i="191"/>
  <c r="D23" i="191"/>
  <c r="H22" i="191"/>
  <c r="C20" i="191"/>
  <c r="J21" i="190"/>
  <c r="H22" i="190"/>
  <c r="D23" i="190"/>
  <c r="C20" i="190"/>
  <c r="J21" i="189"/>
  <c r="H22" i="189"/>
  <c r="D23" i="189"/>
  <c r="C20" i="189"/>
  <c r="J21" i="188"/>
  <c r="H22" i="188"/>
  <c r="D23" i="188"/>
  <c r="C20" i="188"/>
  <c r="J23" i="187"/>
  <c r="H24" i="187"/>
  <c r="D25" i="187"/>
  <c r="J23" i="186"/>
  <c r="H24" i="186"/>
  <c r="D25" i="186"/>
  <c r="J23" i="185"/>
  <c r="H24" i="185"/>
  <c r="D25" i="185"/>
  <c r="J23" i="183"/>
  <c r="H24" i="183"/>
  <c r="D25" i="183"/>
  <c r="J21" i="182"/>
  <c r="H22" i="182"/>
  <c r="D23" i="182"/>
  <c r="C20" i="182"/>
  <c r="J23" i="181"/>
  <c r="H24" i="181"/>
  <c r="D25" i="181"/>
  <c r="J23" i="180"/>
  <c r="H24" i="180"/>
  <c r="D25" i="180"/>
  <c r="J21" i="178"/>
  <c r="H22" i="178"/>
  <c r="D23" i="178"/>
  <c r="C20" i="178"/>
  <c r="J21" i="177"/>
  <c r="H22" i="177"/>
  <c r="D23" i="177"/>
  <c r="C20" i="177"/>
  <c r="J23" i="176"/>
  <c r="H24" i="176"/>
  <c r="D25" i="176"/>
  <c r="J23" i="175"/>
  <c r="H24" i="175"/>
  <c r="D25" i="175"/>
  <c r="C22" i="175"/>
  <c r="J21" i="174"/>
  <c r="H22" i="174"/>
  <c r="D23" i="174"/>
  <c r="C20" i="174"/>
  <c r="J21" i="173"/>
  <c r="H22" i="173"/>
  <c r="D23" i="173"/>
  <c r="C20" i="173"/>
  <c r="J23" i="172"/>
  <c r="H24" i="172"/>
  <c r="D25" i="172"/>
  <c r="J23" i="171"/>
  <c r="H24" i="171"/>
  <c r="D25" i="171"/>
  <c r="C22" i="171"/>
  <c r="J21" i="170"/>
  <c r="H22" i="170"/>
  <c r="D23" i="170"/>
  <c r="C20" i="170"/>
  <c r="J23" i="169"/>
  <c r="H24" i="169"/>
  <c r="D25" i="169"/>
  <c r="J21" i="168"/>
  <c r="H22" i="168"/>
  <c r="D23" i="168"/>
  <c r="C20" i="168"/>
  <c r="J23" i="167"/>
  <c r="H24" i="167"/>
  <c r="D25" i="167"/>
  <c r="J23" i="165"/>
  <c r="H24" i="165"/>
  <c r="D25" i="165"/>
  <c r="J23" i="164"/>
  <c r="H24" i="164"/>
  <c r="D25" i="164"/>
  <c r="J21" i="163"/>
  <c r="H22" i="163"/>
  <c r="D23" i="163"/>
  <c r="C20" i="163"/>
  <c r="J21" i="162"/>
  <c r="H22" i="162"/>
  <c r="D23" i="162"/>
  <c r="C20" i="162"/>
  <c r="J23" i="161"/>
  <c r="H24" i="161"/>
  <c r="D25" i="161"/>
  <c r="J23" i="119"/>
  <c r="H24" i="119"/>
  <c r="D25" i="119"/>
  <c r="J23" i="118"/>
  <c r="H24" i="118"/>
  <c r="D25" i="118"/>
  <c r="C22" i="118"/>
  <c r="J21" i="117"/>
  <c r="H22" i="117"/>
  <c r="D23" i="117"/>
  <c r="C20" i="117"/>
  <c r="J23" i="116"/>
  <c r="H24" i="116"/>
  <c r="D25" i="116"/>
  <c r="J23" i="115"/>
  <c r="H24" i="115"/>
  <c r="D25" i="115"/>
  <c r="J21" i="114"/>
  <c r="D23" i="114"/>
  <c r="H22" i="114"/>
  <c r="C20" i="114"/>
  <c r="J23" i="113"/>
  <c r="H24" i="113"/>
  <c r="D25" i="113"/>
  <c r="J21" i="112"/>
  <c r="H22" i="112"/>
  <c r="D23" i="112"/>
  <c r="C20" i="112"/>
  <c r="J21" i="111"/>
  <c r="H22" i="111"/>
  <c r="D23" i="111"/>
  <c r="C20" i="111"/>
  <c r="J23" i="158"/>
  <c r="H24" i="158"/>
  <c r="D25" i="158"/>
  <c r="J21" i="154"/>
  <c r="H22" i="154"/>
  <c r="D23" i="154"/>
  <c r="C20" i="154"/>
  <c r="J23" i="152"/>
  <c r="H24" i="152"/>
  <c r="D25" i="152"/>
  <c r="J21" i="151"/>
  <c r="H22" i="151"/>
  <c r="D23" i="151"/>
  <c r="C20" i="151"/>
  <c r="J23" i="150"/>
  <c r="H24" i="150"/>
  <c r="D25" i="150"/>
  <c r="J23" i="149"/>
  <c r="H24" i="149"/>
  <c r="D25" i="149"/>
  <c r="J21" i="148"/>
  <c r="H22" i="148"/>
  <c r="D23" i="148"/>
  <c r="C20" i="148"/>
  <c r="J21" i="147"/>
  <c r="H22" i="147"/>
  <c r="D23" i="147"/>
  <c r="C20" i="147"/>
  <c r="J23" i="146"/>
  <c r="H24" i="146"/>
  <c r="D25" i="146"/>
  <c r="J21" i="145"/>
  <c r="H22" i="145"/>
  <c r="D23" i="145"/>
  <c r="C20" i="145"/>
  <c r="J21" i="143"/>
  <c r="D23" i="143"/>
  <c r="H22" i="143"/>
  <c r="C20" i="143"/>
  <c r="J21" i="142"/>
  <c r="H22" i="142"/>
  <c r="D23" i="142"/>
  <c r="C20" i="142"/>
  <c r="J21" i="141"/>
  <c r="H22" i="141"/>
  <c r="D23" i="141"/>
  <c r="C20" i="141"/>
  <c r="J21" i="140"/>
  <c r="H22" i="140"/>
  <c r="D23" i="140"/>
  <c r="C20" i="140"/>
  <c r="J23" i="139"/>
  <c r="H24" i="139"/>
  <c r="D25" i="139"/>
  <c r="J21" i="138"/>
  <c r="H22" i="138"/>
  <c r="D23" i="138"/>
  <c r="C20" i="138"/>
  <c r="J21" i="137"/>
  <c r="H22" i="137"/>
  <c r="D23" i="137"/>
  <c r="C20" i="137"/>
  <c r="J21" i="136"/>
  <c r="H22" i="136"/>
  <c r="D23" i="136"/>
  <c r="C20" i="136"/>
  <c r="J21" i="135"/>
  <c r="H22" i="135"/>
  <c r="D23" i="135"/>
  <c r="C20" i="135"/>
  <c r="J21" i="134"/>
  <c r="H22" i="134"/>
  <c r="D23" i="134"/>
  <c r="C20" i="134"/>
  <c r="J21" i="133"/>
  <c r="H22" i="133"/>
  <c r="D23" i="133"/>
  <c r="C20" i="133"/>
  <c r="J21" i="131"/>
  <c r="H22" i="131"/>
  <c r="D23" i="131"/>
  <c r="C20" i="131"/>
  <c r="J21" i="130"/>
  <c r="H22" i="130"/>
  <c r="D23" i="130"/>
  <c r="C20" i="130"/>
  <c r="J23" i="128"/>
  <c r="H24" i="128"/>
  <c r="D25" i="128"/>
  <c r="C22" i="128"/>
  <c r="J21" i="126"/>
  <c r="H22" i="126"/>
  <c r="D23" i="126"/>
  <c r="C20" i="126"/>
  <c r="J21" i="123"/>
  <c r="H22" i="123"/>
  <c r="D23" i="123"/>
  <c r="C20" i="123"/>
  <c r="J23" i="122"/>
  <c r="H24" i="122"/>
  <c r="D25" i="122"/>
  <c r="C22" i="122"/>
  <c r="J21" i="121"/>
  <c r="H22" i="121"/>
  <c r="D23" i="121"/>
  <c r="C20" i="121"/>
  <c r="J21" i="120"/>
  <c r="H22" i="120"/>
  <c r="D23" i="120"/>
  <c r="C20" i="120"/>
  <c r="J23" i="109"/>
  <c r="H24" i="109"/>
  <c r="D25" i="109"/>
  <c r="J21" i="108"/>
  <c r="H22" i="108"/>
  <c r="D23" i="108"/>
  <c r="C20" i="108"/>
  <c r="J21" i="104"/>
  <c r="H22" i="104"/>
  <c r="D23" i="104"/>
  <c r="C20" i="104"/>
  <c r="J21" i="103"/>
  <c r="H22" i="103"/>
  <c r="D23" i="103"/>
  <c r="C20" i="103"/>
  <c r="J21" i="102"/>
  <c r="D23" i="102"/>
  <c r="H22" i="102"/>
  <c r="C20" i="102"/>
  <c r="J32" i="71" l="1"/>
  <c r="H33" i="71"/>
  <c r="D34" i="71"/>
  <c r="J22" i="184"/>
  <c r="C21" i="184"/>
  <c r="D24" i="184"/>
  <c r="H23" i="184"/>
  <c r="J21" i="160"/>
  <c r="H22" i="160"/>
  <c r="J22" i="160" s="1"/>
  <c r="D23" i="160"/>
  <c r="C20" i="160"/>
  <c r="D24" i="127"/>
  <c r="H23" i="127"/>
  <c r="C21" i="127"/>
  <c r="J22" i="127"/>
  <c r="D24" i="110"/>
  <c r="H23" i="110"/>
  <c r="J22" i="110"/>
  <c r="C21" i="110"/>
  <c r="H23" i="107"/>
  <c r="J23" i="107" s="1"/>
  <c r="D24" i="107"/>
  <c r="C22" i="107"/>
  <c r="C21" i="107"/>
  <c r="H23" i="159"/>
  <c r="D24" i="159"/>
  <c r="J22" i="159"/>
  <c r="C21" i="159"/>
  <c r="J21" i="105"/>
  <c r="J21" i="155"/>
  <c r="D23" i="105"/>
  <c r="H22" i="105"/>
  <c r="J21" i="166"/>
  <c r="C20" i="105"/>
  <c r="H22" i="166"/>
  <c r="J22" i="166" s="1"/>
  <c r="D23" i="166"/>
  <c r="D23" i="155"/>
  <c r="H22" i="155"/>
  <c r="C21" i="155" s="1"/>
  <c r="H22" i="156"/>
  <c r="D23" i="156"/>
  <c r="D23" i="157"/>
  <c r="H22" i="157"/>
  <c r="C21" i="157" s="1"/>
  <c r="J21" i="144"/>
  <c r="J21" i="106"/>
  <c r="H22" i="124"/>
  <c r="D23" i="124"/>
  <c r="J21" i="157"/>
  <c r="D23" i="144"/>
  <c r="H22" i="144"/>
  <c r="J21" i="125"/>
  <c r="H22" i="132"/>
  <c r="C21" i="132" s="1"/>
  <c r="D23" i="132"/>
  <c r="J21" i="129"/>
  <c r="H22" i="153"/>
  <c r="J22" i="153" s="1"/>
  <c r="D23" i="153"/>
  <c r="C20" i="129"/>
  <c r="D23" i="125"/>
  <c r="H22" i="125"/>
  <c r="J22" i="125" s="1"/>
  <c r="J21" i="132"/>
  <c r="J21" i="179"/>
  <c r="H22" i="129"/>
  <c r="C21" i="129" s="1"/>
  <c r="D23" i="129"/>
  <c r="J21" i="156"/>
  <c r="C21" i="156"/>
  <c r="J21" i="153"/>
  <c r="H22" i="106"/>
  <c r="D23" i="106"/>
  <c r="J21" i="124"/>
  <c r="C21" i="124"/>
  <c r="C20" i="156"/>
  <c r="H22" i="179"/>
  <c r="D23" i="179"/>
  <c r="D26" i="199"/>
  <c r="H25" i="199"/>
  <c r="C24" i="199" s="1"/>
  <c r="J24" i="199"/>
  <c r="C23" i="199"/>
  <c r="D26" i="198"/>
  <c r="H25" i="198"/>
  <c r="C24" i="198" s="1"/>
  <c r="J24" i="198"/>
  <c r="C23" i="198"/>
  <c r="D26" i="197"/>
  <c r="H25" i="197"/>
  <c r="C24" i="197" s="1"/>
  <c r="J24" i="197"/>
  <c r="C23" i="197"/>
  <c r="D26" i="196"/>
  <c r="H25" i="196"/>
  <c r="C24" i="196" s="1"/>
  <c r="J24" i="196"/>
  <c r="C23" i="196"/>
  <c r="D24" i="195"/>
  <c r="H23" i="195"/>
  <c r="C22" i="195" s="1"/>
  <c r="J22" i="195"/>
  <c r="C21" i="195"/>
  <c r="D26" i="194"/>
  <c r="H25" i="194"/>
  <c r="C24" i="194" s="1"/>
  <c r="J24" i="194"/>
  <c r="C23" i="194"/>
  <c r="D24" i="193"/>
  <c r="H23" i="193"/>
  <c r="C22" i="193" s="1"/>
  <c r="J22" i="193"/>
  <c r="C21" i="193"/>
  <c r="D24" i="192"/>
  <c r="H23" i="192"/>
  <c r="C22" i="192" s="1"/>
  <c r="J22" i="192"/>
  <c r="C21" i="192"/>
  <c r="J22" i="191"/>
  <c r="D24" i="191"/>
  <c r="H23" i="191"/>
  <c r="C21" i="191"/>
  <c r="D24" i="190"/>
  <c r="H23" i="190"/>
  <c r="C22" i="190" s="1"/>
  <c r="J22" i="190"/>
  <c r="C21" i="190"/>
  <c r="D24" i="189"/>
  <c r="H23" i="189"/>
  <c r="C22" i="189" s="1"/>
  <c r="J22" i="189"/>
  <c r="C21" i="189"/>
  <c r="D24" i="188"/>
  <c r="H23" i="188"/>
  <c r="C22" i="188" s="1"/>
  <c r="J22" i="188"/>
  <c r="C21" i="188"/>
  <c r="D26" i="187"/>
  <c r="H25" i="187"/>
  <c r="C24" i="187" s="1"/>
  <c r="J24" i="187"/>
  <c r="C23" i="187"/>
  <c r="D26" i="186"/>
  <c r="H25" i="186"/>
  <c r="C24" i="186" s="1"/>
  <c r="J24" i="186"/>
  <c r="C23" i="186"/>
  <c r="D26" i="185"/>
  <c r="H25" i="185"/>
  <c r="C24" i="185" s="1"/>
  <c r="J24" i="185"/>
  <c r="C23" i="185"/>
  <c r="D26" i="183"/>
  <c r="H25" i="183"/>
  <c r="C24" i="183" s="1"/>
  <c r="J24" i="183"/>
  <c r="C23" i="183"/>
  <c r="D24" i="182"/>
  <c r="H23" i="182"/>
  <c r="C22" i="182" s="1"/>
  <c r="J22" i="182"/>
  <c r="C21" i="182"/>
  <c r="D26" i="181"/>
  <c r="H25" i="181"/>
  <c r="C24" i="181" s="1"/>
  <c r="J24" i="181"/>
  <c r="C23" i="181"/>
  <c r="D26" i="180"/>
  <c r="H25" i="180"/>
  <c r="C24" i="180" s="1"/>
  <c r="J24" i="180"/>
  <c r="C23" i="180"/>
  <c r="D24" i="178"/>
  <c r="H23" i="178"/>
  <c r="C22" i="178" s="1"/>
  <c r="J22" i="178"/>
  <c r="C21" i="178"/>
  <c r="D24" i="177"/>
  <c r="H23" i="177"/>
  <c r="C22" i="177" s="1"/>
  <c r="J22" i="177"/>
  <c r="C21" i="177"/>
  <c r="D26" i="176"/>
  <c r="H25" i="176"/>
  <c r="C24" i="176" s="1"/>
  <c r="J24" i="176"/>
  <c r="C23" i="176"/>
  <c r="D26" i="175"/>
  <c r="H25" i="175"/>
  <c r="C24" i="175" s="1"/>
  <c r="J24" i="175"/>
  <c r="C23" i="175"/>
  <c r="D24" i="174"/>
  <c r="H23" i="174"/>
  <c r="C22" i="174" s="1"/>
  <c r="J22" i="174"/>
  <c r="C21" i="174"/>
  <c r="D24" i="173"/>
  <c r="H23" i="173"/>
  <c r="C22" i="173" s="1"/>
  <c r="J22" i="173"/>
  <c r="C21" i="173"/>
  <c r="D26" i="172"/>
  <c r="H25" i="172"/>
  <c r="C24" i="172" s="1"/>
  <c r="J24" i="172"/>
  <c r="C23" i="172"/>
  <c r="D26" i="171"/>
  <c r="H25" i="171"/>
  <c r="C24" i="171" s="1"/>
  <c r="J24" i="171"/>
  <c r="C23" i="171"/>
  <c r="D24" i="170"/>
  <c r="H23" i="170"/>
  <c r="C22" i="170" s="1"/>
  <c r="J22" i="170"/>
  <c r="C21" i="170"/>
  <c r="D26" i="169"/>
  <c r="H25" i="169"/>
  <c r="C24" i="169" s="1"/>
  <c r="J24" i="169"/>
  <c r="C23" i="169"/>
  <c r="D24" i="168"/>
  <c r="H23" i="168"/>
  <c r="C22" i="168" s="1"/>
  <c r="J22" i="168"/>
  <c r="C21" i="168"/>
  <c r="D26" i="167"/>
  <c r="H25" i="167"/>
  <c r="C24" i="167" s="1"/>
  <c r="J24" i="167"/>
  <c r="C23" i="167"/>
  <c r="D26" i="165"/>
  <c r="H25" i="165"/>
  <c r="C24" i="165" s="1"/>
  <c r="J24" i="165"/>
  <c r="C23" i="165"/>
  <c r="D26" i="164"/>
  <c r="H25" i="164"/>
  <c r="C24" i="164" s="1"/>
  <c r="J24" i="164"/>
  <c r="C23" i="164"/>
  <c r="D24" i="163"/>
  <c r="H23" i="163"/>
  <c r="C22" i="163" s="1"/>
  <c r="J22" i="163"/>
  <c r="C21" i="163"/>
  <c r="D24" i="162"/>
  <c r="H23" i="162"/>
  <c r="C22" i="162" s="1"/>
  <c r="J22" i="162"/>
  <c r="C21" i="162"/>
  <c r="D26" i="161"/>
  <c r="H25" i="161"/>
  <c r="C24" i="161" s="1"/>
  <c r="J24" i="161"/>
  <c r="C23" i="161"/>
  <c r="D26" i="119"/>
  <c r="H25" i="119"/>
  <c r="C24" i="119" s="1"/>
  <c r="J24" i="119"/>
  <c r="C23" i="119"/>
  <c r="D26" i="118"/>
  <c r="H25" i="118"/>
  <c r="C24" i="118" s="1"/>
  <c r="J24" i="118"/>
  <c r="C23" i="118"/>
  <c r="D24" i="117"/>
  <c r="H23" i="117"/>
  <c r="C22" i="117" s="1"/>
  <c r="J22" i="117"/>
  <c r="C21" i="117"/>
  <c r="D26" i="116"/>
  <c r="H25" i="116"/>
  <c r="C24" i="116" s="1"/>
  <c r="J24" i="116"/>
  <c r="C23" i="116"/>
  <c r="D26" i="115"/>
  <c r="H25" i="115"/>
  <c r="C24" i="115" s="1"/>
  <c r="J24" i="115"/>
  <c r="C23" i="115"/>
  <c r="J22" i="114"/>
  <c r="D24" i="114"/>
  <c r="H23" i="114"/>
  <c r="C21" i="114"/>
  <c r="D26" i="113"/>
  <c r="H25" i="113"/>
  <c r="C24" i="113" s="1"/>
  <c r="J24" i="113"/>
  <c r="C23" i="113"/>
  <c r="D24" i="112"/>
  <c r="H23" i="112"/>
  <c r="C22" i="112" s="1"/>
  <c r="J22" i="112"/>
  <c r="C21" i="112"/>
  <c r="D24" i="111"/>
  <c r="H23" i="111"/>
  <c r="C22" i="111" s="1"/>
  <c r="J22" i="111"/>
  <c r="C21" i="111"/>
  <c r="D26" i="158"/>
  <c r="H25" i="158"/>
  <c r="C24" i="158" s="1"/>
  <c r="J24" i="158"/>
  <c r="C23" i="158"/>
  <c r="D24" i="154"/>
  <c r="H23" i="154"/>
  <c r="C22" i="154" s="1"/>
  <c r="J22" i="154"/>
  <c r="C21" i="154"/>
  <c r="D26" i="152"/>
  <c r="H25" i="152"/>
  <c r="J24" i="152"/>
  <c r="C24" i="152"/>
  <c r="C23" i="152"/>
  <c r="D24" i="151"/>
  <c r="H23" i="151"/>
  <c r="C22" i="151" s="1"/>
  <c r="J22" i="151"/>
  <c r="C21" i="151"/>
  <c r="D26" i="150"/>
  <c r="H25" i="150"/>
  <c r="C24" i="150" s="1"/>
  <c r="J24" i="150"/>
  <c r="C23" i="150"/>
  <c r="D26" i="149"/>
  <c r="H25" i="149"/>
  <c r="C24" i="149" s="1"/>
  <c r="J24" i="149"/>
  <c r="C23" i="149"/>
  <c r="D24" i="148"/>
  <c r="H23" i="148"/>
  <c r="C22" i="148" s="1"/>
  <c r="J22" i="148"/>
  <c r="C21" i="148"/>
  <c r="D24" i="147"/>
  <c r="H23" i="147"/>
  <c r="C22" i="147" s="1"/>
  <c r="J22" i="147"/>
  <c r="C21" i="147"/>
  <c r="D26" i="146"/>
  <c r="H25" i="146"/>
  <c r="C24" i="146" s="1"/>
  <c r="J24" i="146"/>
  <c r="C23" i="146"/>
  <c r="D24" i="145"/>
  <c r="H23" i="145"/>
  <c r="C22" i="145" s="1"/>
  <c r="J22" i="145"/>
  <c r="C21" i="145"/>
  <c r="J22" i="143"/>
  <c r="D24" i="143"/>
  <c r="H23" i="143"/>
  <c r="C21" i="143"/>
  <c r="D24" i="142"/>
  <c r="H23" i="142"/>
  <c r="J22" i="142"/>
  <c r="C22" i="142"/>
  <c r="C21" i="142"/>
  <c r="D24" i="141"/>
  <c r="H23" i="141"/>
  <c r="C22" i="141" s="1"/>
  <c r="J22" i="141"/>
  <c r="C21" i="141"/>
  <c r="D24" i="140"/>
  <c r="H23" i="140"/>
  <c r="C22" i="140" s="1"/>
  <c r="J22" i="140"/>
  <c r="C21" i="140"/>
  <c r="D26" i="139"/>
  <c r="H25" i="139"/>
  <c r="C24" i="139" s="1"/>
  <c r="J24" i="139"/>
  <c r="C23" i="139"/>
  <c r="D24" i="138"/>
  <c r="H23" i="138"/>
  <c r="C22" i="138" s="1"/>
  <c r="J22" i="138"/>
  <c r="C21" i="138"/>
  <c r="D24" i="137"/>
  <c r="H23" i="137"/>
  <c r="C22" i="137" s="1"/>
  <c r="J22" i="137"/>
  <c r="C21" i="137"/>
  <c r="D24" i="136"/>
  <c r="H23" i="136"/>
  <c r="C22" i="136" s="1"/>
  <c r="J22" i="136"/>
  <c r="C21" i="136"/>
  <c r="D24" i="135"/>
  <c r="H23" i="135"/>
  <c r="C22" i="135" s="1"/>
  <c r="J22" i="135"/>
  <c r="C21" i="135"/>
  <c r="D24" i="134"/>
  <c r="H23" i="134"/>
  <c r="C22" i="134" s="1"/>
  <c r="J22" i="134"/>
  <c r="C21" i="134"/>
  <c r="D24" i="133"/>
  <c r="H23" i="133"/>
  <c r="C22" i="133" s="1"/>
  <c r="J22" i="133"/>
  <c r="C21" i="133"/>
  <c r="D24" i="131"/>
  <c r="H23" i="131"/>
  <c r="C22" i="131" s="1"/>
  <c r="J22" i="131"/>
  <c r="C21" i="131"/>
  <c r="D24" i="130"/>
  <c r="H23" i="130"/>
  <c r="C22" i="130" s="1"/>
  <c r="J22" i="130"/>
  <c r="C21" i="130"/>
  <c r="D26" i="128"/>
  <c r="H25" i="128"/>
  <c r="C24" i="128" s="1"/>
  <c r="J24" i="128"/>
  <c r="C23" i="128"/>
  <c r="D24" i="126"/>
  <c r="H23" i="126"/>
  <c r="C22" i="126" s="1"/>
  <c r="J22" i="126"/>
  <c r="C21" i="126"/>
  <c r="D24" i="123"/>
  <c r="H23" i="123"/>
  <c r="C22" i="123" s="1"/>
  <c r="J22" i="123"/>
  <c r="C21" i="123"/>
  <c r="D26" i="122"/>
  <c r="H25" i="122"/>
  <c r="C24" i="122" s="1"/>
  <c r="J24" i="122"/>
  <c r="C23" i="122"/>
  <c r="D24" i="121"/>
  <c r="H23" i="121"/>
  <c r="C22" i="121" s="1"/>
  <c r="J22" i="121"/>
  <c r="C21" i="121"/>
  <c r="D24" i="120"/>
  <c r="H23" i="120"/>
  <c r="C22" i="120" s="1"/>
  <c r="J22" i="120"/>
  <c r="C21" i="120"/>
  <c r="D26" i="109"/>
  <c r="H25" i="109"/>
  <c r="C24" i="109" s="1"/>
  <c r="J24" i="109"/>
  <c r="C23" i="109"/>
  <c r="D24" i="108"/>
  <c r="H23" i="108"/>
  <c r="C22" i="108" s="1"/>
  <c r="J22" i="108"/>
  <c r="C21" i="108"/>
  <c r="D24" i="104"/>
  <c r="H23" i="104"/>
  <c r="C22" i="104" s="1"/>
  <c r="J22" i="104"/>
  <c r="C21" i="104"/>
  <c r="D24" i="103"/>
  <c r="H23" i="103"/>
  <c r="C22" i="103" s="1"/>
  <c r="J22" i="103"/>
  <c r="C21" i="103"/>
  <c r="J22" i="102"/>
  <c r="D24" i="102"/>
  <c r="H23" i="102"/>
  <c r="C21" i="102"/>
  <c r="H34" i="71" l="1"/>
  <c r="C33" i="71" s="1"/>
  <c r="D35" i="71"/>
  <c r="J33" i="71"/>
  <c r="C32" i="71"/>
  <c r="C22" i="184"/>
  <c r="J23" i="184"/>
  <c r="D25" i="184"/>
  <c r="H24" i="184"/>
  <c r="D24" i="160"/>
  <c r="H23" i="160"/>
  <c r="C21" i="160"/>
  <c r="C22" i="127"/>
  <c r="J23" i="127"/>
  <c r="D25" i="127"/>
  <c r="H24" i="127"/>
  <c r="C22" i="110"/>
  <c r="J23" i="110"/>
  <c r="D25" i="110"/>
  <c r="H24" i="110"/>
  <c r="D25" i="107"/>
  <c r="H24" i="107"/>
  <c r="H24" i="159"/>
  <c r="D25" i="159"/>
  <c r="C22" i="159"/>
  <c r="J23" i="159"/>
  <c r="H23" i="155"/>
  <c r="D24" i="155"/>
  <c r="C21" i="166"/>
  <c r="C21" i="153"/>
  <c r="D24" i="166"/>
  <c r="H23" i="166"/>
  <c r="J22" i="105"/>
  <c r="C21" i="105"/>
  <c r="J22" i="155"/>
  <c r="C22" i="155"/>
  <c r="D24" i="105"/>
  <c r="H23" i="105"/>
  <c r="C22" i="105" s="1"/>
  <c r="J22" i="106"/>
  <c r="H23" i="125"/>
  <c r="D24" i="125"/>
  <c r="C21" i="125"/>
  <c r="C21" i="106"/>
  <c r="J22" i="157"/>
  <c r="D24" i="129"/>
  <c r="H23" i="129"/>
  <c r="C22" i="129" s="1"/>
  <c r="D24" i="157"/>
  <c r="H23" i="157"/>
  <c r="H23" i="179"/>
  <c r="C22" i="179" s="1"/>
  <c r="D24" i="179"/>
  <c r="J22" i="129"/>
  <c r="D24" i="153"/>
  <c r="H23" i="153"/>
  <c r="D24" i="132"/>
  <c r="H23" i="132"/>
  <c r="J22" i="144"/>
  <c r="H23" i="124"/>
  <c r="C22" i="124" s="1"/>
  <c r="D24" i="124"/>
  <c r="C21" i="144"/>
  <c r="H23" i="156"/>
  <c r="C22" i="156" s="1"/>
  <c r="D24" i="156"/>
  <c r="J22" i="179"/>
  <c r="H23" i="106"/>
  <c r="D24" i="106"/>
  <c r="C21" i="179"/>
  <c r="J22" i="132"/>
  <c r="C22" i="132"/>
  <c r="D24" i="144"/>
  <c r="H23" i="144"/>
  <c r="J22" i="124"/>
  <c r="J22" i="156"/>
  <c r="J25" i="199"/>
  <c r="H26" i="199"/>
  <c r="D27" i="199"/>
  <c r="J25" i="198"/>
  <c r="H26" i="198"/>
  <c r="D27" i="198"/>
  <c r="J25" i="197"/>
  <c r="H26" i="197"/>
  <c r="D27" i="197"/>
  <c r="J25" i="196"/>
  <c r="H26" i="196"/>
  <c r="D27" i="196"/>
  <c r="J23" i="195"/>
  <c r="H24" i="195"/>
  <c r="D25" i="195"/>
  <c r="J25" i="194"/>
  <c r="H26" i="194"/>
  <c r="D27" i="194"/>
  <c r="J23" i="193"/>
  <c r="H24" i="193"/>
  <c r="D25" i="193"/>
  <c r="J23" i="192"/>
  <c r="H24" i="192"/>
  <c r="D25" i="192"/>
  <c r="J23" i="191"/>
  <c r="H24" i="191"/>
  <c r="D25" i="191"/>
  <c r="C22" i="191"/>
  <c r="J23" i="190"/>
  <c r="H24" i="190"/>
  <c r="D25" i="190"/>
  <c r="J23" i="189"/>
  <c r="H24" i="189"/>
  <c r="D25" i="189"/>
  <c r="J23" i="188"/>
  <c r="H24" i="188"/>
  <c r="D25" i="188"/>
  <c r="J25" i="187"/>
  <c r="H26" i="187"/>
  <c r="D27" i="187"/>
  <c r="J25" i="186"/>
  <c r="H26" i="186"/>
  <c r="D27" i="186"/>
  <c r="J25" i="185"/>
  <c r="H26" i="185"/>
  <c r="D27" i="185"/>
  <c r="J25" i="183"/>
  <c r="H26" i="183"/>
  <c r="D27" i="183"/>
  <c r="J23" i="182"/>
  <c r="H24" i="182"/>
  <c r="D25" i="182"/>
  <c r="J25" i="181"/>
  <c r="H26" i="181"/>
  <c r="D27" i="181"/>
  <c r="J25" i="180"/>
  <c r="H26" i="180"/>
  <c r="D27" i="180"/>
  <c r="J23" i="178"/>
  <c r="H24" i="178"/>
  <c r="D25" i="178"/>
  <c r="J23" i="177"/>
  <c r="H24" i="177"/>
  <c r="D25" i="177"/>
  <c r="J25" i="176"/>
  <c r="H26" i="176"/>
  <c r="D27" i="176"/>
  <c r="J25" i="175"/>
  <c r="H26" i="175"/>
  <c r="D27" i="175"/>
  <c r="J23" i="174"/>
  <c r="H24" i="174"/>
  <c r="D25" i="174"/>
  <c r="J23" i="173"/>
  <c r="H24" i="173"/>
  <c r="D25" i="173"/>
  <c r="J25" i="172"/>
  <c r="H26" i="172"/>
  <c r="D27" i="172"/>
  <c r="J25" i="171"/>
  <c r="H26" i="171"/>
  <c r="D27" i="171"/>
  <c r="J23" i="170"/>
  <c r="H24" i="170"/>
  <c r="D25" i="170"/>
  <c r="J25" i="169"/>
  <c r="H26" i="169"/>
  <c r="D27" i="169"/>
  <c r="J23" i="168"/>
  <c r="H24" i="168"/>
  <c r="D25" i="168"/>
  <c r="J25" i="167"/>
  <c r="H26" i="167"/>
  <c r="D27" i="167"/>
  <c r="J25" i="165"/>
  <c r="H26" i="165"/>
  <c r="D27" i="165"/>
  <c r="J25" i="164"/>
  <c r="H26" i="164"/>
  <c r="D27" i="164"/>
  <c r="J23" i="163"/>
  <c r="H24" i="163"/>
  <c r="D25" i="163"/>
  <c r="J23" i="162"/>
  <c r="H24" i="162"/>
  <c r="D25" i="162"/>
  <c r="J25" i="161"/>
  <c r="H26" i="161"/>
  <c r="D27" i="161"/>
  <c r="J25" i="119"/>
  <c r="H26" i="119"/>
  <c r="D27" i="119"/>
  <c r="J25" i="118"/>
  <c r="H26" i="118"/>
  <c r="D27" i="118"/>
  <c r="J23" i="117"/>
  <c r="H24" i="117"/>
  <c r="D25" i="117"/>
  <c r="J25" i="116"/>
  <c r="H26" i="116"/>
  <c r="D27" i="116"/>
  <c r="J25" i="115"/>
  <c r="H26" i="115"/>
  <c r="D27" i="115"/>
  <c r="J23" i="114"/>
  <c r="H24" i="114"/>
  <c r="D25" i="114"/>
  <c r="C22" i="114"/>
  <c r="J25" i="113"/>
  <c r="H26" i="113"/>
  <c r="D27" i="113"/>
  <c r="J23" i="112"/>
  <c r="H24" i="112"/>
  <c r="D25" i="112"/>
  <c r="J23" i="111"/>
  <c r="H24" i="111"/>
  <c r="C23" i="111" s="1"/>
  <c r="D25" i="111"/>
  <c r="J25" i="158"/>
  <c r="H26" i="158"/>
  <c r="D27" i="158"/>
  <c r="J23" i="154"/>
  <c r="H24" i="154"/>
  <c r="D25" i="154"/>
  <c r="J25" i="152"/>
  <c r="H26" i="152"/>
  <c r="D27" i="152"/>
  <c r="J23" i="151"/>
  <c r="H24" i="151"/>
  <c r="D25" i="151"/>
  <c r="J25" i="150"/>
  <c r="H26" i="150"/>
  <c r="D27" i="150"/>
  <c r="J25" i="149"/>
  <c r="H26" i="149"/>
  <c r="D27" i="149"/>
  <c r="J23" i="148"/>
  <c r="H24" i="148"/>
  <c r="D25" i="148"/>
  <c r="J23" i="147"/>
  <c r="H24" i="147"/>
  <c r="D25" i="147"/>
  <c r="J25" i="146"/>
  <c r="H26" i="146"/>
  <c r="D27" i="146"/>
  <c r="J23" i="145"/>
  <c r="H24" i="145"/>
  <c r="D25" i="145"/>
  <c r="J23" i="143"/>
  <c r="H24" i="143"/>
  <c r="D25" i="143"/>
  <c r="C22" i="143"/>
  <c r="J23" i="142"/>
  <c r="H24" i="142"/>
  <c r="D25" i="142"/>
  <c r="J23" i="141"/>
  <c r="H24" i="141"/>
  <c r="D25" i="141"/>
  <c r="J23" i="140"/>
  <c r="H24" i="140"/>
  <c r="D25" i="140"/>
  <c r="J25" i="139"/>
  <c r="H26" i="139"/>
  <c r="D27" i="139"/>
  <c r="J23" i="138"/>
  <c r="H24" i="138"/>
  <c r="D25" i="138"/>
  <c r="J23" i="137"/>
  <c r="H24" i="137"/>
  <c r="D25" i="137"/>
  <c r="J23" i="136"/>
  <c r="H24" i="136"/>
  <c r="D25" i="136"/>
  <c r="J23" i="135"/>
  <c r="H24" i="135"/>
  <c r="D25" i="135"/>
  <c r="J23" i="134"/>
  <c r="H24" i="134"/>
  <c r="D25" i="134"/>
  <c r="J23" i="133"/>
  <c r="H24" i="133"/>
  <c r="D25" i="133"/>
  <c r="J23" i="131"/>
  <c r="H24" i="131"/>
  <c r="D25" i="131"/>
  <c r="J23" i="130"/>
  <c r="H24" i="130"/>
  <c r="D25" i="130"/>
  <c r="J25" i="128"/>
  <c r="H26" i="128"/>
  <c r="D27" i="128"/>
  <c r="J23" i="126"/>
  <c r="H24" i="126"/>
  <c r="D25" i="126"/>
  <c r="J23" i="123"/>
  <c r="H24" i="123"/>
  <c r="D25" i="123"/>
  <c r="J25" i="122"/>
  <c r="H26" i="122"/>
  <c r="D27" i="122"/>
  <c r="J23" i="121"/>
  <c r="H24" i="121"/>
  <c r="D25" i="121"/>
  <c r="J23" i="120"/>
  <c r="H24" i="120"/>
  <c r="D25" i="120"/>
  <c r="J25" i="109"/>
  <c r="H26" i="109"/>
  <c r="D27" i="109"/>
  <c r="J23" i="108"/>
  <c r="H24" i="108"/>
  <c r="D25" i="108"/>
  <c r="J23" i="104"/>
  <c r="H24" i="104"/>
  <c r="D25" i="104"/>
  <c r="J23" i="103"/>
  <c r="H24" i="103"/>
  <c r="D25" i="103"/>
  <c r="J23" i="102"/>
  <c r="H24" i="102"/>
  <c r="D25" i="102"/>
  <c r="C22" i="102"/>
  <c r="H35" i="71" l="1"/>
  <c r="C34" i="71" s="1"/>
  <c r="D36" i="71"/>
  <c r="J34" i="71"/>
  <c r="J24" i="184"/>
  <c r="C23" i="184"/>
  <c r="D26" i="184"/>
  <c r="H25" i="184"/>
  <c r="C22" i="160"/>
  <c r="J23" i="160"/>
  <c r="H24" i="160"/>
  <c r="J24" i="160" s="1"/>
  <c r="D25" i="160"/>
  <c r="J24" i="127"/>
  <c r="C23" i="127"/>
  <c r="H25" i="127"/>
  <c r="J25" i="127" s="1"/>
  <c r="D26" i="127"/>
  <c r="C23" i="110"/>
  <c r="J24" i="110"/>
  <c r="D26" i="110"/>
  <c r="H25" i="110"/>
  <c r="J25" i="110" s="1"/>
  <c r="J24" i="107"/>
  <c r="C23" i="107"/>
  <c r="H25" i="107"/>
  <c r="J25" i="107" s="1"/>
  <c r="D26" i="107"/>
  <c r="H25" i="159"/>
  <c r="J25" i="159" s="1"/>
  <c r="D26" i="159"/>
  <c r="C23" i="159"/>
  <c r="J24" i="159"/>
  <c r="C24" i="159"/>
  <c r="D25" i="105"/>
  <c r="H24" i="105"/>
  <c r="C23" i="105" s="1"/>
  <c r="C22" i="166"/>
  <c r="J23" i="166"/>
  <c r="D25" i="155"/>
  <c r="H24" i="155"/>
  <c r="J23" i="105"/>
  <c r="D25" i="166"/>
  <c r="H24" i="166"/>
  <c r="J23" i="155"/>
  <c r="J23" i="144"/>
  <c r="D25" i="124"/>
  <c r="H24" i="124"/>
  <c r="C23" i="124" s="1"/>
  <c r="J23" i="132"/>
  <c r="J23" i="157"/>
  <c r="C22" i="157"/>
  <c r="H24" i="125"/>
  <c r="C23" i="125" s="1"/>
  <c r="D25" i="125"/>
  <c r="H24" i="144"/>
  <c r="D25" i="144"/>
  <c r="H24" i="106"/>
  <c r="C23" i="106" s="1"/>
  <c r="D25" i="106"/>
  <c r="H24" i="156"/>
  <c r="C23" i="156" s="1"/>
  <c r="D25" i="156"/>
  <c r="J23" i="124"/>
  <c r="D25" i="132"/>
  <c r="H24" i="132"/>
  <c r="C23" i="132" s="1"/>
  <c r="H24" i="157"/>
  <c r="C23" i="157" s="1"/>
  <c r="D25" i="157"/>
  <c r="C22" i="125"/>
  <c r="J23" i="125"/>
  <c r="J23" i="106"/>
  <c r="J23" i="156"/>
  <c r="C22" i="144"/>
  <c r="C22" i="153"/>
  <c r="J23" i="153"/>
  <c r="H24" i="179"/>
  <c r="C23" i="179" s="1"/>
  <c r="D25" i="179"/>
  <c r="J23" i="129"/>
  <c r="C22" i="106"/>
  <c r="H24" i="153"/>
  <c r="D25" i="153"/>
  <c r="J23" i="179"/>
  <c r="H24" i="129"/>
  <c r="D25" i="129"/>
  <c r="D28" i="199"/>
  <c r="H27" i="199"/>
  <c r="C26" i="199" s="1"/>
  <c r="J26" i="199"/>
  <c r="C25" i="199"/>
  <c r="D28" i="198"/>
  <c r="H27" i="198"/>
  <c r="C26" i="198" s="1"/>
  <c r="J26" i="198"/>
  <c r="C25" i="198"/>
  <c r="D28" i="197"/>
  <c r="H27" i="197"/>
  <c r="C26" i="197" s="1"/>
  <c r="J26" i="197"/>
  <c r="C25" i="197"/>
  <c r="D28" i="196"/>
  <c r="H27" i="196"/>
  <c r="C26" i="196" s="1"/>
  <c r="J26" i="196"/>
  <c r="C25" i="196"/>
  <c r="D26" i="195"/>
  <c r="H25" i="195"/>
  <c r="C24" i="195" s="1"/>
  <c r="J24" i="195"/>
  <c r="C23" i="195"/>
  <c r="D28" i="194"/>
  <c r="H27" i="194"/>
  <c r="C26" i="194" s="1"/>
  <c r="J26" i="194"/>
  <c r="C25" i="194"/>
  <c r="D26" i="193"/>
  <c r="H25" i="193"/>
  <c r="C24" i="193" s="1"/>
  <c r="J24" i="193"/>
  <c r="C23" i="193"/>
  <c r="D26" i="192"/>
  <c r="H25" i="192"/>
  <c r="C24" i="192" s="1"/>
  <c r="J24" i="192"/>
  <c r="C23" i="192"/>
  <c r="D26" i="191"/>
  <c r="H25" i="191"/>
  <c r="C24" i="191" s="1"/>
  <c r="J24" i="191"/>
  <c r="C23" i="191"/>
  <c r="D26" i="190"/>
  <c r="H25" i="190"/>
  <c r="C24" i="190" s="1"/>
  <c r="J24" i="190"/>
  <c r="C23" i="190"/>
  <c r="D26" i="189"/>
  <c r="H25" i="189"/>
  <c r="C24" i="189" s="1"/>
  <c r="J24" i="189"/>
  <c r="C23" i="189"/>
  <c r="D26" i="188"/>
  <c r="H25" i="188"/>
  <c r="C24" i="188" s="1"/>
  <c r="J24" i="188"/>
  <c r="C23" i="188"/>
  <c r="D28" i="187"/>
  <c r="H27" i="187"/>
  <c r="C26" i="187" s="1"/>
  <c r="J26" i="187"/>
  <c r="C25" i="187"/>
  <c r="D28" i="186"/>
  <c r="H27" i="186"/>
  <c r="C26" i="186" s="1"/>
  <c r="J26" i="186"/>
  <c r="C25" i="186"/>
  <c r="D28" i="185"/>
  <c r="H27" i="185"/>
  <c r="C26" i="185" s="1"/>
  <c r="J26" i="185"/>
  <c r="C25" i="185"/>
  <c r="D28" i="183"/>
  <c r="H27" i="183"/>
  <c r="C26" i="183" s="1"/>
  <c r="J26" i="183"/>
  <c r="C25" i="183"/>
  <c r="D26" i="182"/>
  <c r="H25" i="182"/>
  <c r="C24" i="182" s="1"/>
  <c r="J24" i="182"/>
  <c r="C23" i="182"/>
  <c r="D28" i="181"/>
  <c r="H27" i="181"/>
  <c r="C26" i="181" s="1"/>
  <c r="J26" i="181"/>
  <c r="C25" i="181"/>
  <c r="D28" i="180"/>
  <c r="H27" i="180"/>
  <c r="C26" i="180" s="1"/>
  <c r="J26" i="180"/>
  <c r="C25" i="180"/>
  <c r="D26" i="178"/>
  <c r="H25" i="178"/>
  <c r="C24" i="178" s="1"/>
  <c r="J24" i="178"/>
  <c r="C23" i="178"/>
  <c r="D26" i="177"/>
  <c r="H25" i="177"/>
  <c r="C24" i="177" s="1"/>
  <c r="J24" i="177"/>
  <c r="C23" i="177"/>
  <c r="D28" i="176"/>
  <c r="H27" i="176"/>
  <c r="C26" i="176" s="1"/>
  <c r="J26" i="176"/>
  <c r="C25" i="176"/>
  <c r="D28" i="175"/>
  <c r="H27" i="175"/>
  <c r="C26" i="175" s="1"/>
  <c r="J26" i="175"/>
  <c r="C25" i="175"/>
  <c r="D26" i="174"/>
  <c r="H25" i="174"/>
  <c r="C24" i="174" s="1"/>
  <c r="J24" i="174"/>
  <c r="C23" i="174"/>
  <c r="D26" i="173"/>
  <c r="H25" i="173"/>
  <c r="C24" i="173" s="1"/>
  <c r="J24" i="173"/>
  <c r="C23" i="173"/>
  <c r="D28" i="172"/>
  <c r="H27" i="172"/>
  <c r="C26" i="172" s="1"/>
  <c r="J26" i="172"/>
  <c r="C25" i="172"/>
  <c r="D28" i="171"/>
  <c r="H27" i="171"/>
  <c r="C26" i="171" s="1"/>
  <c r="J26" i="171"/>
  <c r="C25" i="171"/>
  <c r="D26" i="170"/>
  <c r="H25" i="170"/>
  <c r="C24" i="170" s="1"/>
  <c r="J24" i="170"/>
  <c r="C23" i="170"/>
  <c r="D28" i="169"/>
  <c r="H27" i="169"/>
  <c r="C26" i="169" s="1"/>
  <c r="J26" i="169"/>
  <c r="C25" i="169"/>
  <c r="D26" i="168"/>
  <c r="H25" i="168"/>
  <c r="C24" i="168" s="1"/>
  <c r="J24" i="168"/>
  <c r="C23" i="168"/>
  <c r="D28" i="167"/>
  <c r="H27" i="167"/>
  <c r="C26" i="167" s="1"/>
  <c r="J26" i="167"/>
  <c r="C25" i="167"/>
  <c r="D28" i="165"/>
  <c r="H27" i="165"/>
  <c r="C26" i="165" s="1"/>
  <c r="J26" i="165"/>
  <c r="C25" i="165"/>
  <c r="D28" i="164"/>
  <c r="H27" i="164"/>
  <c r="C26" i="164" s="1"/>
  <c r="J26" i="164"/>
  <c r="C25" i="164"/>
  <c r="D26" i="163"/>
  <c r="H25" i="163"/>
  <c r="C24" i="163" s="1"/>
  <c r="J24" i="163"/>
  <c r="C23" i="163"/>
  <c r="D26" i="162"/>
  <c r="H25" i="162"/>
  <c r="C24" i="162" s="1"/>
  <c r="J24" i="162"/>
  <c r="C23" i="162"/>
  <c r="D28" i="161"/>
  <c r="H27" i="161"/>
  <c r="C26" i="161" s="1"/>
  <c r="J26" i="161"/>
  <c r="C25" i="161"/>
  <c r="D28" i="119"/>
  <c r="H27" i="119"/>
  <c r="C26" i="119" s="1"/>
  <c r="J26" i="119"/>
  <c r="C25" i="119"/>
  <c r="D28" i="118"/>
  <c r="H27" i="118"/>
  <c r="C26" i="118" s="1"/>
  <c r="J26" i="118"/>
  <c r="C25" i="118"/>
  <c r="D26" i="117"/>
  <c r="H25" i="117"/>
  <c r="C24" i="117" s="1"/>
  <c r="J24" i="117"/>
  <c r="C23" i="117"/>
  <c r="D28" i="116"/>
  <c r="H27" i="116"/>
  <c r="C26" i="116" s="1"/>
  <c r="J26" i="116"/>
  <c r="C25" i="116"/>
  <c r="D28" i="115"/>
  <c r="H27" i="115"/>
  <c r="C26" i="115" s="1"/>
  <c r="J26" i="115"/>
  <c r="C25" i="115"/>
  <c r="D26" i="114"/>
  <c r="H25" i="114"/>
  <c r="C24" i="114" s="1"/>
  <c r="J24" i="114"/>
  <c r="C23" i="114"/>
  <c r="D28" i="113"/>
  <c r="H27" i="113"/>
  <c r="C26" i="113" s="1"/>
  <c r="J26" i="113"/>
  <c r="C25" i="113"/>
  <c r="D26" i="112"/>
  <c r="H25" i="112"/>
  <c r="C24" i="112" s="1"/>
  <c r="J24" i="112"/>
  <c r="C23" i="112"/>
  <c r="D26" i="111"/>
  <c r="H25" i="111"/>
  <c r="C24" i="111" s="1"/>
  <c r="J24" i="111"/>
  <c r="D28" i="158"/>
  <c r="H27" i="158"/>
  <c r="C26" i="158" s="1"/>
  <c r="J26" i="158"/>
  <c r="C25" i="158"/>
  <c r="D26" i="154"/>
  <c r="H25" i="154"/>
  <c r="C24" i="154" s="1"/>
  <c r="J24" i="154"/>
  <c r="C23" i="154"/>
  <c r="D28" i="152"/>
  <c r="H27" i="152"/>
  <c r="C26" i="152" s="1"/>
  <c r="J26" i="152"/>
  <c r="C25" i="152"/>
  <c r="D26" i="151"/>
  <c r="H25" i="151"/>
  <c r="C24" i="151" s="1"/>
  <c r="J24" i="151"/>
  <c r="C23" i="151"/>
  <c r="D28" i="150"/>
  <c r="H27" i="150"/>
  <c r="C26" i="150" s="1"/>
  <c r="J26" i="150"/>
  <c r="C25" i="150"/>
  <c r="D28" i="149"/>
  <c r="H27" i="149"/>
  <c r="C26" i="149" s="1"/>
  <c r="J26" i="149"/>
  <c r="C25" i="149"/>
  <c r="D26" i="148"/>
  <c r="H25" i="148"/>
  <c r="C24" i="148" s="1"/>
  <c r="J24" i="148"/>
  <c r="C23" i="148"/>
  <c r="D26" i="147"/>
  <c r="H25" i="147"/>
  <c r="C24" i="147" s="1"/>
  <c r="J24" i="147"/>
  <c r="C23" i="147"/>
  <c r="D28" i="146"/>
  <c r="H27" i="146"/>
  <c r="C26" i="146" s="1"/>
  <c r="J26" i="146"/>
  <c r="C25" i="146"/>
  <c r="D26" i="145"/>
  <c r="H25" i="145"/>
  <c r="C24" i="145" s="1"/>
  <c r="J24" i="145"/>
  <c r="C23" i="145"/>
  <c r="D26" i="143"/>
  <c r="H25" i="143"/>
  <c r="C24" i="143" s="1"/>
  <c r="J24" i="143"/>
  <c r="C23" i="143"/>
  <c r="D26" i="142"/>
  <c r="H25" i="142"/>
  <c r="C24" i="142" s="1"/>
  <c r="J24" i="142"/>
  <c r="C23" i="142"/>
  <c r="D26" i="141"/>
  <c r="H25" i="141"/>
  <c r="C24" i="141" s="1"/>
  <c r="J24" i="141"/>
  <c r="C23" i="141"/>
  <c r="D26" i="140"/>
  <c r="H25" i="140"/>
  <c r="C24" i="140" s="1"/>
  <c r="J24" i="140"/>
  <c r="C23" i="140"/>
  <c r="D28" i="139"/>
  <c r="H27" i="139"/>
  <c r="C26" i="139" s="1"/>
  <c r="J26" i="139"/>
  <c r="C25" i="139"/>
  <c r="D26" i="138"/>
  <c r="H25" i="138"/>
  <c r="C24" i="138" s="1"/>
  <c r="J24" i="138"/>
  <c r="C23" i="138"/>
  <c r="D26" i="137"/>
  <c r="H25" i="137"/>
  <c r="C24" i="137" s="1"/>
  <c r="J24" i="137"/>
  <c r="C23" i="137"/>
  <c r="D26" i="136"/>
  <c r="H25" i="136"/>
  <c r="C24" i="136" s="1"/>
  <c r="J24" i="136"/>
  <c r="C23" i="136"/>
  <c r="D26" i="135"/>
  <c r="H25" i="135"/>
  <c r="C24" i="135" s="1"/>
  <c r="J24" i="135"/>
  <c r="C23" i="135"/>
  <c r="D26" i="134"/>
  <c r="H25" i="134"/>
  <c r="C24" i="134" s="1"/>
  <c r="J24" i="134"/>
  <c r="C23" i="134"/>
  <c r="D26" i="133"/>
  <c r="H25" i="133"/>
  <c r="C24" i="133" s="1"/>
  <c r="J24" i="133"/>
  <c r="C23" i="133"/>
  <c r="D26" i="131"/>
  <c r="H25" i="131"/>
  <c r="C24" i="131" s="1"/>
  <c r="J24" i="131"/>
  <c r="C23" i="131"/>
  <c r="D26" i="130"/>
  <c r="H25" i="130"/>
  <c r="C24" i="130" s="1"/>
  <c r="J24" i="130"/>
  <c r="C23" i="130"/>
  <c r="D28" i="128"/>
  <c r="H27" i="128"/>
  <c r="C26" i="128" s="1"/>
  <c r="J26" i="128"/>
  <c r="C25" i="128"/>
  <c r="D26" i="126"/>
  <c r="H25" i="126"/>
  <c r="C24" i="126" s="1"/>
  <c r="J24" i="126"/>
  <c r="C23" i="126"/>
  <c r="D26" i="123"/>
  <c r="H25" i="123"/>
  <c r="C24" i="123" s="1"/>
  <c r="J24" i="123"/>
  <c r="C23" i="123"/>
  <c r="D28" i="122"/>
  <c r="H27" i="122"/>
  <c r="C26" i="122" s="1"/>
  <c r="J26" i="122"/>
  <c r="C25" i="122"/>
  <c r="D26" i="121"/>
  <c r="H25" i="121"/>
  <c r="C24" i="121" s="1"/>
  <c r="J24" i="121"/>
  <c r="C23" i="121"/>
  <c r="D26" i="120"/>
  <c r="H25" i="120"/>
  <c r="C24" i="120" s="1"/>
  <c r="J24" i="120"/>
  <c r="C23" i="120"/>
  <c r="D28" i="109"/>
  <c r="H27" i="109"/>
  <c r="C26" i="109" s="1"/>
  <c r="J26" i="109"/>
  <c r="C25" i="109"/>
  <c r="D26" i="108"/>
  <c r="H25" i="108"/>
  <c r="J24" i="108"/>
  <c r="C24" i="108"/>
  <c r="C23" i="108"/>
  <c r="D26" i="104"/>
  <c r="H25" i="104"/>
  <c r="C24" i="104" s="1"/>
  <c r="J24" i="104"/>
  <c r="C23" i="104"/>
  <c r="D26" i="103"/>
  <c r="H25" i="103"/>
  <c r="C24" i="103" s="1"/>
  <c r="J24" i="103"/>
  <c r="C23" i="103"/>
  <c r="D26" i="102"/>
  <c r="H25" i="102"/>
  <c r="C24" i="102" s="1"/>
  <c r="J24" i="102"/>
  <c r="C23" i="102"/>
  <c r="D37" i="71" l="1"/>
  <c r="H36" i="71"/>
  <c r="C35" i="71" s="1"/>
  <c r="J35" i="71"/>
  <c r="C24" i="184"/>
  <c r="J25" i="184"/>
  <c r="H26" i="184"/>
  <c r="D27" i="184"/>
  <c r="C23" i="160"/>
  <c r="D26" i="160"/>
  <c r="H25" i="160"/>
  <c r="C24" i="127"/>
  <c r="H26" i="127"/>
  <c r="D27" i="127"/>
  <c r="H26" i="110"/>
  <c r="D27" i="110"/>
  <c r="C24" i="110"/>
  <c r="C24" i="107"/>
  <c r="D27" i="107"/>
  <c r="H26" i="107"/>
  <c r="H26" i="159"/>
  <c r="D27" i="159"/>
  <c r="J24" i="166"/>
  <c r="J24" i="155"/>
  <c r="D26" i="166"/>
  <c r="H25" i="166"/>
  <c r="C24" i="166" s="1"/>
  <c r="D26" i="155"/>
  <c r="H25" i="155"/>
  <c r="C24" i="155" s="1"/>
  <c r="J24" i="105"/>
  <c r="C23" i="155"/>
  <c r="C23" i="166"/>
  <c r="H25" i="105"/>
  <c r="C24" i="105" s="1"/>
  <c r="D26" i="105"/>
  <c r="J24" i="129"/>
  <c r="J24" i="153"/>
  <c r="D26" i="179"/>
  <c r="H25" i="179"/>
  <c r="C24" i="179" s="1"/>
  <c r="D26" i="132"/>
  <c r="H25" i="132"/>
  <c r="C24" i="132" s="1"/>
  <c r="J24" i="156"/>
  <c r="J24" i="144"/>
  <c r="J24" i="124"/>
  <c r="J24" i="179"/>
  <c r="D26" i="157"/>
  <c r="H25" i="157"/>
  <c r="C24" i="157" s="1"/>
  <c r="D26" i="106"/>
  <c r="H25" i="106"/>
  <c r="C24" i="106" s="1"/>
  <c r="H25" i="125"/>
  <c r="C24" i="125" s="1"/>
  <c r="D26" i="125"/>
  <c r="D26" i="124"/>
  <c r="H25" i="124"/>
  <c r="C24" i="124" s="1"/>
  <c r="C23" i="129"/>
  <c r="C23" i="153"/>
  <c r="J24" i="157"/>
  <c r="J24" i="106"/>
  <c r="J24" i="125"/>
  <c r="C23" i="144"/>
  <c r="H25" i="129"/>
  <c r="C24" i="129" s="1"/>
  <c r="D26" i="129"/>
  <c r="D26" i="153"/>
  <c r="H25" i="153"/>
  <c r="C24" i="153" s="1"/>
  <c r="J24" i="132"/>
  <c r="D26" i="156"/>
  <c r="H25" i="156"/>
  <c r="C24" i="156" s="1"/>
  <c r="D26" i="144"/>
  <c r="H25" i="144"/>
  <c r="C24" i="144" s="1"/>
  <c r="J27" i="199"/>
  <c r="H28" i="199"/>
  <c r="D29" i="199"/>
  <c r="J27" i="198"/>
  <c r="D29" i="198"/>
  <c r="H28" i="198"/>
  <c r="J27" i="197"/>
  <c r="D29" i="197"/>
  <c r="H28" i="197"/>
  <c r="J27" i="196"/>
  <c r="D29" i="196"/>
  <c r="H28" i="196"/>
  <c r="J25" i="195"/>
  <c r="H26" i="195"/>
  <c r="D27" i="195"/>
  <c r="J27" i="194"/>
  <c r="D29" i="194"/>
  <c r="H28" i="194"/>
  <c r="J25" i="193"/>
  <c r="H26" i="193"/>
  <c r="D27" i="193"/>
  <c r="J25" i="192"/>
  <c r="H26" i="192"/>
  <c r="D27" i="192"/>
  <c r="J25" i="191"/>
  <c r="H26" i="191"/>
  <c r="D27" i="191"/>
  <c r="J25" i="190"/>
  <c r="H26" i="190"/>
  <c r="D27" i="190"/>
  <c r="J25" i="189"/>
  <c r="H26" i="189"/>
  <c r="D27" i="189"/>
  <c r="J25" i="188"/>
  <c r="H26" i="188"/>
  <c r="D27" i="188"/>
  <c r="J27" i="187"/>
  <c r="H28" i="187"/>
  <c r="D29" i="187"/>
  <c r="J27" i="186"/>
  <c r="D29" i="186"/>
  <c r="H28" i="186"/>
  <c r="J27" i="185"/>
  <c r="D29" i="185"/>
  <c r="H28" i="185"/>
  <c r="J27" i="183"/>
  <c r="D29" i="183"/>
  <c r="H28" i="183"/>
  <c r="J25" i="182"/>
  <c r="H26" i="182"/>
  <c r="D27" i="182"/>
  <c r="J27" i="181"/>
  <c r="D29" i="181"/>
  <c r="H28" i="181"/>
  <c r="J27" i="180"/>
  <c r="H28" i="180"/>
  <c r="D29" i="180"/>
  <c r="J25" i="178"/>
  <c r="H26" i="178"/>
  <c r="D27" i="178"/>
  <c r="J25" i="177"/>
  <c r="H26" i="177"/>
  <c r="D27" i="177"/>
  <c r="J27" i="176"/>
  <c r="D29" i="176"/>
  <c r="H28" i="176"/>
  <c r="J27" i="175"/>
  <c r="D29" i="175"/>
  <c r="H28" i="175"/>
  <c r="J25" i="174"/>
  <c r="H26" i="174"/>
  <c r="D27" i="174"/>
  <c r="J25" i="173"/>
  <c r="H26" i="173"/>
  <c r="D27" i="173"/>
  <c r="J27" i="172"/>
  <c r="D29" i="172"/>
  <c r="H28" i="172"/>
  <c r="J27" i="171"/>
  <c r="D29" i="171"/>
  <c r="H28" i="171"/>
  <c r="J25" i="170"/>
  <c r="H26" i="170"/>
  <c r="D27" i="170"/>
  <c r="J27" i="169"/>
  <c r="D29" i="169"/>
  <c r="H28" i="169"/>
  <c r="J25" i="168"/>
  <c r="H26" i="168"/>
  <c r="D27" i="168"/>
  <c r="J27" i="167"/>
  <c r="D29" i="167"/>
  <c r="H28" i="167"/>
  <c r="J27" i="165"/>
  <c r="D29" i="165"/>
  <c r="H28" i="165"/>
  <c r="J27" i="164"/>
  <c r="H28" i="164"/>
  <c r="D29" i="164"/>
  <c r="J25" i="163"/>
  <c r="H26" i="163"/>
  <c r="D27" i="163"/>
  <c r="J25" i="162"/>
  <c r="H26" i="162"/>
  <c r="D27" i="162"/>
  <c r="J27" i="161"/>
  <c r="D29" i="161"/>
  <c r="H28" i="161"/>
  <c r="J27" i="119"/>
  <c r="D29" i="119"/>
  <c r="H28" i="119"/>
  <c r="J27" i="118"/>
  <c r="H28" i="118"/>
  <c r="D29" i="118"/>
  <c r="J25" i="117"/>
  <c r="H26" i="117"/>
  <c r="D27" i="117"/>
  <c r="J27" i="116"/>
  <c r="H28" i="116"/>
  <c r="D29" i="116"/>
  <c r="J27" i="115"/>
  <c r="D29" i="115"/>
  <c r="H28" i="115"/>
  <c r="J25" i="114"/>
  <c r="H26" i="114"/>
  <c r="D27" i="114"/>
  <c r="J27" i="113"/>
  <c r="H28" i="113"/>
  <c r="D29" i="113"/>
  <c r="J25" i="112"/>
  <c r="H26" i="112"/>
  <c r="D27" i="112"/>
  <c r="J25" i="111"/>
  <c r="H26" i="111"/>
  <c r="D27" i="111"/>
  <c r="J27" i="158"/>
  <c r="H28" i="158"/>
  <c r="D29" i="158"/>
  <c r="J25" i="154"/>
  <c r="H26" i="154"/>
  <c r="D27" i="154"/>
  <c r="J27" i="152"/>
  <c r="D29" i="152"/>
  <c r="H28" i="152"/>
  <c r="J25" i="151"/>
  <c r="H26" i="151"/>
  <c r="D27" i="151"/>
  <c r="J27" i="150"/>
  <c r="D29" i="150"/>
  <c r="H28" i="150"/>
  <c r="J27" i="149"/>
  <c r="D29" i="149"/>
  <c r="H28" i="149"/>
  <c r="C27" i="149" s="1"/>
  <c r="J25" i="148"/>
  <c r="H26" i="148"/>
  <c r="D27" i="148"/>
  <c r="J25" i="147"/>
  <c r="H26" i="147"/>
  <c r="D27" i="147"/>
  <c r="J27" i="146"/>
  <c r="D29" i="146"/>
  <c r="H28" i="146"/>
  <c r="J25" i="145"/>
  <c r="H26" i="145"/>
  <c r="D27" i="145"/>
  <c r="J25" i="143"/>
  <c r="H26" i="143"/>
  <c r="D27" i="143"/>
  <c r="J25" i="142"/>
  <c r="H26" i="142"/>
  <c r="D27" i="142"/>
  <c r="J25" i="141"/>
  <c r="H26" i="141"/>
  <c r="D27" i="141"/>
  <c r="J25" i="140"/>
  <c r="H26" i="140"/>
  <c r="D27" i="140"/>
  <c r="J27" i="139"/>
  <c r="H28" i="139"/>
  <c r="D29" i="139"/>
  <c r="J25" i="138"/>
  <c r="H26" i="138"/>
  <c r="D27" i="138"/>
  <c r="J25" i="137"/>
  <c r="H26" i="137"/>
  <c r="D27" i="137"/>
  <c r="J25" i="136"/>
  <c r="H26" i="136"/>
  <c r="D27" i="136"/>
  <c r="J25" i="135"/>
  <c r="H26" i="135"/>
  <c r="D27" i="135"/>
  <c r="J25" i="134"/>
  <c r="H26" i="134"/>
  <c r="D27" i="134"/>
  <c r="J25" i="133"/>
  <c r="H26" i="133"/>
  <c r="D27" i="133"/>
  <c r="J25" i="131"/>
  <c r="H26" i="131"/>
  <c r="D27" i="131"/>
  <c r="J25" i="130"/>
  <c r="H26" i="130"/>
  <c r="D27" i="130"/>
  <c r="J27" i="128"/>
  <c r="D29" i="128"/>
  <c r="H28" i="128"/>
  <c r="J25" i="126"/>
  <c r="H26" i="126"/>
  <c r="D27" i="126"/>
  <c r="J25" i="123"/>
  <c r="H26" i="123"/>
  <c r="D27" i="123"/>
  <c r="J27" i="122"/>
  <c r="D29" i="122"/>
  <c r="H28" i="122"/>
  <c r="J25" i="121"/>
  <c r="H26" i="121"/>
  <c r="D27" i="121"/>
  <c r="J25" i="120"/>
  <c r="H26" i="120"/>
  <c r="D27" i="120"/>
  <c r="J27" i="109"/>
  <c r="D29" i="109"/>
  <c r="H28" i="109"/>
  <c r="J25" i="108"/>
  <c r="H26" i="108"/>
  <c r="D27" i="108"/>
  <c r="J25" i="104"/>
  <c r="H26" i="104"/>
  <c r="D27" i="104"/>
  <c r="J25" i="103"/>
  <c r="H26" i="103"/>
  <c r="D27" i="103"/>
  <c r="J25" i="102"/>
  <c r="H26" i="102"/>
  <c r="D27" i="102"/>
  <c r="C16" i="101"/>
  <c r="B16" i="101"/>
  <c r="C15" i="101"/>
  <c r="B15" i="101"/>
  <c r="C14" i="101"/>
  <c r="B14" i="101"/>
  <c r="C13" i="101"/>
  <c r="B13" i="101"/>
  <c r="C12" i="101"/>
  <c r="B12" i="101"/>
  <c r="C23" i="101"/>
  <c r="B23" i="101"/>
  <c r="C22" i="101"/>
  <c r="B22" i="101"/>
  <c r="C21" i="101"/>
  <c r="B21" i="101"/>
  <c r="C20" i="101"/>
  <c r="B20" i="101"/>
  <c r="C19" i="101"/>
  <c r="B19" i="101"/>
  <c r="C23" i="100"/>
  <c r="B23" i="100"/>
  <c r="C22" i="100"/>
  <c r="B22" i="100"/>
  <c r="C21" i="100"/>
  <c r="B21" i="100"/>
  <c r="C20" i="100"/>
  <c r="B20" i="100"/>
  <c r="C19" i="100"/>
  <c r="B19" i="100"/>
  <c r="C16" i="100"/>
  <c r="B16" i="100"/>
  <c r="C15" i="100"/>
  <c r="B15" i="100"/>
  <c r="C14" i="100"/>
  <c r="B14" i="100"/>
  <c r="C13" i="100"/>
  <c r="B13" i="100"/>
  <c r="C12" i="100"/>
  <c r="B12" i="100"/>
  <c r="C23" i="99"/>
  <c r="B23" i="99"/>
  <c r="C22" i="99"/>
  <c r="B22" i="99"/>
  <c r="C21" i="99"/>
  <c r="B21" i="99"/>
  <c r="C20" i="99"/>
  <c r="B20" i="99"/>
  <c r="C19" i="99"/>
  <c r="B19" i="99"/>
  <c r="C16" i="99"/>
  <c r="B16" i="99"/>
  <c r="C15" i="99"/>
  <c r="B15" i="99"/>
  <c r="C14" i="99"/>
  <c r="B14" i="99"/>
  <c r="C13" i="99"/>
  <c r="B13" i="99"/>
  <c r="C12" i="99"/>
  <c r="B12" i="99"/>
  <c r="C23" i="98"/>
  <c r="B23" i="98"/>
  <c r="C22" i="98"/>
  <c r="B22" i="98"/>
  <c r="C21" i="98"/>
  <c r="B21" i="98"/>
  <c r="C20" i="98"/>
  <c r="B20" i="98"/>
  <c r="C19" i="98"/>
  <c r="B19" i="98"/>
  <c r="C16" i="98"/>
  <c r="B16" i="98"/>
  <c r="C15" i="98"/>
  <c r="B15" i="98"/>
  <c r="C14" i="98"/>
  <c r="B14" i="98"/>
  <c r="C13" i="98"/>
  <c r="B13" i="98"/>
  <c r="C12" i="98"/>
  <c r="B12" i="98"/>
  <c r="B19" i="97"/>
  <c r="C19" i="97"/>
  <c r="B20" i="97"/>
  <c r="C20" i="97"/>
  <c r="B21" i="97"/>
  <c r="C21" i="97"/>
  <c r="B22" i="97"/>
  <c r="C22" i="97"/>
  <c r="B23" i="97"/>
  <c r="C23" i="97"/>
  <c r="B12" i="97"/>
  <c r="C12" i="97"/>
  <c r="B13" i="97"/>
  <c r="C13" i="97"/>
  <c r="B14" i="97"/>
  <c r="C14" i="97"/>
  <c r="B15" i="97"/>
  <c r="C15" i="97"/>
  <c r="B16" i="97"/>
  <c r="C16" i="97"/>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0" i="4"/>
  <c r="K4" i="110" s="1"/>
  <c r="K13" i="110" s="1"/>
  <c r="D29" i="4"/>
  <c r="K4" i="109" s="1"/>
  <c r="K13" i="109" s="1"/>
  <c r="D28" i="4"/>
  <c r="K4" i="108" s="1"/>
  <c r="K13" i="108" s="1"/>
  <c r="D27" i="4"/>
  <c r="K4" i="107" s="1"/>
  <c r="K13" i="107" s="1"/>
  <c r="D26" i="4"/>
  <c r="K4" i="106" s="1"/>
  <c r="K13" i="106" s="1"/>
  <c r="D25" i="4"/>
  <c r="K4" i="105" s="1"/>
  <c r="K13" i="105" s="1"/>
  <c r="D24" i="4"/>
  <c r="K4" i="104" s="1"/>
  <c r="K13" i="104" s="1"/>
  <c r="D23" i="4"/>
  <c r="K4" i="103" s="1"/>
  <c r="K13" i="103" s="1"/>
  <c r="D22" i="4"/>
  <c r="K4" i="102" s="1"/>
  <c r="K13" i="102" s="1"/>
  <c r="A125" i="4"/>
  <c r="A23" i="101" s="1"/>
  <c r="A124" i="4"/>
  <c r="A23" i="100" s="1"/>
  <c r="A123" i="4"/>
  <c r="A23" i="99" s="1"/>
  <c r="A122" i="4"/>
  <c r="A23" i="98" s="1"/>
  <c r="A121" i="4"/>
  <c r="A23" i="97" s="1"/>
  <c r="A120" i="4"/>
  <c r="A23" i="96" s="1"/>
  <c r="A119" i="4"/>
  <c r="A23" i="95" s="1"/>
  <c r="A118" i="4"/>
  <c r="A23" i="94" s="1"/>
  <c r="A117" i="4"/>
  <c r="A23" i="93" s="1"/>
  <c r="A116" i="4"/>
  <c r="A23" i="5" s="1"/>
  <c r="A115" i="4"/>
  <c r="A22" i="101" s="1"/>
  <c r="A114" i="4"/>
  <c r="A22" i="100" s="1"/>
  <c r="A113" i="4"/>
  <c r="A22" i="99" s="1"/>
  <c r="A112" i="4"/>
  <c r="A22" i="98" s="1"/>
  <c r="A111" i="4"/>
  <c r="A22" i="97" s="1"/>
  <c r="A110" i="4"/>
  <c r="A22" i="96" s="1"/>
  <c r="A109" i="4"/>
  <c r="A22" i="95" s="1"/>
  <c r="A108" i="4"/>
  <c r="A22" i="94" s="1"/>
  <c r="A107" i="4"/>
  <c r="A22" i="93" s="1"/>
  <c r="A106" i="4"/>
  <c r="A22" i="5" s="1"/>
  <c r="A105" i="4"/>
  <c r="A21" i="101" s="1"/>
  <c r="A104" i="4"/>
  <c r="A21" i="100" s="1"/>
  <c r="A103" i="4"/>
  <c r="A21" i="99" s="1"/>
  <c r="A102" i="4"/>
  <c r="A21" i="98" s="1"/>
  <c r="A101" i="4"/>
  <c r="A21" i="97" s="1"/>
  <c r="A100" i="4"/>
  <c r="A21" i="96" s="1"/>
  <c r="A99" i="4"/>
  <c r="A21" i="95" s="1"/>
  <c r="A98" i="4"/>
  <c r="A21" i="94" s="1"/>
  <c r="A97" i="4"/>
  <c r="A21" i="93" s="1"/>
  <c r="A96" i="4"/>
  <c r="A21" i="5" s="1"/>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64" i="4"/>
  <c r="A63" i="4"/>
  <c r="A62" i="4"/>
  <c r="A16" i="93" s="1"/>
  <c r="A61" i="4"/>
  <c r="A60" i="4"/>
  <c r="A15" i="101" s="1"/>
  <c r="A59" i="4"/>
  <c r="A15" i="100" s="1"/>
  <c r="A58" i="4"/>
  <c r="A15" i="99" s="1"/>
  <c r="A57" i="4"/>
  <c r="A15" i="98" s="1"/>
  <c r="A56" i="4"/>
  <c r="A15" i="97" s="1"/>
  <c r="A55" i="4"/>
  <c r="A54" i="4"/>
  <c r="A53" i="4"/>
  <c r="A52" i="4"/>
  <c r="A15" i="93" s="1"/>
  <c r="A51" i="4"/>
  <c r="A50" i="4"/>
  <c r="A14" i="101" s="1"/>
  <c r="A49" i="4"/>
  <c r="A14" i="100" s="1"/>
  <c r="A48" i="4"/>
  <c r="A14" i="99" s="1"/>
  <c r="A47" i="4"/>
  <c r="A14" i="98" s="1"/>
  <c r="A46" i="4"/>
  <c r="A14" i="97" s="1"/>
  <c r="A45" i="4"/>
  <c r="A44" i="4"/>
  <c r="A43" i="4"/>
  <c r="A42" i="4"/>
  <c r="A14" i="93" s="1"/>
  <c r="A41" i="4"/>
  <c r="A40" i="4"/>
  <c r="A13" i="101" s="1"/>
  <c r="A39" i="4"/>
  <c r="A13" i="100" s="1"/>
  <c r="A38" i="4"/>
  <c r="A13" i="99" s="1"/>
  <c r="A37" i="4"/>
  <c r="A13" i="98" s="1"/>
  <c r="A36" i="4"/>
  <c r="A13" i="97" s="1"/>
  <c r="A35" i="4"/>
  <c r="A34" i="4"/>
  <c r="A33" i="4"/>
  <c r="A32" i="4"/>
  <c r="A13" i="93" s="1"/>
  <c r="A31" i="4"/>
  <c r="A30" i="4"/>
  <c r="A12" i="101" s="1"/>
  <c r="A29" i="4"/>
  <c r="A12" i="100" s="1"/>
  <c r="A28" i="4"/>
  <c r="A12" i="99" s="1"/>
  <c r="A27" i="4"/>
  <c r="A12" i="98" s="1"/>
  <c r="A26" i="4"/>
  <c r="A12" i="97" s="1"/>
  <c r="A25" i="4"/>
  <c r="A24" i="4"/>
  <c r="A23" i="4"/>
  <c r="A22" i="4"/>
  <c r="A12" i="93" s="1"/>
  <c r="I125" i="4"/>
  <c r="F23" i="101" s="1"/>
  <c r="H125" i="4"/>
  <c r="I124" i="4"/>
  <c r="F23" i="100" s="1"/>
  <c r="H124" i="4"/>
  <c r="I123" i="4"/>
  <c r="F23" i="99" s="1"/>
  <c r="H123" i="4"/>
  <c r="I122" i="4"/>
  <c r="F23" i="98" s="1"/>
  <c r="H122" i="4"/>
  <c r="I121" i="4"/>
  <c r="F23" i="97" s="1"/>
  <c r="H121" i="4"/>
  <c r="I120" i="4"/>
  <c r="F23" i="96" s="1"/>
  <c r="H120" i="4"/>
  <c r="I119" i="4"/>
  <c r="F23" i="95" s="1"/>
  <c r="H119" i="4"/>
  <c r="I118" i="4"/>
  <c r="F23" i="94" s="1"/>
  <c r="H118" i="4"/>
  <c r="I117" i="4"/>
  <c r="F23" i="93" s="1"/>
  <c r="H117" i="4"/>
  <c r="I116" i="4"/>
  <c r="F23" i="5" s="1"/>
  <c r="H116" i="4"/>
  <c r="I115" i="4"/>
  <c r="F22" i="101" s="1"/>
  <c r="H115" i="4"/>
  <c r="I114" i="4"/>
  <c r="F22" i="100" s="1"/>
  <c r="H114" i="4"/>
  <c r="I113" i="4"/>
  <c r="F22" i="99" s="1"/>
  <c r="H113" i="4"/>
  <c r="I112" i="4"/>
  <c r="F22" i="98" s="1"/>
  <c r="H112" i="4"/>
  <c r="I111" i="4"/>
  <c r="F22" i="97" s="1"/>
  <c r="H111" i="4"/>
  <c r="I110" i="4"/>
  <c r="F22" i="96" s="1"/>
  <c r="H110" i="4"/>
  <c r="I109" i="4"/>
  <c r="F22" i="95" s="1"/>
  <c r="H109" i="4"/>
  <c r="I108" i="4"/>
  <c r="F22" i="94" s="1"/>
  <c r="H108" i="4"/>
  <c r="I107" i="4"/>
  <c r="F22" i="93" s="1"/>
  <c r="H107" i="4"/>
  <c r="I106" i="4"/>
  <c r="F22" i="5" s="1"/>
  <c r="H106" i="4"/>
  <c r="I105" i="4"/>
  <c r="F21" i="101" s="1"/>
  <c r="H105" i="4"/>
  <c r="I104" i="4"/>
  <c r="F21" i="100" s="1"/>
  <c r="H104" i="4"/>
  <c r="I103" i="4"/>
  <c r="F21" i="99" s="1"/>
  <c r="H103" i="4"/>
  <c r="I102" i="4"/>
  <c r="F21" i="98" s="1"/>
  <c r="H102" i="4"/>
  <c r="I101" i="4"/>
  <c r="F21" i="97" s="1"/>
  <c r="H101" i="4"/>
  <c r="I100" i="4"/>
  <c r="F21" i="96" s="1"/>
  <c r="H100" i="4"/>
  <c r="I99" i="4"/>
  <c r="F21" i="95" s="1"/>
  <c r="H99" i="4"/>
  <c r="I98" i="4"/>
  <c r="F21" i="94" s="1"/>
  <c r="H98" i="4"/>
  <c r="I97" i="4"/>
  <c r="F21" i="93" s="1"/>
  <c r="H97" i="4"/>
  <c r="I96" i="4"/>
  <c r="F21" i="5" s="1"/>
  <c r="H96" i="4"/>
  <c r="I95" i="4"/>
  <c r="F20" i="101" s="1"/>
  <c r="H95" i="4"/>
  <c r="I94" i="4"/>
  <c r="F20" i="100" s="1"/>
  <c r="H94" i="4"/>
  <c r="I93" i="4"/>
  <c r="F20" i="99" s="1"/>
  <c r="H93" i="4"/>
  <c r="I92" i="4"/>
  <c r="F20" i="98" s="1"/>
  <c r="H92" i="4"/>
  <c r="I91" i="4"/>
  <c r="F20" i="97" s="1"/>
  <c r="H91" i="4"/>
  <c r="I90" i="4"/>
  <c r="F20" i="96" s="1"/>
  <c r="H90" i="4"/>
  <c r="I89" i="4"/>
  <c r="F20" i="95" s="1"/>
  <c r="H89" i="4"/>
  <c r="I88" i="4"/>
  <c r="F20" i="94" s="1"/>
  <c r="H88" i="4"/>
  <c r="I87" i="4"/>
  <c r="F20" i="93" s="1"/>
  <c r="H87" i="4"/>
  <c r="I86" i="4"/>
  <c r="F20" i="5" s="1"/>
  <c r="H86" i="4"/>
  <c r="I85" i="4"/>
  <c r="F19" i="101" s="1"/>
  <c r="H85" i="4"/>
  <c r="I84" i="4"/>
  <c r="F19" i="100" s="1"/>
  <c r="H84" i="4"/>
  <c r="I83" i="4"/>
  <c r="F19" i="99" s="1"/>
  <c r="H83" i="4"/>
  <c r="I82" i="4"/>
  <c r="F19" i="98" s="1"/>
  <c r="H82" i="4"/>
  <c r="I81" i="4"/>
  <c r="F19" i="97" s="1"/>
  <c r="H81" i="4"/>
  <c r="I80" i="4"/>
  <c r="F19" i="96" s="1"/>
  <c r="H80" i="4"/>
  <c r="I79" i="4"/>
  <c r="F19" i="95" s="1"/>
  <c r="H79" i="4"/>
  <c r="I78" i="4"/>
  <c r="F19" i="94" s="1"/>
  <c r="H78" i="4"/>
  <c r="I77" i="4"/>
  <c r="F19" i="93" s="1"/>
  <c r="H77" i="4"/>
  <c r="F16" i="96"/>
  <c r="E16" i="96"/>
  <c r="F16" i="95"/>
  <c r="E16" i="95"/>
  <c r="F16" i="94"/>
  <c r="E16" i="94"/>
  <c r="F16" i="93"/>
  <c r="E16" i="93"/>
  <c r="F16" i="5"/>
  <c r="E16" i="5"/>
  <c r="F15" i="96"/>
  <c r="E15" i="96"/>
  <c r="F15" i="95"/>
  <c r="E15" i="95"/>
  <c r="F15" i="94"/>
  <c r="E15" i="94"/>
  <c r="F15" i="93"/>
  <c r="E15" i="93"/>
  <c r="F15" i="5"/>
  <c r="E15" i="5"/>
  <c r="F14" i="96"/>
  <c r="E14" i="96"/>
  <c r="F14" i="95"/>
  <c r="E14" i="95"/>
  <c r="F14" i="94"/>
  <c r="E14" i="94"/>
  <c r="F14" i="93"/>
  <c r="E14" i="93"/>
  <c r="F14" i="5"/>
  <c r="E14" i="5"/>
  <c r="F13" i="96"/>
  <c r="E13" i="96"/>
  <c r="F13" i="95"/>
  <c r="E13" i="95"/>
  <c r="F13" i="94"/>
  <c r="E13" i="94"/>
  <c r="F13" i="93"/>
  <c r="E13" i="93"/>
  <c r="F13" i="5"/>
  <c r="E13" i="5"/>
  <c r="F12" i="96"/>
  <c r="E12" i="96"/>
  <c r="F12" i="95"/>
  <c r="E12" i="95"/>
  <c r="F12" i="94"/>
  <c r="E12" i="94"/>
  <c r="F12" i="93"/>
  <c r="E12" i="93"/>
  <c r="J36" i="71" l="1"/>
  <c r="H37" i="71"/>
  <c r="D38" i="71"/>
  <c r="D28" i="184"/>
  <c r="H27" i="184"/>
  <c r="J26" i="184"/>
  <c r="C25" i="184"/>
  <c r="C24" i="160"/>
  <c r="J25" i="160"/>
  <c r="D27" i="160"/>
  <c r="H26" i="160"/>
  <c r="J26" i="160" s="1"/>
  <c r="D28" i="127"/>
  <c r="H27" i="127"/>
  <c r="J26" i="127"/>
  <c r="C25" i="127"/>
  <c r="H27" i="110"/>
  <c r="D28" i="110"/>
  <c r="J26" i="110"/>
  <c r="C25" i="110"/>
  <c r="C25" i="107"/>
  <c r="J26" i="107"/>
  <c r="D28" i="107"/>
  <c r="H27" i="107"/>
  <c r="D28" i="159"/>
  <c r="H27" i="159"/>
  <c r="C25" i="159"/>
  <c r="J26" i="159"/>
  <c r="J25" i="155"/>
  <c r="H26" i="155"/>
  <c r="D27" i="155"/>
  <c r="H26" i="105"/>
  <c r="C25" i="105" s="1"/>
  <c r="D27" i="105"/>
  <c r="J25" i="166"/>
  <c r="J25" i="105"/>
  <c r="D27" i="166"/>
  <c r="H26" i="166"/>
  <c r="J26" i="166" s="1"/>
  <c r="D19" i="5"/>
  <c r="K13" i="71"/>
  <c r="H26" i="144"/>
  <c r="J26" i="144" s="1"/>
  <c r="D27" i="144"/>
  <c r="J25" i="129"/>
  <c r="H26" i="125"/>
  <c r="J26" i="125" s="1"/>
  <c r="D27" i="125"/>
  <c r="J25" i="157"/>
  <c r="J25" i="179"/>
  <c r="J25" i="156"/>
  <c r="J25" i="153"/>
  <c r="J25" i="125"/>
  <c r="H26" i="157"/>
  <c r="D27" i="157"/>
  <c r="H26" i="179"/>
  <c r="C25" i="179" s="1"/>
  <c r="D27" i="179"/>
  <c r="H26" i="156"/>
  <c r="D27" i="156"/>
  <c r="H26" i="153"/>
  <c r="C25" i="153" s="1"/>
  <c r="D27" i="153"/>
  <c r="J25" i="124"/>
  <c r="J25" i="106"/>
  <c r="J25" i="132"/>
  <c r="J25" i="144"/>
  <c r="H26" i="129"/>
  <c r="D27" i="129"/>
  <c r="H26" i="124"/>
  <c r="C25" i="124" s="1"/>
  <c r="D27" i="124"/>
  <c r="H26" i="106"/>
  <c r="D27" i="106"/>
  <c r="H26" i="132"/>
  <c r="C25" i="132" s="1"/>
  <c r="D27" i="132"/>
  <c r="E23" i="101"/>
  <c r="G125" i="4"/>
  <c r="E23" i="100"/>
  <c r="G124" i="4"/>
  <c r="E23" i="99"/>
  <c r="G123" i="4"/>
  <c r="E23" i="98"/>
  <c r="G122" i="4"/>
  <c r="E23" i="97"/>
  <c r="G121" i="4"/>
  <c r="E23" i="96"/>
  <c r="G120" i="4"/>
  <c r="E23" i="95"/>
  <c r="G119" i="4"/>
  <c r="E23" i="94"/>
  <c r="G118" i="4"/>
  <c r="E23" i="93"/>
  <c r="G117" i="4"/>
  <c r="E23" i="5"/>
  <c r="G116" i="4"/>
  <c r="E22" i="101"/>
  <c r="G115" i="4"/>
  <c r="E22" i="100"/>
  <c r="G114" i="4"/>
  <c r="E22" i="99"/>
  <c r="G113" i="4"/>
  <c r="E22" i="98"/>
  <c r="G112" i="4"/>
  <c r="E22" i="97"/>
  <c r="G111" i="4"/>
  <c r="E22" i="96"/>
  <c r="G110" i="4"/>
  <c r="E22" i="95"/>
  <c r="G109" i="4"/>
  <c r="E22" i="94"/>
  <c r="G108" i="4"/>
  <c r="E22" i="93"/>
  <c r="G107" i="4"/>
  <c r="E22" i="5"/>
  <c r="G106" i="4"/>
  <c r="E21" i="101"/>
  <c r="G105" i="4"/>
  <c r="E21" i="100"/>
  <c r="G104" i="4"/>
  <c r="E21" i="99"/>
  <c r="G103" i="4"/>
  <c r="E21" i="98"/>
  <c r="G102" i="4"/>
  <c r="E21" i="97"/>
  <c r="G101" i="4"/>
  <c r="E21" i="96"/>
  <c r="G100" i="4"/>
  <c r="E21" i="95"/>
  <c r="G99" i="4"/>
  <c r="E21" i="94"/>
  <c r="G98" i="4"/>
  <c r="E21" i="93"/>
  <c r="G97" i="4"/>
  <c r="E21" i="5"/>
  <c r="G96" i="4"/>
  <c r="E20" i="101"/>
  <c r="G95" i="4"/>
  <c r="E20" i="100"/>
  <c r="G94" i="4"/>
  <c r="E20" i="99"/>
  <c r="G93" i="4"/>
  <c r="E20" i="98"/>
  <c r="G92" i="4"/>
  <c r="E20" i="97"/>
  <c r="G91" i="4"/>
  <c r="E20" i="96"/>
  <c r="G90" i="4"/>
  <c r="E20" i="95"/>
  <c r="G89" i="4"/>
  <c r="E20" i="94"/>
  <c r="G88" i="4"/>
  <c r="E20" i="93"/>
  <c r="G87" i="4"/>
  <c r="E20" i="5"/>
  <c r="G86" i="4"/>
  <c r="E19" i="101"/>
  <c r="G85" i="4"/>
  <c r="E19" i="100"/>
  <c r="G84" i="4"/>
  <c r="E19" i="99"/>
  <c r="G83" i="4"/>
  <c r="E19" i="98"/>
  <c r="G82" i="4"/>
  <c r="E19" i="97"/>
  <c r="G81" i="4"/>
  <c r="E19" i="96"/>
  <c r="G80" i="4"/>
  <c r="E19" i="95"/>
  <c r="G79" i="4"/>
  <c r="E19" i="94"/>
  <c r="G78" i="4"/>
  <c r="E19" i="93"/>
  <c r="G77" i="4"/>
  <c r="D12" i="101"/>
  <c r="D12" i="100"/>
  <c r="D12" i="99"/>
  <c r="D12" i="98"/>
  <c r="D30" i="199"/>
  <c r="H29" i="199"/>
  <c r="C28" i="199" s="1"/>
  <c r="J28" i="199"/>
  <c r="C27" i="199"/>
  <c r="J28" i="198"/>
  <c r="D30" i="198"/>
  <c r="H29" i="198"/>
  <c r="C27" i="198"/>
  <c r="J28" i="197"/>
  <c r="D30" i="197"/>
  <c r="H29" i="197"/>
  <c r="C27" i="197"/>
  <c r="J28" i="196"/>
  <c r="D30" i="196"/>
  <c r="H29" i="196"/>
  <c r="C27" i="196"/>
  <c r="D28" i="195"/>
  <c r="H27" i="195"/>
  <c r="C26" i="195" s="1"/>
  <c r="J26" i="195"/>
  <c r="C25" i="195"/>
  <c r="J28" i="194"/>
  <c r="D30" i="194"/>
  <c r="H29" i="194"/>
  <c r="C27" i="194"/>
  <c r="D28" i="193"/>
  <c r="H27" i="193"/>
  <c r="C26" i="193" s="1"/>
  <c r="J26" i="193"/>
  <c r="C25" i="193"/>
  <c r="D28" i="192"/>
  <c r="H27" i="192"/>
  <c r="C26" i="192" s="1"/>
  <c r="J26" i="192"/>
  <c r="C25" i="192"/>
  <c r="D28" i="191"/>
  <c r="H27" i="191"/>
  <c r="C26" i="191" s="1"/>
  <c r="J26" i="191"/>
  <c r="C25" i="191"/>
  <c r="D28" i="190"/>
  <c r="H27" i="190"/>
  <c r="C26" i="190" s="1"/>
  <c r="J26" i="190"/>
  <c r="C25" i="190"/>
  <c r="D28" i="189"/>
  <c r="H27" i="189"/>
  <c r="C26" i="189" s="1"/>
  <c r="J26" i="189"/>
  <c r="C25" i="189"/>
  <c r="D28" i="188"/>
  <c r="H27" i="188"/>
  <c r="C26" i="188" s="1"/>
  <c r="J26" i="188"/>
  <c r="C25" i="188"/>
  <c r="D30" i="187"/>
  <c r="H29" i="187"/>
  <c r="C28" i="187" s="1"/>
  <c r="J28" i="187"/>
  <c r="C27" i="187"/>
  <c r="J28" i="186"/>
  <c r="D30" i="186"/>
  <c r="H29" i="186"/>
  <c r="C27" i="186"/>
  <c r="J28" i="185"/>
  <c r="D30" i="185"/>
  <c r="H29" i="185"/>
  <c r="C27" i="185"/>
  <c r="J28" i="183"/>
  <c r="D30" i="183"/>
  <c r="H29" i="183"/>
  <c r="C27" i="183"/>
  <c r="D28" i="182"/>
  <c r="H27" i="182"/>
  <c r="C26" i="182" s="1"/>
  <c r="J26" i="182"/>
  <c r="C25" i="182"/>
  <c r="J28" i="181"/>
  <c r="D30" i="181"/>
  <c r="H29" i="181"/>
  <c r="C27" i="181"/>
  <c r="D30" i="180"/>
  <c r="H29" i="180"/>
  <c r="C28" i="180" s="1"/>
  <c r="J28" i="180"/>
  <c r="C27" i="180"/>
  <c r="D28" i="178"/>
  <c r="H27" i="178"/>
  <c r="C26" i="178" s="1"/>
  <c r="J26" i="178"/>
  <c r="C25" i="178"/>
  <c r="D28" i="177"/>
  <c r="H27" i="177"/>
  <c r="C26" i="177" s="1"/>
  <c r="J26" i="177"/>
  <c r="C25" i="177"/>
  <c r="J28" i="176"/>
  <c r="D30" i="176"/>
  <c r="H29" i="176"/>
  <c r="C27" i="176"/>
  <c r="J28" i="175"/>
  <c r="D30" i="175"/>
  <c r="H29" i="175"/>
  <c r="C27" i="175"/>
  <c r="D28" i="174"/>
  <c r="H27" i="174"/>
  <c r="C26" i="174" s="1"/>
  <c r="J26" i="174"/>
  <c r="C25" i="174"/>
  <c r="D28" i="173"/>
  <c r="H27" i="173"/>
  <c r="C26" i="173" s="1"/>
  <c r="J26" i="173"/>
  <c r="C25" i="173"/>
  <c r="J28" i="172"/>
  <c r="D30" i="172"/>
  <c r="H29" i="172"/>
  <c r="C27" i="172"/>
  <c r="J28" i="171"/>
  <c r="D30" i="171"/>
  <c r="H29" i="171"/>
  <c r="C27" i="171"/>
  <c r="D28" i="170"/>
  <c r="H27" i="170"/>
  <c r="C26" i="170" s="1"/>
  <c r="J26" i="170"/>
  <c r="C25" i="170"/>
  <c r="J28" i="169"/>
  <c r="D30" i="169"/>
  <c r="H29" i="169"/>
  <c r="C27" i="169"/>
  <c r="D28" i="168"/>
  <c r="H27" i="168"/>
  <c r="C26" i="168" s="1"/>
  <c r="J26" i="168"/>
  <c r="C25" i="168"/>
  <c r="J28" i="167"/>
  <c r="D30" i="167"/>
  <c r="H29" i="167"/>
  <c r="C27" i="167"/>
  <c r="J28" i="165"/>
  <c r="D30" i="165"/>
  <c r="H29" i="165"/>
  <c r="C27" i="165"/>
  <c r="D30" i="164"/>
  <c r="H29" i="164"/>
  <c r="C28" i="164" s="1"/>
  <c r="J28" i="164"/>
  <c r="C27" i="164"/>
  <c r="D28" i="163"/>
  <c r="H27" i="163"/>
  <c r="C26" i="163" s="1"/>
  <c r="J26" i="163"/>
  <c r="C25" i="163"/>
  <c r="D28" i="162"/>
  <c r="H27" i="162"/>
  <c r="C26" i="162" s="1"/>
  <c r="J26" i="162"/>
  <c r="C25" i="162"/>
  <c r="J28" i="161"/>
  <c r="D30" i="161"/>
  <c r="H29" i="161"/>
  <c r="C27" i="161"/>
  <c r="J28" i="119"/>
  <c r="D30" i="119"/>
  <c r="H29" i="119"/>
  <c r="C27" i="119"/>
  <c r="D30" i="118"/>
  <c r="H29" i="118"/>
  <c r="C28" i="118" s="1"/>
  <c r="J28" i="118"/>
  <c r="C27" i="118"/>
  <c r="D28" i="117"/>
  <c r="H27" i="117"/>
  <c r="C26" i="117" s="1"/>
  <c r="J26" i="117"/>
  <c r="C25" i="117"/>
  <c r="D30" i="116"/>
  <c r="H29" i="116"/>
  <c r="C28" i="116" s="1"/>
  <c r="J28" i="116"/>
  <c r="C27" i="116"/>
  <c r="J28" i="115"/>
  <c r="D30" i="115"/>
  <c r="H29" i="115"/>
  <c r="C27" i="115"/>
  <c r="D28" i="114"/>
  <c r="H27" i="114"/>
  <c r="C26" i="114" s="1"/>
  <c r="J26" i="114"/>
  <c r="C25" i="114"/>
  <c r="D30" i="113"/>
  <c r="H29" i="113"/>
  <c r="C28" i="113" s="1"/>
  <c r="J28" i="113"/>
  <c r="C27" i="113"/>
  <c r="D28" i="112"/>
  <c r="H27" i="112"/>
  <c r="C26" i="112" s="1"/>
  <c r="J26" i="112"/>
  <c r="C25" i="112"/>
  <c r="D28" i="111"/>
  <c r="H27" i="111"/>
  <c r="C26" i="111" s="1"/>
  <c r="J26" i="111"/>
  <c r="C25" i="111"/>
  <c r="D30" i="158"/>
  <c r="H29" i="158"/>
  <c r="C28" i="158" s="1"/>
  <c r="J28" i="158"/>
  <c r="C27" i="158"/>
  <c r="D28" i="154"/>
  <c r="H27" i="154"/>
  <c r="C26" i="154" s="1"/>
  <c r="J26" i="154"/>
  <c r="C25" i="154"/>
  <c r="J28" i="152"/>
  <c r="D30" i="152"/>
  <c r="H29" i="152"/>
  <c r="C27" i="152"/>
  <c r="D28" i="151"/>
  <c r="H27" i="151"/>
  <c r="C26" i="151" s="1"/>
  <c r="J26" i="151"/>
  <c r="C25" i="151"/>
  <c r="J28" i="150"/>
  <c r="D30" i="150"/>
  <c r="H29" i="150"/>
  <c r="C27" i="150"/>
  <c r="J28" i="149"/>
  <c r="D30" i="149"/>
  <c r="H29" i="149"/>
  <c r="D28" i="148"/>
  <c r="H27" i="148"/>
  <c r="C26" i="148" s="1"/>
  <c r="J26" i="148"/>
  <c r="C25" i="148"/>
  <c r="D28" i="147"/>
  <c r="H27" i="147"/>
  <c r="C26" i="147" s="1"/>
  <c r="J26" i="147"/>
  <c r="C25" i="147"/>
  <c r="J28" i="146"/>
  <c r="D30" i="146"/>
  <c r="H29" i="146"/>
  <c r="C27" i="146"/>
  <c r="D28" i="145"/>
  <c r="H27" i="145"/>
  <c r="C26" i="145" s="1"/>
  <c r="J26" i="145"/>
  <c r="C25" i="145"/>
  <c r="D28" i="143"/>
  <c r="H27" i="143"/>
  <c r="C26" i="143" s="1"/>
  <c r="J26" i="143"/>
  <c r="C25" i="143"/>
  <c r="D28" i="142"/>
  <c r="H27" i="142"/>
  <c r="C26" i="142" s="1"/>
  <c r="J26" i="142"/>
  <c r="C25" i="142"/>
  <c r="D28" i="141"/>
  <c r="H27" i="141"/>
  <c r="C26" i="141" s="1"/>
  <c r="J26" i="141"/>
  <c r="C25" i="141"/>
  <c r="D28" i="140"/>
  <c r="H27" i="140"/>
  <c r="C26" i="140" s="1"/>
  <c r="J26" i="140"/>
  <c r="C25" i="140"/>
  <c r="D30" i="139"/>
  <c r="H29" i="139"/>
  <c r="C28" i="139" s="1"/>
  <c r="J28" i="139"/>
  <c r="C27" i="139"/>
  <c r="D28" i="138"/>
  <c r="H27" i="138"/>
  <c r="C26" i="138" s="1"/>
  <c r="J26" i="138"/>
  <c r="C25" i="138"/>
  <c r="D28" i="137"/>
  <c r="H27" i="137"/>
  <c r="C26" i="137" s="1"/>
  <c r="J26" i="137"/>
  <c r="C25" i="137"/>
  <c r="D28" i="136"/>
  <c r="H27" i="136"/>
  <c r="C26" i="136" s="1"/>
  <c r="J26" i="136"/>
  <c r="C25" i="136"/>
  <c r="D28" i="135"/>
  <c r="H27" i="135"/>
  <c r="C26" i="135" s="1"/>
  <c r="J26" i="135"/>
  <c r="C25" i="135"/>
  <c r="D28" i="134"/>
  <c r="H27" i="134"/>
  <c r="C26" i="134" s="1"/>
  <c r="J26" i="134"/>
  <c r="C25" i="134"/>
  <c r="D28" i="133"/>
  <c r="H27" i="133"/>
  <c r="C26" i="133" s="1"/>
  <c r="J26" i="133"/>
  <c r="C25" i="133"/>
  <c r="D28" i="131"/>
  <c r="H27" i="131"/>
  <c r="C26" i="131" s="1"/>
  <c r="J26" i="131"/>
  <c r="C25" i="131"/>
  <c r="D28" i="130"/>
  <c r="H27" i="130"/>
  <c r="C26" i="130" s="1"/>
  <c r="J26" i="130"/>
  <c r="C25" i="130"/>
  <c r="J28" i="128"/>
  <c r="D30" i="128"/>
  <c r="H29" i="128"/>
  <c r="C27" i="128"/>
  <c r="D28" i="126"/>
  <c r="H27" i="126"/>
  <c r="C26" i="126" s="1"/>
  <c r="J26" i="126"/>
  <c r="C25" i="126"/>
  <c r="D28" i="123"/>
  <c r="H27" i="123"/>
  <c r="C26" i="123" s="1"/>
  <c r="J26" i="123"/>
  <c r="C25" i="123"/>
  <c r="J28" i="122"/>
  <c r="D30" i="122"/>
  <c r="H29" i="122"/>
  <c r="C27" i="122"/>
  <c r="D28" i="121"/>
  <c r="H27" i="121"/>
  <c r="C26" i="121" s="1"/>
  <c r="J26" i="121"/>
  <c r="C25" i="121"/>
  <c r="D28" i="120"/>
  <c r="H27" i="120"/>
  <c r="C26" i="120" s="1"/>
  <c r="J26" i="120"/>
  <c r="C25" i="120"/>
  <c r="J28" i="109"/>
  <c r="D30" i="109"/>
  <c r="H29" i="109"/>
  <c r="C27" i="109"/>
  <c r="D28" i="108"/>
  <c r="H27" i="108"/>
  <c r="C26" i="108" s="1"/>
  <c r="J26" i="108"/>
  <c r="C25" i="108"/>
  <c r="D28" i="104"/>
  <c r="H27" i="104"/>
  <c r="C26" i="104" s="1"/>
  <c r="J26" i="104"/>
  <c r="C25" i="104"/>
  <c r="D28" i="103"/>
  <c r="H27" i="103"/>
  <c r="C26" i="103" s="1"/>
  <c r="J26" i="103"/>
  <c r="C25" i="103"/>
  <c r="D28" i="102"/>
  <c r="H27" i="102"/>
  <c r="C26" i="102" s="1"/>
  <c r="J26" i="102"/>
  <c r="C25" i="102"/>
  <c r="K4" i="199"/>
  <c r="K13" i="199" s="1"/>
  <c r="D23" i="101"/>
  <c r="K4" i="198"/>
  <c r="K13" i="198" s="1"/>
  <c r="D23" i="100"/>
  <c r="K4" i="197"/>
  <c r="K13" i="197" s="1"/>
  <c r="D23" i="99"/>
  <c r="K4" i="196"/>
  <c r="K13" i="196" s="1"/>
  <c r="D23" i="98"/>
  <c r="K4" i="195"/>
  <c r="K13" i="195" s="1"/>
  <c r="D23" i="97"/>
  <c r="K4" i="194"/>
  <c r="K13" i="194" s="1"/>
  <c r="D23" i="96"/>
  <c r="K4" i="193"/>
  <c r="K13" i="193" s="1"/>
  <c r="D23" i="95"/>
  <c r="K4" i="192"/>
  <c r="K13" i="192" s="1"/>
  <c r="D23" i="94"/>
  <c r="K4" i="191"/>
  <c r="K13" i="191" s="1"/>
  <c r="D23" i="93"/>
  <c r="K4" i="190"/>
  <c r="K13" i="190" s="1"/>
  <c r="D23" i="5"/>
  <c r="K4" i="189"/>
  <c r="K13" i="189" s="1"/>
  <c r="D22" i="101"/>
  <c r="K4" i="188"/>
  <c r="K13" i="188" s="1"/>
  <c r="D22" i="100"/>
  <c r="K4" i="187"/>
  <c r="K13" i="187" s="1"/>
  <c r="D22" i="99"/>
  <c r="K4" i="186"/>
  <c r="K13" i="186" s="1"/>
  <c r="D22" i="98"/>
  <c r="K4" i="185"/>
  <c r="K13" i="185" s="1"/>
  <c r="D22" i="97"/>
  <c r="K4" i="184"/>
  <c r="K13" i="184" s="1"/>
  <c r="D22" i="96"/>
  <c r="K4" i="183"/>
  <c r="K13" i="183" s="1"/>
  <c r="D22" i="95"/>
  <c r="K4" i="182"/>
  <c r="K13" i="182" s="1"/>
  <c r="D22" i="94"/>
  <c r="K4" i="181"/>
  <c r="K13" i="181" s="1"/>
  <c r="D22" i="93"/>
  <c r="K4" i="180"/>
  <c r="K13" i="180" s="1"/>
  <c r="D22" i="5"/>
  <c r="K4" i="179"/>
  <c r="K13" i="179" s="1"/>
  <c r="D21" i="101"/>
  <c r="K4" i="178"/>
  <c r="K13" i="178" s="1"/>
  <c r="D21" i="100"/>
  <c r="K4" i="177"/>
  <c r="K13" i="177" s="1"/>
  <c r="D21" i="99"/>
  <c r="K4" i="176"/>
  <c r="K13" i="176" s="1"/>
  <c r="D21" i="98"/>
  <c r="K4" i="175"/>
  <c r="K13" i="175" s="1"/>
  <c r="D21" i="97"/>
  <c r="K4" i="174"/>
  <c r="K13" i="174" s="1"/>
  <c r="D21" i="96"/>
  <c r="K4" i="173"/>
  <c r="K13" i="173" s="1"/>
  <c r="D21" i="95"/>
  <c r="K4" i="172"/>
  <c r="K13" i="172" s="1"/>
  <c r="D21" i="94"/>
  <c r="K4" i="171"/>
  <c r="K13" i="171" s="1"/>
  <c r="D21" i="93"/>
  <c r="K4" i="170"/>
  <c r="K13" i="170" s="1"/>
  <c r="D21" i="5"/>
  <c r="K4" i="169"/>
  <c r="K13" i="169" s="1"/>
  <c r="D20" i="101"/>
  <c r="K4" i="168"/>
  <c r="K13" i="168" s="1"/>
  <c r="D20" i="100"/>
  <c r="K4" i="167"/>
  <c r="K13" i="167" s="1"/>
  <c r="D20" i="99"/>
  <c r="K4" i="166"/>
  <c r="K13" i="166" s="1"/>
  <c r="D20" i="98"/>
  <c r="K4" i="165"/>
  <c r="K13" i="165" s="1"/>
  <c r="D20" i="97"/>
  <c r="K4" i="164"/>
  <c r="K13" i="164" s="1"/>
  <c r="D20" i="96"/>
  <c r="K4" i="163"/>
  <c r="K13" i="163" s="1"/>
  <c r="D20" i="95"/>
  <c r="K4" i="162"/>
  <c r="K13" i="162" s="1"/>
  <c r="D20" i="94"/>
  <c r="K4" i="161"/>
  <c r="K13" i="161" s="1"/>
  <c r="D20" i="93"/>
  <c r="K4" i="160"/>
  <c r="K13" i="160" s="1"/>
  <c r="D20" i="5"/>
  <c r="K4" i="119"/>
  <c r="K13" i="119" s="1"/>
  <c r="D19" i="101"/>
  <c r="K4" i="118"/>
  <c r="K13" i="118" s="1"/>
  <c r="D19" i="100"/>
  <c r="K4" i="117"/>
  <c r="K13" i="117" s="1"/>
  <c r="D19" i="99"/>
  <c r="K4" i="116"/>
  <c r="K13" i="116" s="1"/>
  <c r="D19" i="98"/>
  <c r="K4" i="115"/>
  <c r="K13" i="115" s="1"/>
  <c r="D19" i="97"/>
  <c r="K4" i="114"/>
  <c r="K13" i="114" s="1"/>
  <c r="D19" i="96"/>
  <c r="K4" i="113"/>
  <c r="K13" i="113" s="1"/>
  <c r="D19" i="95"/>
  <c r="K4" i="112"/>
  <c r="K13" i="112" s="1"/>
  <c r="D19" i="94"/>
  <c r="K4" i="111"/>
  <c r="K13" i="111" s="1"/>
  <c r="D19" i="93"/>
  <c r="K4" i="159"/>
  <c r="K13" i="159" s="1"/>
  <c r="D16" i="101"/>
  <c r="K4" i="158"/>
  <c r="K13" i="158" s="1"/>
  <c r="D16" i="100"/>
  <c r="K4" i="157"/>
  <c r="K13" i="157" s="1"/>
  <c r="D16" i="99"/>
  <c r="K4" i="156"/>
  <c r="K13" i="156" s="1"/>
  <c r="D16" i="98"/>
  <c r="K4" i="155"/>
  <c r="K13" i="155" s="1"/>
  <c r="D16" i="97"/>
  <c r="K4" i="154"/>
  <c r="K13" i="154" s="1"/>
  <c r="D16" i="96"/>
  <c r="K4" i="153"/>
  <c r="K13" i="153" s="1"/>
  <c r="D16" i="95"/>
  <c r="K4" i="152"/>
  <c r="K13" i="152" s="1"/>
  <c r="D16" i="94"/>
  <c r="K4" i="151"/>
  <c r="K13" i="151" s="1"/>
  <c r="D16" i="93"/>
  <c r="K4" i="150"/>
  <c r="K13" i="150" s="1"/>
  <c r="D16" i="5"/>
  <c r="K4" i="149"/>
  <c r="K13" i="149" s="1"/>
  <c r="D15" i="101"/>
  <c r="K4" i="148"/>
  <c r="K13" i="148" s="1"/>
  <c r="D15" i="100"/>
  <c r="K4" i="147"/>
  <c r="K13" i="147" s="1"/>
  <c r="D15" i="99"/>
  <c r="K4" i="146"/>
  <c r="K13" i="146" s="1"/>
  <c r="D15" i="98"/>
  <c r="K4" i="145"/>
  <c r="K13" i="145" s="1"/>
  <c r="D15" i="97"/>
  <c r="K4" i="144"/>
  <c r="K13" i="144" s="1"/>
  <c r="D15" i="96"/>
  <c r="K4" i="143"/>
  <c r="K13" i="143" s="1"/>
  <c r="D15" i="95"/>
  <c r="K4" i="142"/>
  <c r="K13" i="142" s="1"/>
  <c r="D15" i="94"/>
  <c r="K4" i="141"/>
  <c r="K13" i="141" s="1"/>
  <c r="D15" i="93"/>
  <c r="K4" i="140"/>
  <c r="K13" i="140" s="1"/>
  <c r="D15" i="5"/>
  <c r="K4" i="139"/>
  <c r="K13" i="139" s="1"/>
  <c r="D14" i="101"/>
  <c r="K4" i="138"/>
  <c r="K13" i="138" s="1"/>
  <c r="D14" i="100"/>
  <c r="K4" i="137"/>
  <c r="K13" i="137" s="1"/>
  <c r="D14" i="99"/>
  <c r="K4" i="136"/>
  <c r="K13" i="136" s="1"/>
  <c r="D14" i="98"/>
  <c r="K4" i="135"/>
  <c r="K13" i="135" s="1"/>
  <c r="D14" i="97"/>
  <c r="K4" i="134"/>
  <c r="K13" i="134" s="1"/>
  <c r="D14" i="96"/>
  <c r="K4" i="133"/>
  <c r="K13" i="133" s="1"/>
  <c r="D14" i="95"/>
  <c r="K4" i="132"/>
  <c r="K13" i="132" s="1"/>
  <c r="D14" i="94"/>
  <c r="K4" i="131"/>
  <c r="K13" i="131" s="1"/>
  <c r="D14" i="93"/>
  <c r="K4" i="130"/>
  <c r="K13" i="130" s="1"/>
  <c r="D14" i="5"/>
  <c r="K4" i="129"/>
  <c r="K13" i="129" s="1"/>
  <c r="D13" i="101"/>
  <c r="K4" i="128"/>
  <c r="K13" i="128" s="1"/>
  <c r="D13" i="100"/>
  <c r="K4" i="127"/>
  <c r="K13" i="127" s="1"/>
  <c r="D13" i="99"/>
  <c r="K4" i="126"/>
  <c r="K13" i="126" s="1"/>
  <c r="D13" i="98"/>
  <c r="K4" i="125"/>
  <c r="K13" i="125" s="1"/>
  <c r="D13" i="97"/>
  <c r="K4" i="124"/>
  <c r="K13" i="124" s="1"/>
  <c r="D13" i="96"/>
  <c r="K4" i="123"/>
  <c r="K13" i="123" s="1"/>
  <c r="D13" i="95"/>
  <c r="K4" i="122"/>
  <c r="K13" i="122" s="1"/>
  <c r="D13" i="94"/>
  <c r="K4" i="121"/>
  <c r="K13" i="121" s="1"/>
  <c r="D13" i="93"/>
  <c r="D12" i="97"/>
  <c r="D12" i="96"/>
  <c r="D12" i="95"/>
  <c r="D12" i="94"/>
  <c r="D12" i="93"/>
  <c r="F18" i="97"/>
  <c r="F9" i="97" s="1"/>
  <c r="F18" i="98"/>
  <c r="F9" i="98" s="1"/>
  <c r="F18" i="99"/>
  <c r="F9" i="99" s="1"/>
  <c r="F18" i="100"/>
  <c r="F9" i="100" s="1"/>
  <c r="F18" i="101"/>
  <c r="F9" i="101" s="1"/>
  <c r="F11" i="93"/>
  <c r="F18" i="93"/>
  <c r="F18" i="94"/>
  <c r="E11" i="94"/>
  <c r="F11" i="95"/>
  <c r="F18" i="95"/>
  <c r="E11" i="93"/>
  <c r="F18" i="96"/>
  <c r="F11" i="94"/>
  <c r="E11" i="96"/>
  <c r="E11" i="95"/>
  <c r="F11" i="96"/>
  <c r="D71" i="82"/>
  <c r="D111" i="82"/>
  <c r="D112" i="82"/>
  <c r="D113" i="82"/>
  <c r="D114" i="82"/>
  <c r="D115" i="82"/>
  <c r="D116" i="82"/>
  <c r="D117" i="82"/>
  <c r="D118" i="82"/>
  <c r="D119" i="82"/>
  <c r="D120" i="82"/>
  <c r="D108" i="82"/>
  <c r="D110" i="82"/>
  <c r="D107" i="82"/>
  <c r="D109" i="82"/>
  <c r="D101" i="82"/>
  <c r="D102" i="82"/>
  <c r="D103" i="82"/>
  <c r="D104" i="82"/>
  <c r="D106" i="82"/>
  <c r="D105" i="82"/>
  <c r="D91" i="82"/>
  <c r="D92" i="82"/>
  <c r="D93" i="82"/>
  <c r="D94" i="82"/>
  <c r="D95" i="82"/>
  <c r="D96" i="82"/>
  <c r="D97" i="82"/>
  <c r="D98" i="82"/>
  <c r="D99" i="82"/>
  <c r="D100" i="82"/>
  <c r="D90" i="82"/>
  <c r="D81" i="82"/>
  <c r="D82" i="82"/>
  <c r="D83" i="82"/>
  <c r="D84" i="82"/>
  <c r="D85" i="82"/>
  <c r="D86" i="82"/>
  <c r="D87" i="82"/>
  <c r="D88" i="82"/>
  <c r="D89" i="82"/>
  <c r="D80" i="82"/>
  <c r="D79" i="82"/>
  <c r="D78" i="82"/>
  <c r="D77" i="82"/>
  <c r="D76" i="82"/>
  <c r="D75" i="82"/>
  <c r="D74" i="82"/>
  <c r="D73" i="82"/>
  <c r="D72" i="82"/>
  <c r="D62" i="82"/>
  <c r="D63" i="82"/>
  <c r="D64" i="82"/>
  <c r="D65" i="82"/>
  <c r="D66" i="82"/>
  <c r="D67" i="82"/>
  <c r="D68" i="82"/>
  <c r="D61" i="82"/>
  <c r="D69" i="82"/>
  <c r="D70" i="82"/>
  <c r="D58" i="82"/>
  <c r="D60" i="82"/>
  <c r="D51" i="82"/>
  <c r="D59" i="82"/>
  <c r="D52" i="82"/>
  <c r="D53" i="82"/>
  <c r="D54" i="82"/>
  <c r="D55" i="82"/>
  <c r="D56" i="82"/>
  <c r="D57" i="82"/>
  <c r="D42" i="82"/>
  <c r="D43" i="82"/>
  <c r="D44" i="82"/>
  <c r="D45" i="82"/>
  <c r="D46" i="82"/>
  <c r="D47" i="82"/>
  <c r="D48" i="82"/>
  <c r="D49" i="82"/>
  <c r="D50" i="82"/>
  <c r="D41" i="82"/>
  <c r="D36" i="82"/>
  <c r="D37" i="82"/>
  <c r="D38" i="82"/>
  <c r="D39" i="82"/>
  <c r="D40" i="82"/>
  <c r="D32" i="82"/>
  <c r="D33" i="82"/>
  <c r="D34" i="82"/>
  <c r="D35" i="82"/>
  <c r="D30" i="82"/>
  <c r="D29" i="82"/>
  <c r="D28" i="82"/>
  <c r="D27" i="82"/>
  <c r="D26" i="82"/>
  <c r="D25" i="82"/>
  <c r="D24" i="82"/>
  <c r="D23" i="82"/>
  <c r="D22" i="82"/>
  <c r="AC75" i="4"/>
  <c r="AB75" i="4"/>
  <c r="AC20" i="4"/>
  <c r="AB20" i="4"/>
  <c r="AA75" i="4"/>
  <c r="Z75" i="4"/>
  <c r="AA20" i="4"/>
  <c r="Z20" i="4"/>
  <c r="Y75" i="4"/>
  <c r="X75" i="4"/>
  <c r="Y20" i="4"/>
  <c r="X20" i="4"/>
  <c r="W75" i="4"/>
  <c r="V75" i="4"/>
  <c r="W20" i="4"/>
  <c r="V20" i="4"/>
  <c r="U75" i="4"/>
  <c r="T75" i="4"/>
  <c r="U20" i="4"/>
  <c r="T20" i="4"/>
  <c r="B19" i="96"/>
  <c r="C19" i="96"/>
  <c r="B20" i="96"/>
  <c r="C20" i="96"/>
  <c r="B21" i="96"/>
  <c r="C21" i="96"/>
  <c r="B22" i="96"/>
  <c r="C22" i="96"/>
  <c r="B23" i="96"/>
  <c r="C23" i="96"/>
  <c r="B12" i="96"/>
  <c r="C12" i="96"/>
  <c r="B13" i="96"/>
  <c r="C13" i="96"/>
  <c r="B14" i="96"/>
  <c r="C14" i="96"/>
  <c r="B15" i="96"/>
  <c r="C15" i="96"/>
  <c r="B16" i="96"/>
  <c r="C16" i="96"/>
  <c r="B19" i="95"/>
  <c r="C19" i="95"/>
  <c r="B20" i="95"/>
  <c r="C20" i="95"/>
  <c r="B21" i="95"/>
  <c r="C21" i="95"/>
  <c r="B22" i="95"/>
  <c r="C22" i="95"/>
  <c r="B23" i="95"/>
  <c r="C23" i="95"/>
  <c r="B12" i="95"/>
  <c r="C12" i="95"/>
  <c r="B13" i="95"/>
  <c r="C13" i="95"/>
  <c r="B14" i="95"/>
  <c r="C14" i="95"/>
  <c r="B15" i="95"/>
  <c r="C15" i="95"/>
  <c r="B16" i="95"/>
  <c r="C16" i="95"/>
  <c r="B19" i="94"/>
  <c r="C19" i="94"/>
  <c r="B20" i="94"/>
  <c r="C20" i="94"/>
  <c r="B21" i="94"/>
  <c r="C21" i="94"/>
  <c r="B22" i="94"/>
  <c r="C22" i="94"/>
  <c r="B23" i="94"/>
  <c r="C23" i="94"/>
  <c r="B12" i="94"/>
  <c r="C12" i="94"/>
  <c r="B13" i="94"/>
  <c r="C13" i="94"/>
  <c r="B14" i="94"/>
  <c r="C14" i="94"/>
  <c r="B15" i="94"/>
  <c r="C15" i="94"/>
  <c r="B16" i="94"/>
  <c r="C16" i="94"/>
  <c r="A18" i="101"/>
  <c r="A11" i="101"/>
  <c r="C10" i="101"/>
  <c r="B10" i="101"/>
  <c r="A10" i="101"/>
  <c r="C9" i="101"/>
  <c r="B9" i="101"/>
  <c r="A9" i="101"/>
  <c r="A18" i="100"/>
  <c r="A11" i="100"/>
  <c r="C10" i="100"/>
  <c r="B10" i="100"/>
  <c r="A10" i="100"/>
  <c r="C9" i="100"/>
  <c r="B9" i="100"/>
  <c r="A9" i="100"/>
  <c r="A18" i="99"/>
  <c r="A11" i="99"/>
  <c r="C10" i="99"/>
  <c r="B10" i="99"/>
  <c r="A10" i="99"/>
  <c r="C9" i="99"/>
  <c r="B9" i="99"/>
  <c r="A9" i="99"/>
  <c r="A18" i="98"/>
  <c r="A11" i="98"/>
  <c r="C10" i="98"/>
  <c r="B10" i="98"/>
  <c r="A10" i="98"/>
  <c r="C9" i="98"/>
  <c r="B9" i="98"/>
  <c r="A9" i="98"/>
  <c r="A18" i="97"/>
  <c r="A11" i="97"/>
  <c r="C10" i="97"/>
  <c r="B10" i="97"/>
  <c r="A10" i="97"/>
  <c r="C9" i="97"/>
  <c r="B9" i="97"/>
  <c r="A9" i="97"/>
  <c r="A18" i="96"/>
  <c r="A11" i="96"/>
  <c r="C10" i="96"/>
  <c r="B10" i="96"/>
  <c r="A10" i="96"/>
  <c r="C9" i="96"/>
  <c r="B9" i="96"/>
  <c r="A9" i="96"/>
  <c r="A18" i="95"/>
  <c r="A11" i="95"/>
  <c r="C10" i="95"/>
  <c r="B10" i="95"/>
  <c r="A10" i="95"/>
  <c r="C9" i="95"/>
  <c r="B9" i="95"/>
  <c r="A9" i="95"/>
  <c r="A18" i="94"/>
  <c r="A11" i="94"/>
  <c r="C10" i="94"/>
  <c r="B10" i="94"/>
  <c r="A10" i="94"/>
  <c r="C9" i="94"/>
  <c r="B9" i="94"/>
  <c r="A9" i="94"/>
  <c r="G14" i="10"/>
  <c r="F14" i="10"/>
  <c r="E14" i="10"/>
  <c r="E15" i="10" s="1"/>
  <c r="E16" i="10" s="1"/>
  <c r="E17" i="10" s="1"/>
  <c r="E18" i="10" s="1"/>
  <c r="E19" i="10" s="1"/>
  <c r="E20" i="10" s="1"/>
  <c r="E21" i="10" s="1"/>
  <c r="E22" i="10" s="1"/>
  <c r="E23" i="10" s="1"/>
  <c r="E24" i="10" s="1"/>
  <c r="E25" i="10" s="1"/>
  <c r="E26" i="10" s="1"/>
  <c r="E27" i="10" s="1"/>
  <c r="E28" i="10" s="1"/>
  <c r="E29" i="10" s="1"/>
  <c r="E30" i="10" s="1"/>
  <c r="E31" i="10" s="1"/>
  <c r="D14" i="10"/>
  <c r="D15" i="10" s="1"/>
  <c r="H38" i="71" l="1"/>
  <c r="C37" i="71" s="1"/>
  <c r="D39" i="71"/>
  <c r="J37" i="71"/>
  <c r="C36" i="71"/>
  <c r="C26" i="184"/>
  <c r="J27" i="184"/>
  <c r="D29" i="184"/>
  <c r="H28" i="184"/>
  <c r="D28" i="160"/>
  <c r="H27" i="160"/>
  <c r="C25" i="160"/>
  <c r="C26" i="127"/>
  <c r="J27" i="127"/>
  <c r="D29" i="127"/>
  <c r="H28" i="127"/>
  <c r="D29" i="110"/>
  <c r="H28" i="110"/>
  <c r="C26" i="110"/>
  <c r="J27" i="110"/>
  <c r="C26" i="107"/>
  <c r="J27" i="107"/>
  <c r="D29" i="107"/>
  <c r="H28" i="107"/>
  <c r="C25" i="144"/>
  <c r="C26" i="159"/>
  <c r="J27" i="159"/>
  <c r="H28" i="159"/>
  <c r="D29" i="159"/>
  <c r="H27" i="166"/>
  <c r="D28" i="166"/>
  <c r="J26" i="155"/>
  <c r="D28" i="155"/>
  <c r="H27" i="155"/>
  <c r="C26" i="155" s="1"/>
  <c r="D28" i="105"/>
  <c r="H27" i="105"/>
  <c r="C25" i="155"/>
  <c r="C25" i="166"/>
  <c r="J26" i="105"/>
  <c r="C26" i="105"/>
  <c r="D16" i="10"/>
  <c r="H15" i="10"/>
  <c r="E18" i="94"/>
  <c r="E9" i="94" s="1"/>
  <c r="H27" i="106"/>
  <c r="C26" i="106" s="1"/>
  <c r="D28" i="106"/>
  <c r="D28" i="129"/>
  <c r="H27" i="129"/>
  <c r="C26" i="129" s="1"/>
  <c r="D28" i="156"/>
  <c r="H27" i="156"/>
  <c r="C26" i="156" s="1"/>
  <c r="D28" i="157"/>
  <c r="H27" i="157"/>
  <c r="C26" i="157" s="1"/>
  <c r="D28" i="125"/>
  <c r="H27" i="125"/>
  <c r="D28" i="144"/>
  <c r="H27" i="144"/>
  <c r="E18" i="93"/>
  <c r="E9" i="93" s="1"/>
  <c r="E18" i="101"/>
  <c r="E9" i="101" s="1"/>
  <c r="E18" i="97"/>
  <c r="E9" i="97" s="1"/>
  <c r="J26" i="106"/>
  <c r="J26" i="129"/>
  <c r="J26" i="156"/>
  <c r="J26" i="157"/>
  <c r="D28" i="132"/>
  <c r="H27" i="132"/>
  <c r="C26" i="132" s="1"/>
  <c r="D28" i="124"/>
  <c r="H27" i="124"/>
  <c r="C26" i="124" s="1"/>
  <c r="C25" i="106"/>
  <c r="D28" i="153"/>
  <c r="H27" i="153"/>
  <c r="C26" i="153" s="1"/>
  <c r="H27" i="179"/>
  <c r="C26" i="179" s="1"/>
  <c r="D28" i="179"/>
  <c r="C25" i="125"/>
  <c r="C25" i="156"/>
  <c r="C25" i="157"/>
  <c r="C25" i="129"/>
  <c r="E18" i="100"/>
  <c r="E9" i="100" s="1"/>
  <c r="E18" i="98"/>
  <c r="E9" i="98" s="1"/>
  <c r="J26" i="132"/>
  <c r="J26" i="124"/>
  <c r="J26" i="153"/>
  <c r="J26" i="179"/>
  <c r="E18" i="95"/>
  <c r="E9" i="95" s="1"/>
  <c r="E18" i="99"/>
  <c r="E9" i="99" s="1"/>
  <c r="E18" i="96"/>
  <c r="E9" i="96" s="1"/>
  <c r="J29" i="199"/>
  <c r="D31" i="199"/>
  <c r="H31" i="199" s="1"/>
  <c r="H30" i="199"/>
  <c r="J29" i="198"/>
  <c r="D31" i="198"/>
  <c r="H31" i="198" s="1"/>
  <c r="H30" i="198"/>
  <c r="C28" i="198"/>
  <c r="J29" i="197"/>
  <c r="D31" i="197"/>
  <c r="H31" i="197" s="1"/>
  <c r="H30" i="197"/>
  <c r="C28" i="197"/>
  <c r="J29" i="196"/>
  <c r="D31" i="196"/>
  <c r="H31" i="196" s="1"/>
  <c r="H30" i="196"/>
  <c r="C28" i="196"/>
  <c r="J27" i="195"/>
  <c r="D29" i="195"/>
  <c r="H28" i="195"/>
  <c r="J29" i="194"/>
  <c r="D31" i="194"/>
  <c r="H31" i="194" s="1"/>
  <c r="H30" i="194"/>
  <c r="C28" i="194"/>
  <c r="J27" i="193"/>
  <c r="H28" i="193"/>
  <c r="D29" i="193"/>
  <c r="J27" i="192"/>
  <c r="D29" i="192"/>
  <c r="H28" i="192"/>
  <c r="J27" i="191"/>
  <c r="H28" i="191"/>
  <c r="C27" i="191" s="1"/>
  <c r="D29" i="191"/>
  <c r="J27" i="190"/>
  <c r="D29" i="190"/>
  <c r="H28" i="190"/>
  <c r="J27" i="189"/>
  <c r="D29" i="189"/>
  <c r="H28" i="189"/>
  <c r="J27" i="188"/>
  <c r="D29" i="188"/>
  <c r="H28" i="188"/>
  <c r="J29" i="187"/>
  <c r="D31" i="187"/>
  <c r="H31" i="187" s="1"/>
  <c r="H30" i="187"/>
  <c r="J29" i="186"/>
  <c r="D31" i="186"/>
  <c r="H31" i="186" s="1"/>
  <c r="H30" i="186"/>
  <c r="C28" i="186"/>
  <c r="J29" i="185"/>
  <c r="D31" i="185"/>
  <c r="H31" i="185" s="1"/>
  <c r="H30" i="185"/>
  <c r="C28" i="185"/>
  <c r="J29" i="183"/>
  <c r="D31" i="183"/>
  <c r="H31" i="183" s="1"/>
  <c r="H30" i="183"/>
  <c r="C28" i="183"/>
  <c r="J27" i="182"/>
  <c r="H28" i="182"/>
  <c r="D29" i="182"/>
  <c r="J29" i="181"/>
  <c r="D31" i="181"/>
  <c r="H31" i="181" s="1"/>
  <c r="H30" i="181"/>
  <c r="C28" i="181"/>
  <c r="J29" i="180"/>
  <c r="D31" i="180"/>
  <c r="H31" i="180" s="1"/>
  <c r="H30" i="180"/>
  <c r="J27" i="178"/>
  <c r="D29" i="178"/>
  <c r="H28" i="178"/>
  <c r="J27" i="177"/>
  <c r="D29" i="177"/>
  <c r="H28" i="177"/>
  <c r="J29" i="176"/>
  <c r="D31" i="176"/>
  <c r="H31" i="176" s="1"/>
  <c r="H30" i="176"/>
  <c r="C28" i="176"/>
  <c r="J29" i="175"/>
  <c r="D31" i="175"/>
  <c r="H31" i="175" s="1"/>
  <c r="H30" i="175"/>
  <c r="C28" i="175"/>
  <c r="J27" i="174"/>
  <c r="D29" i="174"/>
  <c r="H28" i="174"/>
  <c r="J27" i="173"/>
  <c r="D29" i="173"/>
  <c r="H28" i="173"/>
  <c r="J29" i="172"/>
  <c r="D31" i="172"/>
  <c r="H31" i="172" s="1"/>
  <c r="H30" i="172"/>
  <c r="C28" i="172"/>
  <c r="J29" i="171"/>
  <c r="D31" i="171"/>
  <c r="H31" i="171" s="1"/>
  <c r="H30" i="171"/>
  <c r="C28" i="171"/>
  <c r="J27" i="170"/>
  <c r="D29" i="170"/>
  <c r="H28" i="170"/>
  <c r="J29" i="169"/>
  <c r="D31" i="169"/>
  <c r="H31" i="169" s="1"/>
  <c r="H30" i="169"/>
  <c r="C28" i="169"/>
  <c r="J27" i="168"/>
  <c r="D29" i="168"/>
  <c r="H28" i="168"/>
  <c r="J29" i="167"/>
  <c r="D31" i="167"/>
  <c r="H31" i="167" s="1"/>
  <c r="H30" i="167"/>
  <c r="C28" i="167"/>
  <c r="J29" i="165"/>
  <c r="D31" i="165"/>
  <c r="H31" i="165" s="1"/>
  <c r="H30" i="165"/>
  <c r="C28" i="165"/>
  <c r="J29" i="164"/>
  <c r="D31" i="164"/>
  <c r="H31" i="164" s="1"/>
  <c r="H30" i="164"/>
  <c r="J27" i="163"/>
  <c r="D29" i="163"/>
  <c r="H28" i="163"/>
  <c r="J27" i="162"/>
  <c r="D29" i="162"/>
  <c r="H28" i="162"/>
  <c r="J29" i="161"/>
  <c r="D31" i="161"/>
  <c r="H31" i="161" s="1"/>
  <c r="H30" i="161"/>
  <c r="C28" i="161"/>
  <c r="J29" i="119"/>
  <c r="D31" i="119"/>
  <c r="H31" i="119" s="1"/>
  <c r="H30" i="119"/>
  <c r="C28" i="119"/>
  <c r="J29" i="118"/>
  <c r="D31" i="118"/>
  <c r="H31" i="118" s="1"/>
  <c r="H30" i="118"/>
  <c r="C29" i="118" s="1"/>
  <c r="J27" i="117"/>
  <c r="D29" i="117"/>
  <c r="H28" i="117"/>
  <c r="C27" i="117" s="1"/>
  <c r="J29" i="116"/>
  <c r="D31" i="116"/>
  <c r="H31" i="116" s="1"/>
  <c r="H30" i="116"/>
  <c r="J29" i="115"/>
  <c r="D31" i="115"/>
  <c r="H31" i="115" s="1"/>
  <c r="H30" i="115"/>
  <c r="C28" i="115"/>
  <c r="J27" i="114"/>
  <c r="D29" i="114"/>
  <c r="H28" i="114"/>
  <c r="J29" i="113"/>
  <c r="D31" i="113"/>
  <c r="H31" i="113" s="1"/>
  <c r="H30" i="113"/>
  <c r="J27" i="112"/>
  <c r="D29" i="112"/>
  <c r="H28" i="112"/>
  <c r="J27" i="111"/>
  <c r="D29" i="111"/>
  <c r="H28" i="111"/>
  <c r="J29" i="158"/>
  <c r="D31" i="158"/>
  <c r="H31" i="158" s="1"/>
  <c r="H30" i="158"/>
  <c r="J27" i="154"/>
  <c r="D29" i="154"/>
  <c r="H28" i="154"/>
  <c r="J29" i="152"/>
  <c r="D31" i="152"/>
  <c r="H31" i="152" s="1"/>
  <c r="H30" i="152"/>
  <c r="C28" i="152"/>
  <c r="J27" i="151"/>
  <c r="H28" i="151"/>
  <c r="D29" i="151"/>
  <c r="J29" i="150"/>
  <c r="D31" i="150"/>
  <c r="H31" i="150" s="1"/>
  <c r="H30" i="150"/>
  <c r="C28" i="150"/>
  <c r="J29" i="149"/>
  <c r="D31" i="149"/>
  <c r="H31" i="149" s="1"/>
  <c r="H30" i="149"/>
  <c r="C29" i="149" s="1"/>
  <c r="C28" i="149"/>
  <c r="J27" i="148"/>
  <c r="D29" i="148"/>
  <c r="H28" i="148"/>
  <c r="J27" i="147"/>
  <c r="D29" i="147"/>
  <c r="H28" i="147"/>
  <c r="J29" i="146"/>
  <c r="D31" i="146"/>
  <c r="H31" i="146" s="1"/>
  <c r="H30" i="146"/>
  <c r="C28" i="146"/>
  <c r="J27" i="145"/>
  <c r="D29" i="145"/>
  <c r="H28" i="145"/>
  <c r="J27" i="143"/>
  <c r="H28" i="143"/>
  <c r="D29" i="143"/>
  <c r="J27" i="142"/>
  <c r="D29" i="142"/>
  <c r="H28" i="142"/>
  <c r="J27" i="141"/>
  <c r="D29" i="141"/>
  <c r="H28" i="141"/>
  <c r="J27" i="140"/>
  <c r="D29" i="140"/>
  <c r="H28" i="140"/>
  <c r="J29" i="139"/>
  <c r="D31" i="139"/>
  <c r="H31" i="139" s="1"/>
  <c r="H30" i="139"/>
  <c r="J27" i="138"/>
  <c r="D29" i="138"/>
  <c r="H28" i="138"/>
  <c r="J27" i="137"/>
  <c r="D29" i="137"/>
  <c r="H28" i="137"/>
  <c r="J27" i="136"/>
  <c r="H28" i="136"/>
  <c r="D29" i="136"/>
  <c r="J27" i="135"/>
  <c r="D29" i="135"/>
  <c r="H28" i="135"/>
  <c r="J27" i="134"/>
  <c r="D29" i="134"/>
  <c r="H28" i="134"/>
  <c r="J27" i="133"/>
  <c r="D29" i="133"/>
  <c r="H28" i="133"/>
  <c r="J27" i="131"/>
  <c r="D29" i="131"/>
  <c r="H28" i="131"/>
  <c r="J27" i="130"/>
  <c r="D29" i="130"/>
  <c r="H28" i="130"/>
  <c r="J29" i="128"/>
  <c r="H30" i="128"/>
  <c r="D31" i="128"/>
  <c r="H31" i="128" s="1"/>
  <c r="C28" i="128"/>
  <c r="J27" i="126"/>
  <c r="D29" i="126"/>
  <c r="H28" i="126"/>
  <c r="J27" i="123"/>
  <c r="H28" i="123"/>
  <c r="D29" i="123"/>
  <c r="J29" i="122"/>
  <c r="H30" i="122"/>
  <c r="D31" i="122"/>
  <c r="H31" i="122" s="1"/>
  <c r="C28" i="122"/>
  <c r="J27" i="121"/>
  <c r="D29" i="121"/>
  <c r="H28" i="121"/>
  <c r="J27" i="120"/>
  <c r="D29" i="120"/>
  <c r="H28" i="120"/>
  <c r="J29" i="109"/>
  <c r="D31" i="109"/>
  <c r="H31" i="109" s="1"/>
  <c r="H30" i="109"/>
  <c r="C28" i="109"/>
  <c r="J27" i="108"/>
  <c r="H28" i="108"/>
  <c r="D29" i="108"/>
  <c r="J27" i="104"/>
  <c r="D29" i="104"/>
  <c r="H28" i="104"/>
  <c r="J27" i="103"/>
  <c r="D29" i="103"/>
  <c r="H28" i="103"/>
  <c r="J27" i="102"/>
  <c r="D29" i="102"/>
  <c r="H28" i="102"/>
  <c r="F9" i="94"/>
  <c r="F9" i="93"/>
  <c r="F9" i="96"/>
  <c r="H14" i="10"/>
  <c r="J14" i="10" s="1"/>
  <c r="F9" i="95"/>
  <c r="X9" i="4"/>
  <c r="Y9" i="4"/>
  <c r="T9" i="4"/>
  <c r="AB9" i="4"/>
  <c r="U9" i="4"/>
  <c r="AC9" i="4"/>
  <c r="V9" i="4"/>
  <c r="W9" i="4"/>
  <c r="Z9" i="4"/>
  <c r="AA9" i="4"/>
  <c r="B19" i="93"/>
  <c r="C19" i="93"/>
  <c r="B20" i="93"/>
  <c r="C20" i="93"/>
  <c r="B21" i="93"/>
  <c r="C21" i="93"/>
  <c r="B22" i="93"/>
  <c r="C22" i="93"/>
  <c r="B23" i="93"/>
  <c r="C23" i="93"/>
  <c r="A18" i="93"/>
  <c r="S75" i="4"/>
  <c r="R75" i="4"/>
  <c r="Q75" i="4"/>
  <c r="P75" i="4"/>
  <c r="O75" i="4"/>
  <c r="N75" i="4"/>
  <c r="M75" i="4"/>
  <c r="L75" i="4"/>
  <c r="S20" i="4"/>
  <c r="R20" i="4"/>
  <c r="Q20" i="4"/>
  <c r="P20" i="4"/>
  <c r="O20" i="4"/>
  <c r="N20" i="4"/>
  <c r="M20" i="4"/>
  <c r="L20" i="4"/>
  <c r="F8" i="5"/>
  <c r="E8" i="5"/>
  <c r="C23" i="5"/>
  <c r="C22" i="5"/>
  <c r="C21" i="5"/>
  <c r="B23" i="5"/>
  <c r="B22" i="5"/>
  <c r="B21" i="5"/>
  <c r="B20" i="5"/>
  <c r="H39" i="71" l="1"/>
  <c r="C38" i="71" s="1"/>
  <c r="D40" i="71"/>
  <c r="J38" i="71"/>
  <c r="C27" i="184"/>
  <c r="J28" i="184"/>
  <c r="D30" i="184"/>
  <c r="H29" i="184"/>
  <c r="C26" i="160"/>
  <c r="J27" i="160"/>
  <c r="D29" i="160"/>
  <c r="H28" i="160"/>
  <c r="C27" i="160" s="1"/>
  <c r="J28" i="127"/>
  <c r="C27" i="127"/>
  <c r="D30" i="127"/>
  <c r="H29" i="127"/>
  <c r="J28" i="110"/>
  <c r="C27" i="110"/>
  <c r="D30" i="110"/>
  <c r="H29" i="110"/>
  <c r="J28" i="107"/>
  <c r="C27" i="107"/>
  <c r="D30" i="107"/>
  <c r="H29" i="107"/>
  <c r="C27" i="159"/>
  <c r="J28" i="159"/>
  <c r="D30" i="159"/>
  <c r="H29" i="159"/>
  <c r="J29" i="159" s="1"/>
  <c r="D29" i="105"/>
  <c r="H28" i="105"/>
  <c r="C27" i="105" s="1"/>
  <c r="J27" i="105"/>
  <c r="J27" i="155"/>
  <c r="D29" i="166"/>
  <c r="H28" i="166"/>
  <c r="H28" i="155"/>
  <c r="C27" i="155" s="1"/>
  <c r="D29" i="155"/>
  <c r="C26" i="166"/>
  <c r="J27" i="166"/>
  <c r="J15" i="10"/>
  <c r="H16" i="10"/>
  <c r="D17" i="10"/>
  <c r="D29" i="179"/>
  <c r="H28" i="179"/>
  <c r="H28" i="132"/>
  <c r="C27" i="132" s="1"/>
  <c r="D29" i="132"/>
  <c r="C26" i="144"/>
  <c r="J27" i="144"/>
  <c r="J27" i="157"/>
  <c r="J27" i="129"/>
  <c r="J27" i="179"/>
  <c r="C27" i="179"/>
  <c r="J27" i="124"/>
  <c r="D29" i="144"/>
  <c r="H28" i="144"/>
  <c r="J28" i="144" s="1"/>
  <c r="H28" i="157"/>
  <c r="D29" i="157"/>
  <c r="H28" i="129"/>
  <c r="J28" i="129" s="1"/>
  <c r="D29" i="129"/>
  <c r="J27" i="153"/>
  <c r="H28" i="124"/>
  <c r="C27" i="124" s="1"/>
  <c r="D29" i="124"/>
  <c r="C26" i="125"/>
  <c r="J27" i="125"/>
  <c r="J27" i="156"/>
  <c r="D29" i="106"/>
  <c r="H28" i="106"/>
  <c r="H28" i="153"/>
  <c r="C27" i="153" s="1"/>
  <c r="D29" i="153"/>
  <c r="J27" i="132"/>
  <c r="D29" i="125"/>
  <c r="H28" i="125"/>
  <c r="C27" i="125" s="1"/>
  <c r="D29" i="156"/>
  <c r="H28" i="156"/>
  <c r="C27" i="156" s="1"/>
  <c r="J27" i="106"/>
  <c r="C14" i="10"/>
  <c r="C30" i="199"/>
  <c r="J30" i="199"/>
  <c r="J31" i="199"/>
  <c r="C31" i="199"/>
  <c r="C29" i="199"/>
  <c r="C30" i="198"/>
  <c r="J30" i="198"/>
  <c r="J31" i="198"/>
  <c r="C31" i="198"/>
  <c r="C29" i="198"/>
  <c r="C30" i="197"/>
  <c r="J30" i="197"/>
  <c r="J31" i="197"/>
  <c r="C31" i="197"/>
  <c r="C29" i="197"/>
  <c r="C30" i="196"/>
  <c r="J30" i="196"/>
  <c r="J31" i="196"/>
  <c r="C31" i="196"/>
  <c r="C29" i="196"/>
  <c r="J28" i="195"/>
  <c r="D30" i="195"/>
  <c r="H29" i="195"/>
  <c r="C27" i="195"/>
  <c r="C30" i="194"/>
  <c r="J30" i="194"/>
  <c r="J31" i="194"/>
  <c r="C31" i="194"/>
  <c r="C29" i="194"/>
  <c r="D30" i="193"/>
  <c r="H29" i="193"/>
  <c r="C28" i="193" s="1"/>
  <c r="J28" i="193"/>
  <c r="C27" i="193"/>
  <c r="J28" i="192"/>
  <c r="D30" i="192"/>
  <c r="H29" i="192"/>
  <c r="C27" i="192"/>
  <c r="D30" i="191"/>
  <c r="H29" i="191"/>
  <c r="C28" i="191" s="1"/>
  <c r="J28" i="191"/>
  <c r="J28" i="190"/>
  <c r="D30" i="190"/>
  <c r="H29" i="190"/>
  <c r="C27" i="190"/>
  <c r="J28" i="189"/>
  <c r="D30" i="189"/>
  <c r="H29" i="189"/>
  <c r="C27" i="189"/>
  <c r="J28" i="188"/>
  <c r="D30" i="188"/>
  <c r="H29" i="188"/>
  <c r="C27" i="188"/>
  <c r="C30" i="187"/>
  <c r="J30" i="187"/>
  <c r="J31" i="187"/>
  <c r="C31" i="187"/>
  <c r="C29" i="187"/>
  <c r="C30" i="186"/>
  <c r="J30" i="186"/>
  <c r="J31" i="186"/>
  <c r="C31" i="186"/>
  <c r="C29" i="186"/>
  <c r="C30" i="185"/>
  <c r="J30" i="185"/>
  <c r="J31" i="185"/>
  <c r="C31" i="185"/>
  <c r="C29" i="185"/>
  <c r="C30" i="183"/>
  <c r="J30" i="183"/>
  <c r="J31" i="183"/>
  <c r="C31" i="183"/>
  <c r="C29" i="183"/>
  <c r="D30" i="182"/>
  <c r="H29" i="182"/>
  <c r="C28" i="182" s="1"/>
  <c r="J28" i="182"/>
  <c r="C27" i="182"/>
  <c r="C30" i="181"/>
  <c r="J30" i="181"/>
  <c r="J31" i="181"/>
  <c r="C31" i="181"/>
  <c r="C29" i="181"/>
  <c r="C30" i="180"/>
  <c r="J30" i="180"/>
  <c r="J31" i="180"/>
  <c r="C31" i="180"/>
  <c r="C29" i="180"/>
  <c r="J28" i="178"/>
  <c r="D30" i="178"/>
  <c r="H29" i="178"/>
  <c r="C27" i="178"/>
  <c r="J28" i="177"/>
  <c r="D30" i="177"/>
  <c r="H29" i="177"/>
  <c r="C27" i="177"/>
  <c r="C30" i="176"/>
  <c r="J30" i="176"/>
  <c r="J31" i="176"/>
  <c r="C31" i="176"/>
  <c r="C29" i="176"/>
  <c r="C30" i="175"/>
  <c r="J30" i="175"/>
  <c r="J31" i="175"/>
  <c r="C31" i="175"/>
  <c r="C29" i="175"/>
  <c r="J28" i="174"/>
  <c r="D30" i="174"/>
  <c r="H29" i="174"/>
  <c r="C27" i="174"/>
  <c r="J28" i="173"/>
  <c r="D30" i="173"/>
  <c r="H29" i="173"/>
  <c r="C27" i="173"/>
  <c r="C30" i="172"/>
  <c r="J30" i="172"/>
  <c r="J31" i="172"/>
  <c r="C31" i="172"/>
  <c r="C29" i="172"/>
  <c r="C30" i="171"/>
  <c r="J30" i="171"/>
  <c r="J31" i="171"/>
  <c r="C31" i="171"/>
  <c r="C29" i="171"/>
  <c r="J28" i="170"/>
  <c r="D30" i="170"/>
  <c r="H29" i="170"/>
  <c r="C27" i="170"/>
  <c r="C30" i="169"/>
  <c r="J30" i="169"/>
  <c r="J31" i="169"/>
  <c r="C31" i="169"/>
  <c r="C29" i="169"/>
  <c r="J28" i="168"/>
  <c r="D30" i="168"/>
  <c r="H29" i="168"/>
  <c r="C27" i="168"/>
  <c r="C30" i="167"/>
  <c r="J30" i="167"/>
  <c r="J31" i="167"/>
  <c r="C31" i="167"/>
  <c r="C29" i="167"/>
  <c r="C30" i="165"/>
  <c r="J30" i="165"/>
  <c r="J31" i="165"/>
  <c r="C31" i="165"/>
  <c r="C29" i="165"/>
  <c r="C30" i="164"/>
  <c r="J30" i="164"/>
  <c r="J31" i="164"/>
  <c r="C31" i="164"/>
  <c r="C29" i="164"/>
  <c r="J28" i="163"/>
  <c r="D30" i="163"/>
  <c r="H29" i="163"/>
  <c r="C27" i="163"/>
  <c r="J28" i="162"/>
  <c r="D30" i="162"/>
  <c r="H29" i="162"/>
  <c r="C27" i="162"/>
  <c r="C30" i="161"/>
  <c r="J30" i="161"/>
  <c r="J31" i="161"/>
  <c r="C31" i="161"/>
  <c r="C29" i="161"/>
  <c r="J31" i="119"/>
  <c r="C31" i="119"/>
  <c r="C30" i="119"/>
  <c r="J30" i="119"/>
  <c r="C29" i="119"/>
  <c r="C30" i="118"/>
  <c r="J30" i="118"/>
  <c r="J31" i="118"/>
  <c r="C31" i="118"/>
  <c r="J28" i="117"/>
  <c r="D30" i="117"/>
  <c r="H29" i="117"/>
  <c r="C28" i="117" s="1"/>
  <c r="C30" i="116"/>
  <c r="J30" i="116"/>
  <c r="J31" i="116"/>
  <c r="C31" i="116"/>
  <c r="C29" i="116"/>
  <c r="C30" i="115"/>
  <c r="J30" i="115"/>
  <c r="J31" i="115"/>
  <c r="C31" i="115"/>
  <c r="C29" i="115"/>
  <c r="J28" i="114"/>
  <c r="D30" i="114"/>
  <c r="H29" i="114"/>
  <c r="C27" i="114"/>
  <c r="C30" i="113"/>
  <c r="J30" i="113"/>
  <c r="J31" i="113"/>
  <c r="C31" i="113"/>
  <c r="C29" i="113"/>
  <c r="J28" i="112"/>
  <c r="D30" i="112"/>
  <c r="H29" i="112"/>
  <c r="C27" i="112"/>
  <c r="J28" i="111"/>
  <c r="D30" i="111"/>
  <c r="H29" i="111"/>
  <c r="C27" i="111"/>
  <c r="C30" i="158"/>
  <c r="J30" i="158"/>
  <c r="J31" i="158"/>
  <c r="C31" i="158"/>
  <c r="C29" i="158"/>
  <c r="J28" i="154"/>
  <c r="D30" i="154"/>
  <c r="H29" i="154"/>
  <c r="C27" i="154"/>
  <c r="C30" i="152"/>
  <c r="J30" i="152"/>
  <c r="J31" i="152"/>
  <c r="C31" i="152"/>
  <c r="C29" i="152"/>
  <c r="D30" i="151"/>
  <c r="H29" i="151"/>
  <c r="C28" i="151" s="1"/>
  <c r="J28" i="151"/>
  <c r="C27" i="151"/>
  <c r="C30" i="150"/>
  <c r="J30" i="150"/>
  <c r="J31" i="150"/>
  <c r="C31" i="150"/>
  <c r="C29" i="150"/>
  <c r="C30" i="149"/>
  <c r="J30" i="149"/>
  <c r="J31" i="149"/>
  <c r="C31" i="149"/>
  <c r="J28" i="148"/>
  <c r="D30" i="148"/>
  <c r="H29" i="148"/>
  <c r="C27" i="148"/>
  <c r="J28" i="147"/>
  <c r="D30" i="147"/>
  <c r="H29" i="147"/>
  <c r="C27" i="147"/>
  <c r="C30" i="146"/>
  <c r="J30" i="146"/>
  <c r="J31" i="146"/>
  <c r="C31" i="146"/>
  <c r="C29" i="146"/>
  <c r="J28" i="145"/>
  <c r="D30" i="145"/>
  <c r="H29" i="145"/>
  <c r="C27" i="145"/>
  <c r="D30" i="143"/>
  <c r="H29" i="143"/>
  <c r="C28" i="143" s="1"/>
  <c r="J28" i="143"/>
  <c r="C27" i="143"/>
  <c r="J28" i="142"/>
  <c r="D30" i="142"/>
  <c r="H29" i="142"/>
  <c r="C27" i="142"/>
  <c r="J28" i="141"/>
  <c r="D30" i="141"/>
  <c r="H29" i="141"/>
  <c r="C27" i="141"/>
  <c r="J28" i="140"/>
  <c r="D30" i="140"/>
  <c r="H29" i="140"/>
  <c r="C27" i="140"/>
  <c r="C30" i="139"/>
  <c r="J30" i="139"/>
  <c r="J31" i="139"/>
  <c r="C31" i="139"/>
  <c r="C29" i="139"/>
  <c r="J28" i="138"/>
  <c r="D30" i="138"/>
  <c r="H29" i="138"/>
  <c r="C27" i="138"/>
  <c r="J28" i="137"/>
  <c r="D30" i="137"/>
  <c r="H29" i="137"/>
  <c r="C27" i="137"/>
  <c r="D30" i="136"/>
  <c r="H29" i="136"/>
  <c r="C28" i="136" s="1"/>
  <c r="J28" i="136"/>
  <c r="C27" i="136"/>
  <c r="J28" i="135"/>
  <c r="D30" i="135"/>
  <c r="H29" i="135"/>
  <c r="C27" i="135"/>
  <c r="J28" i="134"/>
  <c r="D30" i="134"/>
  <c r="H29" i="134"/>
  <c r="C27" i="134"/>
  <c r="J28" i="133"/>
  <c r="D30" i="133"/>
  <c r="H29" i="133"/>
  <c r="C27" i="133"/>
  <c r="J28" i="131"/>
  <c r="D30" i="131"/>
  <c r="H29" i="131"/>
  <c r="C27" i="131"/>
  <c r="J28" i="130"/>
  <c r="D30" i="130"/>
  <c r="H29" i="130"/>
  <c r="C27" i="130"/>
  <c r="J31" i="128"/>
  <c r="C31" i="128"/>
  <c r="C30" i="128"/>
  <c r="J30" i="128"/>
  <c r="C29" i="128"/>
  <c r="J28" i="126"/>
  <c r="D30" i="126"/>
  <c r="H29" i="126"/>
  <c r="C27" i="126"/>
  <c r="D30" i="123"/>
  <c r="H29" i="123"/>
  <c r="C28" i="123" s="1"/>
  <c r="J28" i="123"/>
  <c r="C27" i="123"/>
  <c r="J31" i="122"/>
  <c r="C31" i="122"/>
  <c r="C30" i="122"/>
  <c r="J30" i="122"/>
  <c r="C29" i="122"/>
  <c r="J28" i="121"/>
  <c r="D30" i="121"/>
  <c r="H29" i="121"/>
  <c r="C27" i="121"/>
  <c r="J28" i="120"/>
  <c r="D30" i="120"/>
  <c r="H29" i="120"/>
  <c r="C27" i="120"/>
  <c r="C30" i="109"/>
  <c r="J30" i="109"/>
  <c r="J31" i="109"/>
  <c r="C31" i="109"/>
  <c r="C29" i="109"/>
  <c r="D30" i="108"/>
  <c r="H29" i="108"/>
  <c r="C28" i="108" s="1"/>
  <c r="J28" i="108"/>
  <c r="C27" i="108"/>
  <c r="J28" i="104"/>
  <c r="D30" i="104"/>
  <c r="H29" i="104"/>
  <c r="C27" i="104"/>
  <c r="J28" i="103"/>
  <c r="D30" i="103"/>
  <c r="H29" i="103"/>
  <c r="C27" i="103"/>
  <c r="J28" i="102"/>
  <c r="D30" i="102"/>
  <c r="H29" i="102"/>
  <c r="C27" i="102"/>
  <c r="S9" i="4"/>
  <c r="P9" i="4"/>
  <c r="R9" i="4"/>
  <c r="M9" i="4"/>
  <c r="N9" i="4"/>
  <c r="L9" i="4"/>
  <c r="O9" i="4"/>
  <c r="Q9" i="4"/>
  <c r="D41" i="71" l="1"/>
  <c r="H40" i="71"/>
  <c r="C39" i="71" s="1"/>
  <c r="J39" i="71"/>
  <c r="C28" i="184"/>
  <c r="J29" i="184"/>
  <c r="D31" i="184"/>
  <c r="H31" i="184" s="1"/>
  <c r="H30" i="184"/>
  <c r="D30" i="160"/>
  <c r="H29" i="160"/>
  <c r="C28" i="160" s="1"/>
  <c r="J28" i="160"/>
  <c r="C28" i="127"/>
  <c r="J29" i="127"/>
  <c r="D31" i="127"/>
  <c r="H31" i="127" s="1"/>
  <c r="H30" i="127"/>
  <c r="D31" i="110"/>
  <c r="H31" i="110" s="1"/>
  <c r="H30" i="110"/>
  <c r="C28" i="110"/>
  <c r="J29" i="110"/>
  <c r="C28" i="107"/>
  <c r="J29" i="107"/>
  <c r="D31" i="107"/>
  <c r="H31" i="107" s="1"/>
  <c r="H30" i="107"/>
  <c r="C28" i="159"/>
  <c r="D31" i="159"/>
  <c r="H31" i="159" s="1"/>
  <c r="H30" i="159"/>
  <c r="D30" i="166"/>
  <c r="H29" i="166"/>
  <c r="C28" i="166" s="1"/>
  <c r="D30" i="155"/>
  <c r="H29" i="155"/>
  <c r="J28" i="105"/>
  <c r="J28" i="166"/>
  <c r="C27" i="166"/>
  <c r="J28" i="155"/>
  <c r="D30" i="105"/>
  <c r="H29" i="105"/>
  <c r="C28" i="105" s="1"/>
  <c r="D18" i="10"/>
  <c r="H17" i="10"/>
  <c r="C16" i="10" s="1"/>
  <c r="J16" i="10"/>
  <c r="C15" i="10"/>
  <c r="J28" i="106"/>
  <c r="D30" i="144"/>
  <c r="H29" i="144"/>
  <c r="D30" i="132"/>
  <c r="H29" i="132"/>
  <c r="C28" i="132" s="1"/>
  <c r="D30" i="156"/>
  <c r="H29" i="156"/>
  <c r="C28" i="156" s="1"/>
  <c r="D30" i="106"/>
  <c r="H29" i="106"/>
  <c r="D30" i="157"/>
  <c r="H29" i="157"/>
  <c r="C28" i="157" s="1"/>
  <c r="C27" i="129"/>
  <c r="C27" i="144"/>
  <c r="J28" i="132"/>
  <c r="C27" i="106"/>
  <c r="J28" i="125"/>
  <c r="D30" i="153"/>
  <c r="H29" i="153"/>
  <c r="C28" i="153" s="1"/>
  <c r="J28" i="157"/>
  <c r="J28" i="179"/>
  <c r="J28" i="156"/>
  <c r="J28" i="124"/>
  <c r="D30" i="125"/>
  <c r="H29" i="125"/>
  <c r="J28" i="153"/>
  <c r="D30" i="124"/>
  <c r="H29" i="124"/>
  <c r="D30" i="129"/>
  <c r="H29" i="129"/>
  <c r="C27" i="157"/>
  <c r="H29" i="179"/>
  <c r="D30" i="179"/>
  <c r="J29" i="195"/>
  <c r="D31" i="195"/>
  <c r="H31" i="195" s="1"/>
  <c r="H30" i="195"/>
  <c r="C28" i="195"/>
  <c r="J29" i="193"/>
  <c r="D31" i="193"/>
  <c r="H31" i="193" s="1"/>
  <c r="H30" i="193"/>
  <c r="J29" i="192"/>
  <c r="D31" i="192"/>
  <c r="H31" i="192" s="1"/>
  <c r="H30" i="192"/>
  <c r="C28" i="192"/>
  <c r="J29" i="191"/>
  <c r="D31" i="191"/>
  <c r="H31" i="191" s="1"/>
  <c r="H30" i="191"/>
  <c r="J29" i="190"/>
  <c r="D31" i="190"/>
  <c r="H31" i="190" s="1"/>
  <c r="H30" i="190"/>
  <c r="C28" i="190"/>
  <c r="J29" i="189"/>
  <c r="D31" i="189"/>
  <c r="H31" i="189" s="1"/>
  <c r="H30" i="189"/>
  <c r="C28" i="189"/>
  <c r="J29" i="188"/>
  <c r="D31" i="188"/>
  <c r="H31" i="188" s="1"/>
  <c r="H30" i="188"/>
  <c r="C28" i="188"/>
  <c r="J29" i="182"/>
  <c r="D31" i="182"/>
  <c r="H31" i="182" s="1"/>
  <c r="H30" i="182"/>
  <c r="J29" i="178"/>
  <c r="D31" i="178"/>
  <c r="H31" i="178" s="1"/>
  <c r="H30" i="178"/>
  <c r="C28" i="178"/>
  <c r="J29" i="177"/>
  <c r="D31" i="177"/>
  <c r="H31" i="177" s="1"/>
  <c r="H30" i="177"/>
  <c r="C28" i="177"/>
  <c r="J29" i="174"/>
  <c r="D31" i="174"/>
  <c r="H31" i="174" s="1"/>
  <c r="H30" i="174"/>
  <c r="C28" i="174"/>
  <c r="J29" i="173"/>
  <c r="D31" i="173"/>
  <c r="H31" i="173" s="1"/>
  <c r="H30" i="173"/>
  <c r="C28" i="173"/>
  <c r="J29" i="170"/>
  <c r="D31" i="170"/>
  <c r="H31" i="170" s="1"/>
  <c r="H30" i="170"/>
  <c r="C28" i="170"/>
  <c r="J29" i="168"/>
  <c r="D31" i="168"/>
  <c r="H31" i="168" s="1"/>
  <c r="H30" i="168"/>
  <c r="C28" i="168"/>
  <c r="J29" i="163"/>
  <c r="H30" i="163"/>
  <c r="D31" i="163"/>
  <c r="H31" i="163" s="1"/>
  <c r="C28" i="163"/>
  <c r="J29" i="162"/>
  <c r="D31" i="162"/>
  <c r="H31" i="162" s="1"/>
  <c r="H30" i="162"/>
  <c r="C28" i="162"/>
  <c r="J29" i="117"/>
  <c r="D31" i="117"/>
  <c r="H31" i="117" s="1"/>
  <c r="H30" i="117"/>
  <c r="J29" i="114"/>
  <c r="D31" i="114"/>
  <c r="H31" i="114" s="1"/>
  <c r="H30" i="114"/>
  <c r="C28" i="114"/>
  <c r="J29" i="112"/>
  <c r="D31" i="112"/>
  <c r="H31" i="112" s="1"/>
  <c r="H30" i="112"/>
  <c r="C28" i="112"/>
  <c r="J29" i="111"/>
  <c r="D31" i="111"/>
  <c r="H31" i="111" s="1"/>
  <c r="H30" i="111"/>
  <c r="C28" i="111"/>
  <c r="J29" i="154"/>
  <c r="D31" i="154"/>
  <c r="H31" i="154" s="1"/>
  <c r="H30" i="154"/>
  <c r="C28" i="154"/>
  <c r="J29" i="151"/>
  <c r="D31" i="151"/>
  <c r="H31" i="151" s="1"/>
  <c r="H30" i="151"/>
  <c r="J29" i="148"/>
  <c r="H30" i="148"/>
  <c r="D31" i="148"/>
  <c r="H31" i="148" s="1"/>
  <c r="C28" i="148"/>
  <c r="J29" i="147"/>
  <c r="D31" i="147"/>
  <c r="H31" i="147" s="1"/>
  <c r="H30" i="147"/>
  <c r="C28" i="147"/>
  <c r="J29" i="145"/>
  <c r="H30" i="145"/>
  <c r="D31" i="145"/>
  <c r="H31" i="145" s="1"/>
  <c r="C28" i="145"/>
  <c r="J29" i="143"/>
  <c r="D31" i="143"/>
  <c r="H31" i="143" s="1"/>
  <c r="H30" i="143"/>
  <c r="J29" i="142"/>
  <c r="D31" i="142"/>
  <c r="H31" i="142" s="1"/>
  <c r="H30" i="142"/>
  <c r="C28" i="142"/>
  <c r="J29" i="141"/>
  <c r="D31" i="141"/>
  <c r="H31" i="141" s="1"/>
  <c r="H30" i="141"/>
  <c r="C28" i="141"/>
  <c r="J29" i="140"/>
  <c r="D31" i="140"/>
  <c r="H31" i="140" s="1"/>
  <c r="H30" i="140"/>
  <c r="C28" i="140"/>
  <c r="J29" i="138"/>
  <c r="D31" i="138"/>
  <c r="H31" i="138" s="1"/>
  <c r="H30" i="138"/>
  <c r="C28" i="138"/>
  <c r="J29" i="137"/>
  <c r="D31" i="137"/>
  <c r="H31" i="137" s="1"/>
  <c r="H30" i="137"/>
  <c r="C28" i="137"/>
  <c r="J29" i="136"/>
  <c r="D31" i="136"/>
  <c r="H31" i="136" s="1"/>
  <c r="H30" i="136"/>
  <c r="J29" i="135"/>
  <c r="D31" i="135"/>
  <c r="H31" i="135" s="1"/>
  <c r="H30" i="135"/>
  <c r="C28" i="135"/>
  <c r="J29" i="134"/>
  <c r="D31" i="134"/>
  <c r="H31" i="134" s="1"/>
  <c r="H30" i="134"/>
  <c r="C28" i="134"/>
  <c r="J29" i="133"/>
  <c r="D31" i="133"/>
  <c r="H31" i="133" s="1"/>
  <c r="H30" i="133"/>
  <c r="C28" i="133"/>
  <c r="J29" i="131"/>
  <c r="H30" i="131"/>
  <c r="D31" i="131"/>
  <c r="H31" i="131" s="1"/>
  <c r="C28" i="131"/>
  <c r="J29" i="130"/>
  <c r="D31" i="130"/>
  <c r="H31" i="130" s="1"/>
  <c r="H30" i="130"/>
  <c r="C28" i="130"/>
  <c r="J29" i="126"/>
  <c r="H30" i="126"/>
  <c r="D31" i="126"/>
  <c r="H31" i="126" s="1"/>
  <c r="C28" i="126"/>
  <c r="J29" i="123"/>
  <c r="D31" i="123"/>
  <c r="H31" i="123" s="1"/>
  <c r="H30" i="123"/>
  <c r="J29" i="121"/>
  <c r="D31" i="121"/>
  <c r="H31" i="121" s="1"/>
  <c r="H30" i="121"/>
  <c r="C28" i="121"/>
  <c r="J29" i="120"/>
  <c r="D31" i="120"/>
  <c r="H31" i="120" s="1"/>
  <c r="H30" i="120"/>
  <c r="C28" i="120"/>
  <c r="J29" i="108"/>
  <c r="D31" i="108"/>
  <c r="H31" i="108" s="1"/>
  <c r="H30" i="108"/>
  <c r="J29" i="104"/>
  <c r="D31" i="104"/>
  <c r="H31" i="104" s="1"/>
  <c r="H30" i="104"/>
  <c r="C28" i="104"/>
  <c r="J29" i="103"/>
  <c r="D31" i="103"/>
  <c r="H31" i="103" s="1"/>
  <c r="H30" i="103"/>
  <c r="C28" i="103"/>
  <c r="J29" i="102"/>
  <c r="D31" i="102"/>
  <c r="H31" i="102" s="1"/>
  <c r="H30" i="102"/>
  <c r="C28" i="102"/>
  <c r="J40" i="71" l="1"/>
  <c r="H41" i="71"/>
  <c r="J41" i="71" s="1"/>
  <c r="D42" i="71"/>
  <c r="C30" i="184"/>
  <c r="C29" i="184"/>
  <c r="J30" i="184"/>
  <c r="J31" i="184"/>
  <c r="C31" i="184"/>
  <c r="J29" i="160"/>
  <c r="D31" i="160"/>
  <c r="H31" i="160" s="1"/>
  <c r="H30" i="160"/>
  <c r="C29" i="127"/>
  <c r="C30" i="127"/>
  <c r="J30" i="127"/>
  <c r="C31" i="127"/>
  <c r="J31" i="127"/>
  <c r="J30" i="110"/>
  <c r="C30" i="110"/>
  <c r="C29" i="110"/>
  <c r="J31" i="110"/>
  <c r="C31" i="110"/>
  <c r="C30" i="107"/>
  <c r="C29" i="107"/>
  <c r="J30" i="107"/>
  <c r="C31" i="107"/>
  <c r="J31" i="107"/>
  <c r="C29" i="159"/>
  <c r="C30" i="159"/>
  <c r="J30" i="159"/>
  <c r="J31" i="159"/>
  <c r="C31" i="159"/>
  <c r="J29" i="166"/>
  <c r="H30" i="105"/>
  <c r="C29" i="105" s="1"/>
  <c r="D31" i="105"/>
  <c r="H31" i="105" s="1"/>
  <c r="J29" i="155"/>
  <c r="C28" i="155"/>
  <c r="H30" i="155"/>
  <c r="C29" i="155" s="1"/>
  <c r="D31" i="155"/>
  <c r="H31" i="155" s="1"/>
  <c r="J29" i="105"/>
  <c r="D31" i="166"/>
  <c r="H31" i="166" s="1"/>
  <c r="H30" i="166"/>
  <c r="C29" i="166" s="1"/>
  <c r="J17" i="10"/>
  <c r="D19" i="10"/>
  <c r="H18" i="10"/>
  <c r="J29" i="179"/>
  <c r="J29" i="124"/>
  <c r="J29" i="125"/>
  <c r="C28" i="125"/>
  <c r="D31" i="157"/>
  <c r="H31" i="157" s="1"/>
  <c r="H30" i="157"/>
  <c r="C29" i="157" s="1"/>
  <c r="H30" i="156"/>
  <c r="C29" i="156" s="1"/>
  <c r="D31" i="156"/>
  <c r="H31" i="156" s="1"/>
  <c r="D31" i="144"/>
  <c r="H31" i="144" s="1"/>
  <c r="H30" i="144"/>
  <c r="C29" i="144" s="1"/>
  <c r="D31" i="179"/>
  <c r="H31" i="179" s="1"/>
  <c r="H30" i="179"/>
  <c r="J29" i="157"/>
  <c r="J29" i="156"/>
  <c r="D31" i="124"/>
  <c r="H31" i="124" s="1"/>
  <c r="H30" i="124"/>
  <c r="C29" i="124" s="1"/>
  <c r="D31" i="125"/>
  <c r="H31" i="125" s="1"/>
  <c r="H30" i="125"/>
  <c r="J29" i="106"/>
  <c r="J29" i="132"/>
  <c r="C28" i="106"/>
  <c r="D31" i="129"/>
  <c r="H31" i="129" s="1"/>
  <c r="H30" i="129"/>
  <c r="C29" i="129" s="1"/>
  <c r="H30" i="153"/>
  <c r="C29" i="153" s="1"/>
  <c r="D31" i="153"/>
  <c r="H31" i="153" s="1"/>
  <c r="C28" i="144"/>
  <c r="J29" i="144"/>
  <c r="C28" i="129"/>
  <c r="J29" i="129"/>
  <c r="C28" i="124"/>
  <c r="C28" i="179"/>
  <c r="J29" i="153"/>
  <c r="D31" i="106"/>
  <c r="H31" i="106" s="1"/>
  <c r="H30" i="106"/>
  <c r="D31" i="132"/>
  <c r="H31" i="132" s="1"/>
  <c r="H30" i="132"/>
  <c r="C29" i="132" s="1"/>
  <c r="C30" i="195"/>
  <c r="J30" i="195"/>
  <c r="J31" i="195"/>
  <c r="C31" i="195"/>
  <c r="C29" i="195"/>
  <c r="C30" i="193"/>
  <c r="J30" i="193"/>
  <c r="J31" i="193"/>
  <c r="C31" i="193"/>
  <c r="C29" i="193"/>
  <c r="J31" i="192"/>
  <c r="C31" i="192"/>
  <c r="C30" i="192"/>
  <c r="J30" i="192"/>
  <c r="C29" i="192"/>
  <c r="J31" i="191"/>
  <c r="C31" i="191"/>
  <c r="C30" i="191"/>
  <c r="J30" i="191"/>
  <c r="C29" i="191"/>
  <c r="C30" i="190"/>
  <c r="J30" i="190"/>
  <c r="J31" i="190"/>
  <c r="C31" i="190"/>
  <c r="C29" i="190"/>
  <c r="C30" i="189"/>
  <c r="J30" i="189"/>
  <c r="J31" i="189"/>
  <c r="C31" i="189"/>
  <c r="C29" i="189"/>
  <c r="C30" i="188"/>
  <c r="J30" i="188"/>
  <c r="J31" i="188"/>
  <c r="C31" i="188"/>
  <c r="C29" i="188"/>
  <c r="C30" i="182"/>
  <c r="J30" i="182"/>
  <c r="J31" i="182"/>
  <c r="C31" i="182"/>
  <c r="C29" i="182"/>
  <c r="C30" i="178"/>
  <c r="J30" i="178"/>
  <c r="J31" i="178"/>
  <c r="C31" i="178"/>
  <c r="C29" i="178"/>
  <c r="C30" i="177"/>
  <c r="J30" i="177"/>
  <c r="J31" i="177"/>
  <c r="C31" i="177"/>
  <c r="C29" i="177"/>
  <c r="C30" i="174"/>
  <c r="J30" i="174"/>
  <c r="J31" i="174"/>
  <c r="C31" i="174"/>
  <c r="C29" i="174"/>
  <c r="C30" i="173"/>
  <c r="J30" i="173"/>
  <c r="J31" i="173"/>
  <c r="C31" i="173"/>
  <c r="C29" i="173"/>
  <c r="C30" i="170"/>
  <c r="J30" i="170"/>
  <c r="J31" i="170"/>
  <c r="C31" i="170"/>
  <c r="C29" i="170"/>
  <c r="C30" i="168"/>
  <c r="J30" i="168"/>
  <c r="J31" i="168"/>
  <c r="C31" i="168"/>
  <c r="C29" i="168"/>
  <c r="J31" i="163"/>
  <c r="C31" i="163"/>
  <c r="C30" i="163"/>
  <c r="J30" i="163"/>
  <c r="C29" i="163"/>
  <c r="C30" i="162"/>
  <c r="J30" i="162"/>
  <c r="J31" i="162"/>
  <c r="C31" i="162"/>
  <c r="C29" i="162"/>
  <c r="C30" i="117"/>
  <c r="J30" i="117"/>
  <c r="J31" i="117"/>
  <c r="C31" i="117"/>
  <c r="C29" i="117"/>
  <c r="C30" i="114"/>
  <c r="J30" i="114"/>
  <c r="J31" i="114"/>
  <c r="C31" i="114"/>
  <c r="C29" i="114"/>
  <c r="C30" i="112"/>
  <c r="J30" i="112"/>
  <c r="J31" i="112"/>
  <c r="C31" i="112"/>
  <c r="C29" i="112"/>
  <c r="C30" i="111"/>
  <c r="J30" i="111"/>
  <c r="J31" i="111"/>
  <c r="C31" i="111"/>
  <c r="C29" i="111"/>
  <c r="C30" i="154"/>
  <c r="J30" i="154"/>
  <c r="J31" i="154"/>
  <c r="C31" i="154"/>
  <c r="C29" i="154"/>
  <c r="C30" i="151"/>
  <c r="J30" i="151"/>
  <c r="J31" i="151"/>
  <c r="C31" i="151"/>
  <c r="C29" i="151"/>
  <c r="J31" i="148"/>
  <c r="C31" i="148"/>
  <c r="C30" i="148"/>
  <c r="J30" i="148"/>
  <c r="C29" i="148"/>
  <c r="C30" i="147"/>
  <c r="J30" i="147"/>
  <c r="J31" i="147"/>
  <c r="C31" i="147"/>
  <c r="C29" i="147"/>
  <c r="J31" i="145"/>
  <c r="C31" i="145"/>
  <c r="C30" i="145"/>
  <c r="J30" i="145"/>
  <c r="C29" i="145"/>
  <c r="C30" i="143"/>
  <c r="J30" i="143"/>
  <c r="J31" i="143"/>
  <c r="C31" i="143"/>
  <c r="C29" i="143"/>
  <c r="C30" i="142"/>
  <c r="J30" i="142"/>
  <c r="J31" i="142"/>
  <c r="C31" i="142"/>
  <c r="C29" i="142"/>
  <c r="C30" i="141"/>
  <c r="J30" i="141"/>
  <c r="J31" i="141"/>
  <c r="C31" i="141"/>
  <c r="C29" i="141"/>
  <c r="C30" i="140"/>
  <c r="J30" i="140"/>
  <c r="J31" i="140"/>
  <c r="C31" i="140"/>
  <c r="C29" i="140"/>
  <c r="C30" i="138"/>
  <c r="J30" i="138"/>
  <c r="J31" i="138"/>
  <c r="C31" i="138"/>
  <c r="C29" i="138"/>
  <c r="C30" i="137"/>
  <c r="J30" i="137"/>
  <c r="J31" i="137"/>
  <c r="C31" i="137"/>
  <c r="C29" i="137"/>
  <c r="C30" i="136"/>
  <c r="J30" i="136"/>
  <c r="J31" i="136"/>
  <c r="C31" i="136"/>
  <c r="C29" i="136"/>
  <c r="C30" i="135"/>
  <c r="J30" i="135"/>
  <c r="J31" i="135"/>
  <c r="C31" i="135"/>
  <c r="C29" i="135"/>
  <c r="C30" i="134"/>
  <c r="J30" i="134"/>
  <c r="J31" i="134"/>
  <c r="C31" i="134"/>
  <c r="C29" i="134"/>
  <c r="C30" i="133"/>
  <c r="J30" i="133"/>
  <c r="J31" i="133"/>
  <c r="C31" i="133"/>
  <c r="C29" i="133"/>
  <c r="J31" i="131"/>
  <c r="C31" i="131"/>
  <c r="C30" i="131"/>
  <c r="J30" i="131"/>
  <c r="C29" i="131"/>
  <c r="C30" i="130"/>
  <c r="J30" i="130"/>
  <c r="J31" i="130"/>
  <c r="C31" i="130"/>
  <c r="C29" i="130"/>
  <c r="J31" i="126"/>
  <c r="C31" i="126"/>
  <c r="C30" i="126"/>
  <c r="J30" i="126"/>
  <c r="C29" i="126"/>
  <c r="C30" i="123"/>
  <c r="J30" i="123"/>
  <c r="J31" i="123"/>
  <c r="C31" i="123"/>
  <c r="C29" i="123"/>
  <c r="C30" i="121"/>
  <c r="J30" i="121"/>
  <c r="J31" i="121"/>
  <c r="C31" i="121"/>
  <c r="C29" i="121"/>
  <c r="C30" i="120"/>
  <c r="J30" i="120"/>
  <c r="J31" i="120"/>
  <c r="C31" i="120"/>
  <c r="C29" i="120"/>
  <c r="C30" i="108"/>
  <c r="J30" i="108"/>
  <c r="J31" i="108"/>
  <c r="C31" i="108"/>
  <c r="C29" i="108"/>
  <c r="C30" i="104"/>
  <c r="J30" i="104"/>
  <c r="J31" i="104"/>
  <c r="C31" i="104"/>
  <c r="C29" i="104"/>
  <c r="C30" i="103"/>
  <c r="J30" i="103"/>
  <c r="J31" i="103"/>
  <c r="C31" i="103"/>
  <c r="C29" i="103"/>
  <c r="C30" i="102"/>
  <c r="J30" i="102"/>
  <c r="J31" i="102"/>
  <c r="C31" i="102"/>
  <c r="C29" i="102"/>
  <c r="H42" i="71" l="1"/>
  <c r="D43" i="71"/>
  <c r="C40" i="71"/>
  <c r="C30" i="160"/>
  <c r="J30" i="160"/>
  <c r="J31" i="160"/>
  <c r="C31" i="160"/>
  <c r="C29" i="160"/>
  <c r="C30" i="105"/>
  <c r="J30" i="105"/>
  <c r="C31" i="166"/>
  <c r="J31" i="166"/>
  <c r="C30" i="155"/>
  <c r="J30" i="155"/>
  <c r="C31" i="105"/>
  <c r="J31" i="105"/>
  <c r="C30" i="166"/>
  <c r="J30" i="166"/>
  <c r="C31" i="155"/>
  <c r="J31" i="155"/>
  <c r="J18" i="10"/>
  <c r="D20" i="10"/>
  <c r="H19" i="10"/>
  <c r="C17" i="10"/>
  <c r="J31" i="124"/>
  <c r="C31" i="124"/>
  <c r="C31" i="157"/>
  <c r="J31" i="157"/>
  <c r="J31" i="106"/>
  <c r="C31" i="106"/>
  <c r="C30" i="153"/>
  <c r="J30" i="153"/>
  <c r="C30" i="125"/>
  <c r="J30" i="125"/>
  <c r="J30" i="179"/>
  <c r="C30" i="179"/>
  <c r="J31" i="156"/>
  <c r="C31" i="156"/>
  <c r="J30" i="106"/>
  <c r="C30" i="106"/>
  <c r="C31" i="153"/>
  <c r="J31" i="153"/>
  <c r="C30" i="132"/>
  <c r="J30" i="132"/>
  <c r="C30" i="129"/>
  <c r="J30" i="129"/>
  <c r="J31" i="125"/>
  <c r="C31" i="125"/>
  <c r="J31" i="179"/>
  <c r="C31" i="179"/>
  <c r="C30" i="156"/>
  <c r="J30" i="156"/>
  <c r="C29" i="179"/>
  <c r="C31" i="144"/>
  <c r="J31" i="144"/>
  <c r="C31" i="132"/>
  <c r="J31" i="132"/>
  <c r="C31" i="129"/>
  <c r="J31" i="129"/>
  <c r="C29" i="106"/>
  <c r="C30" i="124"/>
  <c r="J30" i="124"/>
  <c r="C30" i="144"/>
  <c r="J30" i="144"/>
  <c r="C30" i="157"/>
  <c r="J30" i="157"/>
  <c r="C29" i="125"/>
  <c r="H43" i="71" l="1"/>
  <c r="D44" i="71"/>
  <c r="C41" i="71"/>
  <c r="J42" i="71"/>
  <c r="C42" i="71"/>
  <c r="J19" i="10"/>
  <c r="H20" i="10"/>
  <c r="J20" i="10" s="1"/>
  <c r="D21" i="10"/>
  <c r="C18" i="10"/>
  <c r="D45" i="71" l="1"/>
  <c r="H44" i="71"/>
  <c r="C43" i="71" s="1"/>
  <c r="J43" i="71"/>
  <c r="C19" i="10"/>
  <c r="D22" i="10"/>
  <c r="H21" i="10"/>
  <c r="J44" i="71" l="1"/>
  <c r="H45" i="71"/>
  <c r="D46" i="71"/>
  <c r="C20" i="10"/>
  <c r="J21" i="10"/>
  <c r="H22" i="10"/>
  <c r="D23" i="10"/>
  <c r="D47" i="71" l="1"/>
  <c r="H46" i="71"/>
  <c r="C45" i="71" s="1"/>
  <c r="J45" i="71"/>
  <c r="C44" i="71"/>
  <c r="D24" i="10"/>
  <c r="H23" i="10"/>
  <c r="C22" i="10" s="1"/>
  <c r="J22" i="10"/>
  <c r="C21" i="10"/>
  <c r="J46" i="71" l="1"/>
  <c r="H47" i="71"/>
  <c r="J47" i="71" s="1"/>
  <c r="D48" i="71"/>
  <c r="J23" i="10"/>
  <c r="D25" i="10"/>
  <c r="H24" i="10"/>
  <c r="K5" i="117"/>
  <c r="K5" i="152"/>
  <c r="K5" i="136"/>
  <c r="K5" i="122"/>
  <c r="K5" i="106"/>
  <c r="K5" i="195"/>
  <c r="K5" i="188"/>
  <c r="K5" i="181"/>
  <c r="K5" i="159"/>
  <c r="K5" i="143"/>
  <c r="K5" i="129"/>
  <c r="K5" i="104"/>
  <c r="K5" i="190"/>
  <c r="K5" i="174"/>
  <c r="K5" i="167"/>
  <c r="K5" i="162"/>
  <c r="K5" i="150"/>
  <c r="K5" i="134"/>
  <c r="K5" i="114"/>
  <c r="K5" i="108"/>
  <c r="K5" i="176"/>
  <c r="K5" i="186"/>
  <c r="K5" i="179"/>
  <c r="K5" i="157"/>
  <c r="K5" i="141"/>
  <c r="K5" i="127"/>
  <c r="K5" i="120"/>
  <c r="K5" i="193"/>
  <c r="K5" i="172"/>
  <c r="K5" i="165"/>
  <c r="K5" i="115"/>
  <c r="K5" i="148"/>
  <c r="K5" i="132"/>
  <c r="K5" i="147"/>
  <c r="K5" i="184"/>
  <c r="K5" i="160"/>
  <c r="K5" i="155"/>
  <c r="K5" i="139"/>
  <c r="K5" i="125"/>
  <c r="K5" i="109"/>
  <c r="K5" i="102"/>
  <c r="K5" i="103"/>
  <c r="K5" i="110"/>
  <c r="K5" i="124"/>
  <c r="K5" i="198"/>
  <c r="K5" i="191"/>
  <c r="K5" i="177"/>
  <c r="K5" i="170"/>
  <c r="K5" i="113"/>
  <c r="K5" i="146"/>
  <c r="K5" i="130"/>
  <c r="K5" i="118"/>
  <c r="K5" i="153"/>
  <c r="K5" i="137"/>
  <c r="K5" i="123"/>
  <c r="K5" i="107"/>
  <c r="K5" i="169"/>
  <c r="K5" i="196"/>
  <c r="K5" i="189"/>
  <c r="K5" i="182"/>
  <c r="K5" i="168"/>
  <c r="K5" i="163"/>
  <c r="K5" i="111"/>
  <c r="K5" i="144"/>
  <c r="K5" i="175"/>
  <c r="K5" i="151"/>
  <c r="K5" i="135"/>
  <c r="K5" i="105"/>
  <c r="K5" i="121"/>
  <c r="K5" i="126"/>
  <c r="K5" i="187"/>
  <c r="K5" i="180"/>
  <c r="K5" i="158"/>
  <c r="K5" i="142"/>
  <c r="K5" i="128"/>
  <c r="K5" i="133"/>
  <c r="K5" i="171"/>
  <c r="K5" i="131"/>
  <c r="K5" i="164"/>
  <c r="K5" i="194"/>
  <c r="K5" i="173"/>
  <c r="K5" i="166"/>
  <c r="K5" i="116"/>
  <c r="K5" i="149"/>
  <c r="K5" i="112"/>
  <c r="K5" i="185"/>
  <c r="K5" i="161"/>
  <c r="K5" i="156"/>
  <c r="K5" i="140"/>
  <c r="K5" i="199"/>
  <c r="K5" i="192"/>
  <c r="K5" i="178"/>
  <c r="K5" i="183"/>
  <c r="K5" i="119"/>
  <c r="K5" i="154"/>
  <c r="K5" i="138"/>
  <c r="K5" i="197"/>
  <c r="K5" i="145"/>
  <c r="K5" i="71"/>
  <c r="K5" i="10"/>
  <c r="B5" i="101"/>
  <c r="B5" i="93"/>
  <c r="B5" i="96"/>
  <c r="B5" i="99"/>
  <c r="B5" i="95"/>
  <c r="B5" i="100"/>
  <c r="B5" i="98"/>
  <c r="B5" i="94"/>
  <c r="B5" i="97"/>
  <c r="C8" i="3"/>
  <c r="D49" i="71" l="1"/>
  <c r="H48" i="71"/>
  <c r="C46" i="71"/>
  <c r="J24" i="10"/>
  <c r="H25" i="10"/>
  <c r="C24" i="10" s="1"/>
  <c r="D26" i="10"/>
  <c r="C23" i="10"/>
  <c r="K76" i="4"/>
  <c r="J76" i="4"/>
  <c r="C47" i="71" l="1"/>
  <c r="J48" i="71"/>
  <c r="H49" i="71"/>
  <c r="D50" i="71"/>
  <c r="J25" i="10"/>
  <c r="D27" i="10"/>
  <c r="H26" i="10"/>
  <c r="K21" i="4"/>
  <c r="I21" i="4" s="1"/>
  <c r="I20" i="4" s="1"/>
  <c r="J49" i="71" l="1"/>
  <c r="H50" i="71"/>
  <c r="D51" i="71"/>
  <c r="C48" i="71"/>
  <c r="J26" i="10"/>
  <c r="H27" i="10"/>
  <c r="J27" i="10" s="1"/>
  <c r="D28" i="10"/>
  <c r="C25" i="10"/>
  <c r="C20" i="5"/>
  <c r="C19" i="5"/>
  <c r="B19" i="5"/>
  <c r="A16" i="96"/>
  <c r="A16" i="95"/>
  <c r="A16" i="94"/>
  <c r="A15" i="96"/>
  <c r="A15" i="95"/>
  <c r="A15" i="94"/>
  <c r="A14" i="96"/>
  <c r="A14" i="95"/>
  <c r="A14" i="94"/>
  <c r="A13" i="96"/>
  <c r="A13" i="95"/>
  <c r="A13" i="94"/>
  <c r="A12" i="96"/>
  <c r="A12" i="95"/>
  <c r="A12" i="94"/>
  <c r="A21" i="4"/>
  <c r="B16" i="5"/>
  <c r="B15" i="5"/>
  <c r="B14" i="5"/>
  <c r="B13" i="5"/>
  <c r="B12" i="5"/>
  <c r="H51" i="71" l="1"/>
  <c r="C50" i="71" s="1"/>
  <c r="D52" i="71"/>
  <c r="J50" i="71"/>
  <c r="C49" i="71"/>
  <c r="D29" i="10"/>
  <c r="H28" i="10"/>
  <c r="C26" i="10"/>
  <c r="J75" i="4"/>
  <c r="K75" i="4"/>
  <c r="H52" i="71" l="1"/>
  <c r="C51" i="71" s="1"/>
  <c r="D53" i="71"/>
  <c r="J51" i="71"/>
  <c r="C27" i="10"/>
  <c r="J28" i="10"/>
  <c r="H29" i="10"/>
  <c r="D30" i="10"/>
  <c r="D31" i="4"/>
  <c r="D21" i="4"/>
  <c r="D54" i="71" l="1"/>
  <c r="H53" i="71"/>
  <c r="J53" i="71" s="1"/>
  <c r="J52" i="71"/>
  <c r="J29" i="10"/>
  <c r="C28" i="10"/>
  <c r="H30" i="10"/>
  <c r="J30" i="10" s="1"/>
  <c r="D31" i="10"/>
  <c r="K4" i="10"/>
  <c r="K13" i="10" s="1"/>
  <c r="D12" i="5"/>
  <c r="D21" i="82"/>
  <c r="D9" i="93"/>
  <c r="D9" i="101"/>
  <c r="D9" i="100"/>
  <c r="D9" i="99"/>
  <c r="D9" i="98"/>
  <c r="D9" i="97"/>
  <c r="D9" i="96"/>
  <c r="D9" i="95"/>
  <c r="D9" i="94"/>
  <c r="K4" i="120"/>
  <c r="K13" i="120" s="1"/>
  <c r="D13" i="5"/>
  <c r="D31" i="82"/>
  <c r="C52" i="71" l="1"/>
  <c r="H54" i="71"/>
  <c r="D55" i="71"/>
  <c r="H31" i="10"/>
  <c r="C29" i="10"/>
  <c r="H76" i="4"/>
  <c r="H75" i="4" s="1"/>
  <c r="I76" i="4"/>
  <c r="I75" i="4" s="1"/>
  <c r="H55" i="71" l="1"/>
  <c r="D56" i="71"/>
  <c r="C53" i="71"/>
  <c r="J54" i="71"/>
  <c r="C54" i="71"/>
  <c r="G75" i="4"/>
  <c r="C30" i="10"/>
  <c r="C31" i="10"/>
  <c r="J31" i="10"/>
  <c r="G76" i="4"/>
  <c r="F19" i="5"/>
  <c r="F18" i="5" s="1"/>
  <c r="E19" i="5"/>
  <c r="E18" i="5" s="1"/>
  <c r="D57" i="71" l="1"/>
  <c r="H56" i="71"/>
  <c r="C55" i="71" s="1"/>
  <c r="J55" i="71"/>
  <c r="N10" i="10"/>
  <c r="J9" i="10"/>
  <c r="R12" i="10"/>
  <c r="J8" i="10"/>
  <c r="A18" i="5"/>
  <c r="A11" i="5"/>
  <c r="C13" i="5"/>
  <c r="J56" i="71" l="1"/>
  <c r="H57" i="71"/>
  <c r="D58" i="71"/>
  <c r="B5" i="5"/>
  <c r="S12" i="10"/>
  <c r="C14" i="5"/>
  <c r="A16" i="5"/>
  <c r="C12" i="5"/>
  <c r="C15" i="5"/>
  <c r="C16" i="5"/>
  <c r="T12" i="10"/>
  <c r="D9" i="5"/>
  <c r="H58" i="71" l="1"/>
  <c r="D59" i="71"/>
  <c r="C57" i="71"/>
  <c r="J57" i="71"/>
  <c r="C56" i="71"/>
  <c r="A14" i="5"/>
  <c r="H59" i="71" l="1"/>
  <c r="J59" i="71" s="1"/>
  <c r="D60" i="71"/>
  <c r="J58" i="71"/>
  <c r="A20" i="5"/>
  <c r="A12" i="5"/>
  <c r="A15" i="5"/>
  <c r="A13" i="5"/>
  <c r="C58" i="71" l="1"/>
  <c r="D61" i="71"/>
  <c r="H60" i="71"/>
  <c r="A19" i="5"/>
  <c r="C59" i="71" l="1"/>
  <c r="J60" i="71"/>
  <c r="H61" i="71"/>
  <c r="D62" i="71"/>
  <c r="J21" i="4"/>
  <c r="H21" i="4" s="1"/>
  <c r="J61" i="71" l="1"/>
  <c r="C60" i="71"/>
  <c r="H62" i="71"/>
  <c r="D63" i="71"/>
  <c r="G21" i="4"/>
  <c r="H20" i="4"/>
  <c r="G20" i="4" s="1"/>
  <c r="E12" i="5"/>
  <c r="E11" i="5" s="1"/>
  <c r="E9" i="5" s="1"/>
  <c r="J20" i="4"/>
  <c r="J62" i="71" l="1"/>
  <c r="C61" i="71"/>
  <c r="D64" i="71"/>
  <c r="H63" i="71"/>
  <c r="J63" i="71" s="1"/>
  <c r="H9" i="4"/>
  <c r="J9" i="4"/>
  <c r="D65" i="71" l="1"/>
  <c r="H64" i="71"/>
  <c r="C62" i="71"/>
  <c r="F12" i="5"/>
  <c r="F11" i="5" s="1"/>
  <c r="F9" i="5" s="1"/>
  <c r="K20" i="4"/>
  <c r="C63" i="71" l="1"/>
  <c r="J64" i="71"/>
  <c r="H65" i="71"/>
  <c r="D66" i="71"/>
  <c r="I9" i="4"/>
  <c r="G9" i="4" s="1"/>
  <c r="K9" i="4"/>
  <c r="H66" i="71" l="1"/>
  <c r="D67" i="71"/>
  <c r="C64" i="71"/>
  <c r="J65" i="71"/>
  <c r="C65" i="71"/>
  <c r="H67" i="71" l="1"/>
  <c r="J67" i="71" s="1"/>
  <c r="D68" i="71"/>
  <c r="J66" i="71"/>
  <c r="C66" i="71"/>
  <c r="H68" i="71" l="1"/>
  <c r="D69" i="71"/>
  <c r="H69" i="71" l="1"/>
  <c r="D70" i="71"/>
  <c r="C67" i="71"/>
  <c r="J68" i="71"/>
  <c r="C68" i="71"/>
  <c r="H70" i="71" l="1"/>
  <c r="J70" i="71" s="1"/>
  <c r="D71" i="71"/>
  <c r="J69" i="71"/>
  <c r="C69" i="71" l="1"/>
  <c r="H71" i="71"/>
  <c r="D72" i="71"/>
  <c r="D73" i="71" l="1"/>
  <c r="H72" i="71"/>
  <c r="C70" i="71"/>
  <c r="J71" i="71"/>
  <c r="C71" i="71" l="1"/>
  <c r="J72" i="71"/>
  <c r="H73" i="71"/>
  <c r="J73" i="71" s="1"/>
  <c r="D74" i="71"/>
  <c r="C72" i="71" l="1"/>
  <c r="D75" i="71"/>
  <c r="H74" i="71"/>
  <c r="C73" i="71" l="1"/>
  <c r="J74" i="71"/>
  <c r="D76" i="71"/>
  <c r="H75" i="71"/>
  <c r="D77" i="71" l="1"/>
  <c r="H76" i="71"/>
  <c r="C75" i="71" s="1"/>
  <c r="J75" i="71"/>
  <c r="C74" i="71"/>
  <c r="J76" i="71" l="1"/>
  <c r="H77" i="71"/>
  <c r="D78" i="71"/>
  <c r="D79" i="71" l="1"/>
  <c r="H78" i="71"/>
  <c r="C77" i="71" s="1"/>
  <c r="J77" i="71"/>
  <c r="C76" i="71"/>
  <c r="J78" i="71" l="1"/>
  <c r="H79" i="71"/>
  <c r="J79" i="71" s="1"/>
  <c r="D80" i="71"/>
  <c r="D81" i="71" l="1"/>
  <c r="H80" i="71"/>
  <c r="C78" i="71"/>
  <c r="C79" i="71" l="1"/>
  <c r="J80" i="71"/>
  <c r="H81" i="71"/>
  <c r="D82" i="71"/>
  <c r="J81" i="71" l="1"/>
  <c r="C80" i="71"/>
  <c r="H82" i="71"/>
  <c r="D83" i="71"/>
  <c r="J82" i="71" l="1"/>
  <c r="C82" i="71"/>
  <c r="D84" i="71"/>
  <c r="H83" i="71"/>
  <c r="J83" i="71" s="1"/>
  <c r="C81" i="71"/>
  <c r="H84" i="71" l="1"/>
  <c r="D85" i="71"/>
  <c r="H85" i="71" l="1"/>
  <c r="D86" i="71"/>
  <c r="C83" i="71"/>
  <c r="J84" i="71"/>
  <c r="C84" i="71"/>
  <c r="H86" i="71" l="1"/>
  <c r="D87" i="71"/>
  <c r="J85" i="71"/>
  <c r="C85" i="71"/>
  <c r="H87" i="71" l="1"/>
  <c r="D88" i="71"/>
  <c r="J86" i="71"/>
  <c r="C86" i="71"/>
  <c r="H88" i="71" l="1"/>
  <c r="D89" i="71"/>
  <c r="C87" i="71"/>
  <c r="J87" i="71"/>
  <c r="H89" i="71" l="1"/>
  <c r="C88" i="71" s="1"/>
  <c r="D90" i="71"/>
  <c r="J88" i="71"/>
  <c r="D91" i="71" l="1"/>
  <c r="H90" i="71"/>
  <c r="J90" i="71" s="1"/>
  <c r="J89" i="71"/>
  <c r="C89" i="71" l="1"/>
  <c r="H91" i="71"/>
  <c r="D92" i="71"/>
  <c r="H92" i="71" l="1"/>
  <c r="D93" i="71"/>
  <c r="C90" i="71"/>
  <c r="J91" i="71"/>
  <c r="H93" i="71" l="1"/>
  <c r="D94" i="71"/>
  <c r="C91" i="71"/>
  <c r="J92" i="71"/>
  <c r="C92" i="71"/>
  <c r="H94" i="71" l="1"/>
  <c r="C93" i="71" s="1"/>
  <c r="D95" i="71"/>
  <c r="J93" i="71"/>
  <c r="D96" i="71" l="1"/>
  <c r="H95" i="71"/>
  <c r="C94" i="71" s="1"/>
  <c r="J94" i="71"/>
  <c r="J95" i="71" l="1"/>
  <c r="H96" i="71"/>
  <c r="D97" i="71"/>
  <c r="H97" i="71" l="1"/>
  <c r="C96" i="71" s="1"/>
  <c r="D98" i="71"/>
  <c r="J96" i="71"/>
  <c r="C95" i="71"/>
  <c r="D99" i="71" l="1"/>
  <c r="H98" i="71"/>
  <c r="J98" i="71" s="1"/>
  <c r="J97" i="71"/>
  <c r="C97" i="71" l="1"/>
  <c r="H99" i="71"/>
  <c r="D100" i="71"/>
  <c r="H100" i="71" l="1"/>
  <c r="D101" i="71"/>
  <c r="C98" i="71"/>
  <c r="J99" i="71"/>
  <c r="H101" i="71" l="1"/>
  <c r="D102" i="71"/>
  <c r="C99" i="71"/>
  <c r="J100" i="71"/>
  <c r="C100" i="71"/>
  <c r="H102" i="71" l="1"/>
  <c r="C101" i="71" s="1"/>
  <c r="D103" i="71"/>
  <c r="J101" i="71"/>
  <c r="H103" i="71" l="1"/>
  <c r="J103" i="71" s="1"/>
  <c r="D104" i="71"/>
  <c r="J102" i="71"/>
  <c r="C102" i="71" l="1"/>
  <c r="H104" i="71"/>
  <c r="D105" i="71"/>
  <c r="H105" i="71" l="1"/>
  <c r="D106" i="71"/>
  <c r="C103" i="71"/>
  <c r="J104" i="71"/>
  <c r="C104" i="71"/>
  <c r="D107" i="71" l="1"/>
  <c r="H106" i="71"/>
  <c r="J106" i="71" s="1"/>
  <c r="J105" i="71"/>
  <c r="C105" i="71" l="1"/>
  <c r="D108" i="71"/>
  <c r="H107" i="71"/>
  <c r="C106" i="71" l="1"/>
  <c r="J107" i="71"/>
  <c r="H108" i="71"/>
  <c r="D109" i="71"/>
  <c r="H109" i="71" l="1"/>
  <c r="D110" i="71"/>
  <c r="C107" i="71"/>
  <c r="J108" i="71"/>
  <c r="C108" i="71"/>
  <c r="H110" i="71" l="1"/>
  <c r="C109" i="71" s="1"/>
  <c r="D111" i="71"/>
  <c r="J109" i="71"/>
  <c r="H111" i="71" l="1"/>
  <c r="J111" i="71" s="1"/>
  <c r="D112" i="71"/>
  <c r="J110" i="71"/>
  <c r="C110" i="71" l="1"/>
  <c r="H112" i="71"/>
  <c r="D113" i="71"/>
  <c r="H113" i="71" l="1"/>
  <c r="D114" i="71"/>
  <c r="C111" i="71"/>
  <c r="J112" i="71"/>
  <c r="C112" i="71"/>
  <c r="D115" i="71" l="1"/>
  <c r="H114" i="71"/>
  <c r="C113" i="71"/>
  <c r="J113" i="71"/>
  <c r="J114" i="71" l="1"/>
  <c r="C114" i="71"/>
  <c r="D116" i="71"/>
  <c r="H115" i="71"/>
  <c r="J115" i="71" s="1"/>
  <c r="H116" i="71" l="1"/>
  <c r="D117" i="71"/>
  <c r="H117" i="71" l="1"/>
  <c r="D118" i="71"/>
  <c r="C115" i="71"/>
  <c r="J116" i="71"/>
  <c r="C116" i="71"/>
  <c r="C117" i="71" l="1"/>
  <c r="J117" i="71"/>
</calcChain>
</file>

<file path=xl/sharedStrings.xml><?xml version="1.0" encoding="utf-8"?>
<sst xmlns="http://schemas.openxmlformats.org/spreadsheetml/2006/main" count="4232" uniqueCount="340">
  <si>
    <t>Vorhaben:</t>
  </si>
  <si>
    <t>Dokument:</t>
  </si>
  <si>
    <t>Teil:</t>
  </si>
  <si>
    <t>Deckblatt</t>
  </si>
  <si>
    <t>Bieter:</t>
  </si>
  <si>
    <t>Währung:</t>
  </si>
  <si>
    <t>EUR</t>
  </si>
  <si>
    <t>Rundung:</t>
  </si>
  <si>
    <t>Auftraggeber 2</t>
  </si>
  <si>
    <t>Auftraggeber 3</t>
  </si>
  <si>
    <t>Auftraggeber 4</t>
  </si>
  <si>
    <t>Auftraggeber 5</t>
  </si>
  <si>
    <t>Festpositionen</t>
  </si>
  <si>
    <t>Optionen</t>
  </si>
  <si>
    <t>Summe</t>
  </si>
  <si>
    <t>Investitionskosten</t>
  </si>
  <si>
    <t>Menge</t>
  </si>
  <si>
    <t>Einheit (Menge)</t>
  </si>
  <si>
    <t>Bemerkungen</t>
  </si>
  <si>
    <t>Lastenheft</t>
  </si>
  <si>
    <t>Vorgabe</t>
  </si>
  <si>
    <t>Einzelpreis
(Netto)</t>
  </si>
  <si>
    <t>Gesamtpreis
(Netto)</t>
  </si>
  <si>
    <t>(inklusive Angabe, wenn nicht angeboten oder in anderer Position enthalten)</t>
  </si>
  <si>
    <t>Abs.- Pos.</t>
  </si>
  <si>
    <t>Kapitel</t>
  </si>
  <si>
    <t>der Vergabe-
stelle</t>
  </si>
  <si>
    <t>durch Bieter</t>
  </si>
  <si>
    <t>Generische Bezeichnung</t>
  </si>
  <si>
    <t>Eingabe Grunddaten und Anzeige-Steuerung</t>
  </si>
  <si>
    <t>Anzahl Auftraggeber</t>
  </si>
  <si>
    <t>Anzahl Abschnitte/ Teilpojekte IK</t>
  </si>
  <si>
    <t>Anzahl Abschnitte/ Teilpojekte BK</t>
  </si>
  <si>
    <t>Leistung gemäß</t>
  </si>
  <si>
    <t>Kriterium</t>
  </si>
  <si>
    <t>Korrektur Vorgabe</t>
  </si>
  <si>
    <t>AG-Nr:</t>
  </si>
  <si>
    <t>TP-Nr:</t>
  </si>
  <si>
    <t>Zeit</t>
  </si>
  <si>
    <t>Einheit (Zeit)</t>
  </si>
  <si>
    <t>Vertrags-
dauer</t>
  </si>
  <si>
    <t>Betriebskosten</t>
  </si>
  <si>
    <t>Steuerung</t>
  </si>
  <si>
    <t>Übersicht</t>
  </si>
  <si>
    <t>R2</t>
  </si>
  <si>
    <t>Zusammenfassung_Alle</t>
  </si>
  <si>
    <t>Zsm AG 1</t>
  </si>
  <si>
    <t>Zsm AG 2</t>
  </si>
  <si>
    <t>Zsm AG 3</t>
  </si>
  <si>
    <t>Zsm AG 4</t>
  </si>
  <si>
    <t>Zsm AG 5</t>
  </si>
  <si>
    <t>Zsm AG 6</t>
  </si>
  <si>
    <t>Zsm AG 7</t>
  </si>
  <si>
    <t>Zsm AG 8</t>
  </si>
  <si>
    <t>Zsm AG 9</t>
  </si>
  <si>
    <t>Zsm AG 10</t>
  </si>
  <si>
    <t>R1</t>
  </si>
  <si>
    <t>R3</t>
  </si>
  <si>
    <t>R4</t>
  </si>
  <si>
    <t>R5</t>
  </si>
  <si>
    <t>R6</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</si>
  <si>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</si>
  <si>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</si>
  <si>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</si>
  <si>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</si>
  <si>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</si>
  <si>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</si>
  <si>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</si>
  <si>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</si>
  <si>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</si>
  <si>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</si>
  <si>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</si>
  <si>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</si>
  <si>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</si>
  <si>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</si>
  <si>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</si>
  <si>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</si>
  <si>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</si>
  <si>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</si>
  <si>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</si>
  <si>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</si>
  <si>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</si>
  <si>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</si>
  <si>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</si>
  <si>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</si>
  <si>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</si>
  <si>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</si>
  <si>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</si>
  <si>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</si>
  <si>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</si>
  <si>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</si>
  <si>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</si>
  <si>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</si>
  <si>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</si>
  <si>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</si>
  <si>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</si>
  <si>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</si>
  <si>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</si>
  <si>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</si>
  <si>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</si>
  <si>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</si>
  <si>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</si>
  <si>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</si>
  <si>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</si>
  <si>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</si>
  <si>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</si>
  <si>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</si>
  <si>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</si>
  <si>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</si>
  <si>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</si>
  <si>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</si>
  <si>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</si>
  <si>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</si>
  <si>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</si>
  <si>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</si>
  <si>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</si>
  <si>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</si>
  <si>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</si>
  <si>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</si>
  <si>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</si>
  <si>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</si>
  <si>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</si>
  <si>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</si>
  <si>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</si>
  <si>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</si>
  <si>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</si>
  <si>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</si>
  <si>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</si>
  <si>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</si>
  <si>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</si>
  <si>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</si>
  <si>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</si>
  <si>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</si>
  <si>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</si>
  <si>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</si>
  <si>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</si>
  <si>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</si>
  <si>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</si>
  <si>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</si>
  <si>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</si>
  <si>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</si>
  <si>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</si>
  <si>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</si>
  <si>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</si>
  <si>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</si>
  <si>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</si>
  <si>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</si>
  <si>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</si>
  <si>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</si>
  <si>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</si>
  <si>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</si>
  <si>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</si>
  <si>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</si>
  <si>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</si>
  <si>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</si>
  <si>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</si>
  <si>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</si>
  <si>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</si>
  <si>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</si>
  <si>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</si>
  <si>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BK-TP-01-AG1</t>
  </si>
  <si>
    <t>Beschreibung</t>
  </si>
  <si>
    <t>Option</t>
  </si>
  <si>
    <t>Auftraggeber 6</t>
  </si>
  <si>
    <t>Auftraggeber 7</t>
  </si>
  <si>
    <t>Auftraggeber 8</t>
  </si>
  <si>
    <t>Auftraggeber 9</t>
  </si>
  <si>
    <t>Auftraggeber 10</t>
  </si>
  <si>
    <t>IK</t>
  </si>
  <si>
    <t>BK</t>
  </si>
  <si>
    <t>test</t>
  </si>
  <si>
    <t>BLIC-LV-Vorlage</t>
  </si>
  <si>
    <t>Kunde:</t>
  </si>
  <si>
    <t>Mit Optionen ("x"= Ein, Leer = Aus)</t>
  </si>
  <si>
    <t>Projektspezifische
TP-Namen</t>
  </si>
  <si>
    <t>Projektspezifische
Bezeichnung</t>
  </si>
  <si>
    <t>x</t>
  </si>
  <si>
    <r>
      <rPr>
        <sz val="12"/>
        <rFont val="Calibri"/>
        <family val="2"/>
      </rPr>
      <t>©</t>
    </r>
    <r>
      <rPr>
        <sz val="12"/>
        <rFont val="Arial"/>
        <family val="2"/>
      </rPr>
      <t xml:space="preserve"> Copyright 2020 BLIC GmbH</t>
    </r>
  </si>
  <si>
    <t>NUR INTERN</t>
  </si>
  <si>
    <t>Diese Dokumentenvorlage inkl. der zugehörigen Excel-VBA-Makros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</si>
  <si>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
  </si>
  <si>
    <t>4, 5.4, 5.6, 6.1, 6.7.1, 6.7.2, 7.1, 7.3.1, 7.3.2, 7.4</t>
  </si>
  <si>
    <t>4, 5.4, 5.6, 6.7.1, 6.7.3, 7.1, 7.3.1, 7.3.3, 7.4</t>
  </si>
  <si>
    <t>4, 5.4, 5.6, 6.9</t>
  </si>
  <si>
    <t xml:space="preserve"> 5.12</t>
  </si>
  <si>
    <t xml:space="preserve"> 6.7.3.4</t>
  </si>
  <si>
    <t>-</t>
  </si>
  <si>
    <t>5</t>
  </si>
  <si>
    <t xml:space="preserve"> 5.13</t>
  </si>
  <si>
    <t>4</t>
  </si>
  <si>
    <t>5.7</t>
  </si>
  <si>
    <t>STA</t>
  </si>
  <si>
    <t xml:space="preserve"> </t>
  </si>
  <si>
    <t xml:space="preserve">Servicekosten Ticketing-System sowie ITCS </t>
  </si>
  <si>
    <t>4, 5.4, 5.6, 6.7.1, 6.7.5, 7.1, 7.3.1, 7.3.7, 7.4</t>
  </si>
  <si>
    <t>4, 5.4, 5.6, 6.7.1, 6.7.6, 7.1, 7.3.1, 7.3.8, 7.4</t>
  </si>
  <si>
    <t>6.7.7, 7.3.9</t>
  </si>
  <si>
    <t>5.2, 6.4.3, 6.4.4.21.2</t>
  </si>
  <si>
    <t xml:space="preserve"> 6.5.1.12</t>
  </si>
  <si>
    <t>4, 5.7.1, 5.7.3, 5.8, 5.9, 5.10, 5.13, 5.14</t>
  </si>
  <si>
    <t>152, 153, 869, 870, 1154</t>
  </si>
  <si>
    <t>4, 5.1, 5.2, 5.3, 5.4, 5.5, 5,6, 5.11, 5.12, 5.15, 5.16, 5.17, 5.18, 6.1, 6.2, 6.3, 6.4, 6.5, 6.6, 6.8, 6.10, 6.11, 7.1, 7.2, 7.4</t>
  </si>
  <si>
    <t>4, 5.4, 5.6,5.11, 6.1, 6.7.1, 6.7.2, 7.1, 7.3.1, 7.3.2, 7.4</t>
  </si>
  <si>
    <t>4, 5.4, 5.6, 6.7.1, 6.7.5, 7.3.1, 7.3.7, 7.4</t>
  </si>
  <si>
    <t>4, 5.4, 5.6, 6.7.1, 6.7.6, 7.3.1, 7.3.8, 7.4</t>
  </si>
  <si>
    <t>4, 5.4, 5.6, 6.5.2.4, 6.7.1, 6.7.4.2, 7.3.1, 7.3.5, 7.4</t>
  </si>
  <si>
    <t>4, 5.4, 5.6, 6.5.2.4, 6.7.1, 6.7.4.1, 7.3.1, 7.3.4,  7.4</t>
  </si>
  <si>
    <t>4, 5.4, 5.6, 6.5.2.4, 6.7.1, 6.7.4.3, 7.3.1, 7.3.6,  7.4</t>
  </si>
  <si>
    <t>Vergabeschutz aktiv</t>
  </si>
  <si>
    <t>Progetto:</t>
  </si>
  <si>
    <t>Documento:</t>
  </si>
  <si>
    <t>Parte:</t>
  </si>
  <si>
    <t>Indirizzo dell'offerente</t>
  </si>
  <si>
    <t>STA - Strutture Trasporto Alto Adige SpA</t>
  </si>
  <si>
    <t>Sistema ticketing e ITCS per la Provincia Autonoma di Bolzano - Alto Adige</t>
  </si>
  <si>
    <t>Capitolato d'oneri</t>
  </si>
  <si>
    <t>Copertina</t>
  </si>
  <si>
    <t>Si prega di inserire i dati nei campi evidenziati in giallo!</t>
  </si>
  <si>
    <t>Progetto</t>
  </si>
  <si>
    <t>Offerente:</t>
  </si>
  <si>
    <t>Sommario</t>
  </si>
  <si>
    <t>Sistema complessivo</t>
  </si>
  <si>
    <t>Prezzo Sistema totale
Fisso + opzioni</t>
  </si>
  <si>
    <t>Posizioni fisse</t>
  </si>
  <si>
    <t>Opzioni</t>
  </si>
  <si>
    <t>Prezzo totale
(netto)</t>
  </si>
  <si>
    <t>Totale costi (costi di investimento e 
costi operativi nel periodo considerato)</t>
  </si>
  <si>
    <t>Descrizione</t>
  </si>
  <si>
    <t>Numero</t>
  </si>
  <si>
    <t>Prestazioni</t>
  </si>
  <si>
    <t>Specifiche tecniche</t>
  </si>
  <si>
    <t>Capitolo</t>
  </si>
  <si>
    <t>Criterio</t>
  </si>
  <si>
    <t>Predefinito</t>
  </si>
  <si>
    <t>l'autorità aggiudicatrice</t>
  </si>
  <si>
    <t>Quantità</t>
  </si>
  <si>
    <t>Unità (quantità)</t>
  </si>
  <si>
    <t>Tempo</t>
  </si>
  <si>
    <t>Unità (tempo)</t>
  </si>
  <si>
    <t>durata massima del contratto</t>
  </si>
  <si>
    <t>Prezzo unitario (netto)</t>
  </si>
  <si>
    <t>Prezzo totale (netto)</t>
  </si>
  <si>
    <t>Opzioni e miglioramenti del sistema</t>
  </si>
  <si>
    <t>Commenti</t>
  </si>
  <si>
    <t>(inclusi i dettagli se non offerti o inclusi in altre posizioni)</t>
  </si>
  <si>
    <t>Totale</t>
  </si>
  <si>
    <t>Cdg</t>
  </si>
  <si>
    <t>Funzionamento standard del sistema</t>
  </si>
  <si>
    <t>Centrale di funzionamento del sistema standard</t>
  </si>
  <si>
    <r>
      <t xml:space="preserve">Funzionamento del sistema </t>
    </r>
    <r>
      <rPr>
        <b/>
        <sz val="11"/>
        <color rgb="FF000000"/>
        <rFont val="Arial"/>
        <family val="2"/>
      </rPr>
      <t>per altri tre anni di esercizio</t>
    </r>
    <r>
      <rPr>
        <sz val="11"/>
        <color indexed="8"/>
        <rFont val="Arial"/>
        <family val="2"/>
      </rPr>
      <t xml:space="preserve"> (per tutti i servizi offerti, </t>
    </r>
    <r>
      <rPr>
        <b/>
        <sz val="11"/>
        <color rgb="FF000000"/>
        <rFont val="Arial"/>
        <family val="2"/>
      </rPr>
      <t>esclusi il funzionamento del sistema decentrale e i requisiti opzionali</t>
    </r>
    <r>
      <rPr>
        <sz val="11"/>
        <color indexed="8"/>
        <rFont val="Arial"/>
        <family val="2"/>
      </rPr>
      <t xml:space="preserve"> [vedi di seguito])
per tutti i componenti del sistema centrale secondo le specifiche tecniche.</t>
    </r>
  </si>
  <si>
    <t>Funzionamento standard del sistema decentrale</t>
  </si>
  <si>
    <t>validatori stazionari</t>
  </si>
  <si>
    <t>Allestimento dei punti vendita</t>
  </si>
  <si>
    <t>Allestimento di centri servizio</t>
  </si>
  <si>
    <t>Allestimenti supplementari per il back office della STA</t>
  </si>
  <si>
    <t>stazionario - per ogni ulteriore anno di esercizio</t>
  </si>
  <si>
    <t>Allestimento dei centri servizio</t>
  </si>
  <si>
    <t>Software per il controllo di titoli di viaggio</t>
  </si>
  <si>
    <t>Software per il controllo di titoli di viaggio - Funzionamento del sistema per ogni anno di esercizio aggiuntivo</t>
  </si>
  <si>
    <t>Categoria di veicolo 1a</t>
  </si>
  <si>
    <t>Categoria di veicolo 1b</t>
  </si>
  <si>
    <t>Categoria di veicolo 1c</t>
  </si>
  <si>
    <t>Categoria di veicolo 1d</t>
  </si>
  <si>
    <t>Categoria di veicolo 2a</t>
  </si>
  <si>
    <t>Categoria di veicolo 2b1</t>
  </si>
  <si>
    <t>Categoria di veicolo 2b2</t>
  </si>
  <si>
    <t>Categoria di veicolo 2c1</t>
  </si>
  <si>
    <t>Categoria di veicolo 2c2</t>
  </si>
  <si>
    <t>Categoria di veicolo 2d</t>
  </si>
  <si>
    <t>Estensioni del funzionamento del sistema standard per consegna, installazione e esercizio per</t>
  </si>
  <si>
    <t>altri validatori stazionari</t>
  </si>
  <si>
    <t>[in aggiunta alle voci sopra elencate] per voce</t>
  </si>
  <si>
    <t>[in aggiunta alle voci sopra elencate] a pezzo</t>
  </si>
  <si>
    <t>ulteriori allestimenti dei punti vendita</t>
  </si>
  <si>
    <t>ulteriori allestimenti dei centri servizio</t>
  </si>
  <si>
    <t>ulteriori allestimenti supplementari per il back office della STA</t>
  </si>
  <si>
    <t>Categoria di veicolo 2b1 - OBU light</t>
  </si>
  <si>
    <t>Categoria di veicolo 2b2 - OBU light</t>
  </si>
  <si>
    <t>Minibus - OBU light</t>
  </si>
  <si>
    <t>Funzionamento del sistema - Funzioni supplementari</t>
  </si>
  <si>
    <t>Opzione 2:
Intrusion Prevention System</t>
  </si>
  <si>
    <t>Opzione 3:
Interfaccia per la vendita di titoli di viaggio di terze parti (secondo il Full Service Model)</t>
  </si>
  <si>
    <t>Opzione 4:
Un web browser integrato può essere utilizzato per richiamare il portale della mobilità dell'ente committente per ottenere informazioni sugli orari o per richiamare gli avvisi di servizio. In linea di principio, tutte le funzioni del portale della mobilità devono essere utilizzabili presso la TVM</t>
  </si>
  <si>
    <t>Servizi</t>
  </si>
  <si>
    <t>Servizi generali</t>
  </si>
  <si>
    <r>
      <t xml:space="preserve">Gestione del progetto durante la fase di implementazione (inclusa la reailizzazione del progetto esecutivo, l'accettazione, il collaudo e l'esercizio di test e di prova, la fornitura dei dati, la formazione/istruzione e la documentazione)
</t>
    </r>
    <r>
      <rPr>
        <sz val="11"/>
        <color rgb="FFFF0000"/>
        <rFont val="Arial"/>
        <family val="2"/>
      </rPr>
      <t>[importo massimo 2.000.000.000 EURO]</t>
    </r>
  </si>
  <si>
    <r>
      <t xml:space="preserve">Collegamento di un mandante aggiuntivo (TBE/ITCS)
</t>
    </r>
    <r>
      <rPr>
        <sz val="11"/>
        <color rgb="FFFF0000"/>
        <rFont val="Arial"/>
        <family val="2"/>
      </rPr>
      <t>[importo massimo 50.000 EURO]</t>
    </r>
  </si>
  <si>
    <r>
      <t xml:space="preserve">giornata di formazione supplementare (á 8 ore)
</t>
    </r>
    <r>
      <rPr>
        <sz val="11"/>
        <color rgb="FFFF0000"/>
        <rFont val="Arial"/>
        <family val="2"/>
      </rPr>
      <t>[importo massimo 2.500 EURO]</t>
    </r>
  </si>
  <si>
    <t>Attività di demontaggio e montaggio per un cambio veicolo (incl. Tutte le spese neccesarie, come materiali, spese di viaggio, …)</t>
  </si>
  <si>
    <t>giorno/persona supplementare [à 8 ore d], incluse le spese di viaggio, per</t>
  </si>
  <si>
    <t>Responsabile di progetto</t>
  </si>
  <si>
    <t>Ingegnere di progetto</t>
  </si>
  <si>
    <t>Assistenza al progetto</t>
  </si>
  <si>
    <t>Sviluppatore</t>
  </si>
  <si>
    <t>Tecnico</t>
  </si>
  <si>
    <t>Supplemento notturno / festivo per demontaggio e montaggio</t>
  </si>
  <si>
    <t>Costi di sicurezza - non soggetti a ribasso (indicazione dell'ente committente)</t>
  </si>
  <si>
    <t>Costi di sicurezza secondo il disciplinare di gara - durante la fase di realizzazione (pagamento secondo i costi di gestione del progetto durante la fase di implementazione)</t>
  </si>
  <si>
    <t>Costi di sicurezza secondo il disciplinare di gara - per altri tre anni di esercizio</t>
  </si>
  <si>
    <t>a corpo
al mese</t>
  </si>
  <si>
    <t>una tantum a collegamento con sistema terzo di pianificazione</t>
  </si>
  <si>
    <t>una tantum</t>
  </si>
  <si>
    <t>una tantum per la fase di inizializzazione</t>
  </si>
  <si>
    <t>una tantum ad attivazione mandante aggiuntivo</t>
  </si>
  <si>
    <t>a corpo a giornata</t>
  </si>
  <si>
    <t>a corpo
a giornata</t>
  </si>
  <si>
    <t>a corpo
all' ora</t>
  </si>
  <si>
    <t>Mese</t>
  </si>
  <si>
    <t>giorno</t>
  </si>
  <si>
    <t>ora</t>
  </si>
  <si>
    <r>
      <rPr>
        <b/>
        <sz val="11"/>
        <color rgb="FF000000"/>
        <rFont val="Arial"/>
        <family val="2"/>
      </rPr>
      <t>Nota:</t>
    </r>
    <r>
      <rPr>
        <sz val="11"/>
        <color indexed="8"/>
        <rFont val="Arial"/>
        <family val="2"/>
      </rPr>
      <t xml:space="preserve">
I numeri indicati per le posizioni di espansione del sistema sono stimate e non obbligatorie e servono solamente come base di calcolo e per il confronto delle offerte. 
Non sono obbligatorie e singole posizioni possono essere richieste da parte dell’ente committente, indipendentemente dal numero di pezzi indicati nell’offerta economica, fino al raggiungimento dell’importo massimo previsto per le espansioni di sistema.</t>
    </r>
  </si>
  <si>
    <t>TVM</t>
  </si>
  <si>
    <t>altri TVM</t>
  </si>
  <si>
    <r>
      <t xml:space="preserve">Opzione 1: il collegamento di ulteriori sistemi di pianificazione tramite l'interfaccia VDV 462 </t>
    </r>
    <r>
      <rPr>
        <u/>
        <sz val="11"/>
        <color rgb="FF000000"/>
        <rFont val="Arial"/>
        <family val="2"/>
      </rPr>
      <t>e</t>
    </r>
    <r>
      <rPr>
        <sz val="11"/>
        <color indexed="8"/>
        <rFont val="Arial"/>
        <family val="2"/>
      </rPr>
      <t xml:space="preserve"> VDV 455 (compresi tutti i servizi necessari come la gestione del progetto, il collaudo e l'accettazione, la fornitura dei dati, la documentazione) viene effettuato dall'affidatario.</t>
    </r>
  </si>
  <si>
    <t>secondo il disciplinare di gara</t>
  </si>
  <si>
    <t>indicazione dell'ente committente</t>
  </si>
  <si>
    <t>ente committente: Opzione al di fuori della valutazione del prezzo</t>
  </si>
  <si>
    <t>Costi di servizio del sistema ticketing e ITCS / STA</t>
  </si>
  <si>
    <t>100,101,103,106 - 110, 114,115,118,119,127 - 136,
138 - 140,142 - 151, 154 - 192,
203 - 206, 218, 228, 229, 250,
310, 311, 313, 314, 317 - 322,
324 - 329, 353 - 868, 
871 - 1153, 1155 - 1263, 
1265 - 1293, 1301 - 1314,
1420 - 1437, 1452 - 1459,
1469 - 1475, 1717 - 1723</t>
  </si>
  <si>
    <t>100 - 103, 105, 108, 110, 116, 118, 120, 121, 136 - 138, 162 - 165, 167, 195, 197, 208, 217, 313, 315 - 317, 366 - 372, 386, 387, 399, 1315 - 1321, 1323 - 1325, 1327 - 1334, 1462, 1464 - 1466, 1468 - 1470, 1476 - 1479, 1481, 1485 - 1499, 1501, 1717 - 1723</t>
  </si>
  <si>
    <t>100 - 103, 105, 108, 110, 116, 118, 120, 121, 125, 136 - 138, 162 - 165, 167, 193, 197, 209, 217, 313, 315 - 317, 366 - 372, 386, 387, 399, 1315 - 1324,
1335 - 1363, 1365, 1459, 1462,
1464 - 1466, 1468 - 1470,
1476 - 1479, 1481, 1485, 
1502 - 1559, 1717 - 1723</t>
  </si>
  <si>
    <t>100 - 103, 105, 108, 110, 116, 118, 120, 121, 126, 136 - 138, 162 - 165, 167, 196, 197, 210, 217, 313, 315 - 317, 366 - 372, 386, 387, 399, 1315 - 1324, 1409 - 1413, 1462,
1464 - 1466, 1468 - 1470,
1476 - 1479, 1485, 
1706 - 1709, 1717 - 1723</t>
  </si>
  <si>
    <t>100 - 103, 105, 108, 110, 116, 118, 120, 121, 126, 136 - 138, 162 - 165, 167, 196, 197, 210, 217, 313, 315 - 317, 366 - 372, 386, 387, 399, 1315 - 1324, 1409 - 1418, 1462,
1464 - 1466, 1468 - 1470,
1476 - 1479, 1485, 
1706 - 1713, 1717 - 1723</t>
  </si>
  <si>
    <t>100 - 104, 108, 110, 116, 118, 120, 121, 123, 126, 136 - 138, 162 - 165, 167, 185, 194, 200, 207, 212, 217, 219, 313, 
315 - 317, 366 - 372, 386 - 389, 399, 400, 723, 1294 - 1300, 1315 - 1326, 1328 - 1333, 
1406, 1460 - 1470, 
1476 - 1480, 1482 - 1485,  1487 - 1498, 1500, 
1682, 1717 - 1723</t>
  </si>
  <si>
    <t>100 - 104, 108, 110, 116, 118, 120, 121, 123, 126, 136 - 138, 162 - 165, 167, 185, 194, 199, 207, 211, 217, 219, 313, 
315 - 317, 366 - 372, 386 - 389, 399, 400, 723, 1294 - 1300, 1315 - 1326, 1328 - 1333, 
1366 - 1405, 1460 - 1470, 
1476 - 1480, 1482 - 1485,  1487 - 1498, 1500, 
1560 - 1681, 1717 - 1723</t>
  </si>
  <si>
    <t>100 - 104, 108, 110, 120, 221, 123, 126, 136 - 138, 162 - 165, 167,185, 194, 201, 207, 213, 217, 219, 313, 315 - 317, 
366 - 372, 386 - 389, 399, 400, 723, 1315 - 1326, 1328 - 1333, 1407, 1408, 1462, 1464 - 1470, 1476 - 1480, 1482 - 1485, 
1487 - 1498, 1500, 
1683 - 1705, 1717 - 1723</t>
  </si>
  <si>
    <t>111 - 113, 215, 216, 220 - 227, 230 - 249, 251 - 309, 312, 330 - 354, 356 - 364</t>
  </si>
  <si>
    <t>112, 113, 119, 130, 141</t>
  </si>
  <si>
    <t>112, 330 - 352, 362</t>
  </si>
  <si>
    <t>214, 224</t>
  </si>
  <si>
    <t>100 - 103, 105, 108, 110, 116, 118, 120, 121, 126, 136 - 138, 162 - 165, 167, 202, 217, 313, 315 - 317, 366 - 372, 386, 387, 399, 1315 - 1319, 1321, 1419, 1462, 1464 - 1466, 1469, 1470, 1476 - 1479, 1485, 1714 - 1717</t>
  </si>
  <si>
    <t>100, 101, 103, 105, 108, 110, 117, 118, 136, 138, 162 - 165, 198, 313, 317, 366 - 372, 386, 387, 399, 1315 - 1319, 1321, 1323, 1438 - 1451, 1462, 1464 - 1466, 1469, 1470, 
1717 - 1723</t>
  </si>
  <si>
    <t>altre apparecchiature di bordo secondo l'allegato 6 - struttura quantitativa componenti mobili</t>
  </si>
  <si>
    <t>Allestimento dei veicoli secondo l'allegato 6 - struttura quantitativa componenti mobili - per ogni anno di esercizio aggiuntivo</t>
  </si>
  <si>
    <t>Ente Committente:</t>
  </si>
  <si>
    <r>
      <t>Funzionamento del sistema</t>
    </r>
    <r>
      <rPr>
        <b/>
        <sz val="11"/>
        <color rgb="FF000000"/>
        <rFont val="Arial"/>
        <family val="2"/>
      </rPr>
      <t xml:space="preserve"> per i primi sette anni di esercizio</t>
    </r>
    <r>
      <rPr>
        <sz val="11"/>
        <color indexed="8"/>
        <rFont val="Arial"/>
        <family val="2"/>
      </rPr>
      <t xml:space="preserve"> </t>
    </r>
    <r>
      <rPr>
        <b/>
        <sz val="11"/>
        <color rgb="FF000000"/>
        <rFont val="Arial"/>
        <family val="2"/>
      </rPr>
      <t xml:space="preserve">(escl. fase di implementazione) </t>
    </r>
    <r>
      <rPr>
        <sz val="11"/>
        <color indexed="8"/>
        <rFont val="Arial"/>
        <family val="2"/>
      </rPr>
      <t>secondo il FiAT (per tutti i servizi offerti, ad e</t>
    </r>
    <r>
      <rPr>
        <b/>
        <sz val="11"/>
        <color rgb="FF000000"/>
        <rFont val="Arial"/>
        <family val="2"/>
      </rPr>
      <t>sclusione del funzionamento del sistema decentrale e dei requisiti opzionali</t>
    </r>
    <r>
      <rPr>
        <sz val="11"/>
        <color indexed="8"/>
        <rFont val="Arial"/>
        <family val="2"/>
      </rPr>
      <t xml:space="preserve"> [vedere di seguito]) per tutti i componenti del sistema centrale secondo le specifiche tecniche</t>
    </r>
  </si>
  <si>
    <t>stazionario - per i primi sette anni di esercizio (escl. fase di implementazione) dopo il FiAT</t>
  </si>
  <si>
    <t>Software per il controllo di titoli di viaggio - funzionamento del sistema per i primi sette anni di esercizio (escl. fase di implementazione) dopo il FiAT</t>
  </si>
  <si>
    <t>Allestimento dei veicoli secondo l'allegato 6 - struttura quantitativa componenti mobili - funzionamento del sistema per i primi sette anni di esercizio (escl. fase di implementazione) dopo il FiAT</t>
  </si>
  <si>
    <t>Costi di sicurezza in secondo il disciplinare di gara - durante il funzionamento del sistema per i primi sette anni di esercizio (escl. fase di implementazione) dopo il FiAT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</si>
</sst>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quot;1.&quot;0"/>
    <numFmt numFmtId="165" formatCode="0\ \ "/>
    <numFmt numFmtId="166" formatCode="#,##0.00\ \ "/>
    <numFmt numFmtId="167" formatCode="_-* #,##0.00\ _€_-;\-* #,##0.00\ _€_-;_-* &quot;-&quot;??\ _€_-;_-@_-"/>
  </numFmts>
  <fonts count="36"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sz val="8"/>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11"/>
      <color rgb="FFFF0000"/>
      <name val="Arial"/>
      <family val="2"/>
    </font>
    <font>
      <sz val="10"/>
      <name val="Arial"/>
      <family val="2"/>
    </font>
    <font>
      <b/>
      <sz val="11"/>
      <color rgb="FF000000"/>
      <name val="Arial"/>
      <family val="2"/>
    </font>
    <font>
      <u/>
      <sz val="11"/>
      <color rgb="FF000000"/>
      <name val="Arial"/>
      <family val="2"/>
    </font>
    <font>
      <b/>
      <sz val="8"/>
      <name val="Arial Narrow"/>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79">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double">
        <color indexed="64"/>
      </left>
      <right/>
      <top/>
      <bottom/>
      <diagonal/>
    </border>
    <border>
      <left style="double">
        <color indexed="64"/>
      </left>
      <right/>
      <top style="medium">
        <color indexed="64"/>
      </top>
      <bottom style="medium">
        <color indexed="64"/>
      </bottom>
      <diagonal/>
    </border>
    <border>
      <left/>
      <right style="double">
        <color indexed="64"/>
      </right>
      <top/>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 fillId="0" borderId="0"/>
    <xf numFmtId="0" fontId="4" fillId="0" borderId="0"/>
    <xf numFmtId="44" fontId="1" fillId="0" borderId="0" applyFont="0" applyFill="0" applyBorder="0" applyAlignment="0" applyProtection="0"/>
    <xf numFmtId="44" fontId="4" fillId="0" borderId="0" applyFont="0" applyFill="0" applyBorder="0" applyAlignment="0" applyProtection="0"/>
    <xf numFmtId="0" fontId="1" fillId="0" borderId="0"/>
    <xf numFmtId="0" fontId="32" fillId="0" borderId="0"/>
  </cellStyleXfs>
  <cellXfs count="527">
    <xf numFmtId="0" fontId="0" fillId="0" borderId="0" xfId="0"/>
    <xf numFmtId="0" fontId="1" fillId="7" borderId="0" xfId="1" applyFill="1" applyAlignment="1" applyProtection="1">
      <alignment vertical="center"/>
    </xf>
    <xf numFmtId="164" fontId="7" fillId="7" borderId="0" xfId="1" applyNumberFormat="1" applyFont="1" applyFill="1" applyAlignment="1" applyProtection="1">
      <alignment horizontal="left" vertical="center"/>
    </xf>
    <xf numFmtId="164" fontId="6" fillId="7" borderId="0" xfId="1" applyNumberFormat="1" applyFont="1" applyFill="1" applyAlignment="1" applyProtection="1">
      <alignment horizontal="left" vertical="center"/>
    </xf>
    <xf numFmtId="0" fontId="1" fillId="7" borderId="0" xfId="1" applyFill="1" applyBorder="1" applyAlignment="1" applyProtection="1">
      <alignment vertical="center"/>
    </xf>
    <xf numFmtId="0" fontId="4" fillId="7" borderId="0" xfId="1" applyFont="1" applyFill="1" applyBorder="1" applyAlignment="1" applyProtection="1">
      <alignment vertical="center"/>
    </xf>
    <xf numFmtId="0" fontId="2" fillId="5" borderId="58" xfId="1" applyFont="1" applyFill="1" applyBorder="1" applyAlignment="1" applyProtection="1">
      <alignment vertical="center"/>
    </xf>
    <xf numFmtId="164" fontId="6" fillId="5" borderId="0" xfId="1" applyNumberFormat="1" applyFont="1" applyFill="1" applyBorder="1" applyAlignment="1" applyProtection="1">
      <alignment horizontal="left" vertical="center"/>
    </xf>
    <xf numFmtId="0" fontId="1" fillId="0" borderId="0" xfId="1" applyAlignment="1" applyProtection="1">
      <alignment vertical="center"/>
      <protection hidden="1"/>
    </xf>
    <xf numFmtId="167" fontId="1" fillId="0" borderId="1" xfId="1" applyNumberFormat="1" applyBorder="1" applyAlignment="1" applyProtection="1">
      <alignment vertical="center"/>
      <protection hidden="1"/>
    </xf>
    <xf numFmtId="0" fontId="1" fillId="0" borderId="2" xfId="1" applyBorder="1" applyAlignment="1" applyProtection="1">
      <alignment vertical="center"/>
      <protection hidden="1"/>
    </xf>
    <xf numFmtId="0" fontId="1" fillId="0" borderId="0" xfId="1" applyBorder="1" applyAlignment="1" applyProtection="1">
      <alignment vertical="center"/>
      <protection hidden="1"/>
    </xf>
    <xf numFmtId="0" fontId="16" fillId="0" borderId="0" xfId="0" applyFont="1" applyBorder="1" applyAlignment="1" applyProtection="1">
      <alignment horizontal="center" vertical="top"/>
      <protection hidden="1"/>
    </xf>
    <xf numFmtId="0" fontId="15" fillId="0" borderId="0" xfId="0" applyFont="1" applyBorder="1" applyAlignment="1" applyProtection="1">
      <alignment horizontal="center" vertical="center"/>
      <protection hidden="1"/>
    </xf>
    <xf numFmtId="0" fontId="15" fillId="0" borderId="0" xfId="0" applyFont="1" applyBorder="1" applyAlignment="1" applyProtection="1">
      <alignment horizontal="left" vertical="center"/>
      <protection hidden="1"/>
    </xf>
    <xf numFmtId="49" fontId="9" fillId="0" borderId="4" xfId="1" applyNumberFormat="1" applyFont="1" applyBorder="1" applyAlignment="1" applyProtection="1">
      <alignment horizontal="left" vertical="center"/>
      <protection hidden="1"/>
    </xf>
    <xf numFmtId="0" fontId="4" fillId="0" borderId="1" xfId="1" applyFont="1" applyBorder="1" applyAlignment="1" applyProtection="1">
      <alignment horizontal="left" vertical="center"/>
      <protection hidden="1"/>
    </xf>
    <xf numFmtId="0" fontId="9" fillId="0" borderId="1" xfId="1" applyFont="1" applyBorder="1" applyAlignment="1" applyProtection="1">
      <alignment vertical="center"/>
      <protection hidden="1"/>
    </xf>
    <xf numFmtId="0" fontId="9" fillId="0" borderId="1" xfId="1" applyFont="1" applyBorder="1" applyAlignment="1" applyProtection="1">
      <alignment horizontal="right" vertical="center"/>
      <protection hidden="1"/>
    </xf>
    <xf numFmtId="49" fontId="9" fillId="0" borderId="23" xfId="1" applyNumberFormat="1" applyFont="1" applyBorder="1" applyAlignment="1" applyProtection="1">
      <alignment horizontal="left" vertical="center"/>
      <protection hidden="1"/>
    </xf>
    <xf numFmtId="0" fontId="4" fillId="0" borderId="28" xfId="1" applyFont="1" applyBorder="1" applyAlignment="1" applyProtection="1">
      <alignment horizontal="left" vertical="center"/>
      <protection hidden="1"/>
    </xf>
    <xf numFmtId="0" fontId="9" fillId="0" borderId="28" xfId="1" applyFont="1" applyBorder="1" applyAlignment="1" applyProtection="1">
      <alignment vertical="center"/>
      <protection hidden="1"/>
    </xf>
    <xf numFmtId="0" fontId="9" fillId="0" borderId="28" xfId="1" applyFont="1" applyBorder="1" applyAlignment="1" applyProtection="1">
      <alignment horizontal="right" vertical="center"/>
      <protection hidden="1"/>
    </xf>
    <xf numFmtId="167" fontId="1" fillId="0" borderId="28" xfId="1" applyNumberFormat="1" applyBorder="1" applyAlignment="1" applyProtection="1">
      <alignment vertical="center"/>
      <protection hidden="1"/>
    </xf>
    <xf numFmtId="0" fontId="1" fillId="0" borderId="24" xfId="1" applyBorder="1" applyAlignment="1" applyProtection="1">
      <alignment vertical="center"/>
      <protection hidden="1"/>
    </xf>
    <xf numFmtId="0" fontId="9" fillId="0" borderId="4" xfId="1" applyFont="1" applyBorder="1" applyAlignment="1" applyProtection="1">
      <alignment vertical="center" wrapText="1"/>
      <protection hidden="1"/>
    </xf>
    <xf numFmtId="49" fontId="20" fillId="0" borderId="16" xfId="1" applyNumberFormat="1" applyFont="1" applyBorder="1" applyAlignment="1" applyProtection="1">
      <alignment horizontal="center" vertical="center" wrapText="1"/>
      <protection hidden="1"/>
    </xf>
    <xf numFmtId="0" fontId="20" fillId="0" borderId="49" xfId="1" applyFont="1" applyBorder="1" applyAlignment="1" applyProtection="1">
      <alignment horizontal="center" vertical="center" wrapText="1"/>
      <protection hidden="1"/>
    </xf>
    <xf numFmtId="0" fontId="21" fillId="0" borderId="17" xfId="1" applyFont="1" applyBorder="1" applyAlignment="1" applyProtection="1">
      <alignment horizontal="center" vertical="center" wrapText="1"/>
      <protection hidden="1"/>
    </xf>
    <xf numFmtId="167" fontId="1" fillId="0" borderId="3" xfId="1" applyNumberFormat="1" applyBorder="1" applyAlignment="1" applyProtection="1">
      <alignment vertical="center" wrapText="1"/>
      <protection hidden="1"/>
    </xf>
    <xf numFmtId="167" fontId="9" fillId="0" borderId="4" xfId="1" applyNumberFormat="1" applyFont="1" applyBorder="1" applyAlignment="1" applyProtection="1">
      <alignment horizontal="center" vertical="center" wrapText="1"/>
      <protection hidden="1"/>
    </xf>
    <xf numFmtId="167" fontId="11" fillId="0" borderId="3" xfId="1" applyNumberFormat="1" applyFont="1" applyBorder="1" applyAlignment="1" applyProtection="1">
      <alignment horizontal="center" vertical="center" wrapText="1"/>
      <protection hidden="1"/>
    </xf>
    <xf numFmtId="0" fontId="9" fillId="3" borderId="3" xfId="1" applyFont="1" applyFill="1" applyBorder="1" applyAlignment="1" applyProtection="1">
      <alignment horizontal="center" vertical="center" wrapText="1"/>
      <protection hidden="1"/>
    </xf>
    <xf numFmtId="49" fontId="9" fillId="0" borderId="19" xfId="1" applyNumberFormat="1" applyFont="1" applyBorder="1" applyAlignment="1" applyProtection="1">
      <alignment horizontal="left" vertical="center"/>
      <protection hidden="1"/>
    </xf>
    <xf numFmtId="0" fontId="9" fillId="0" borderId="19" xfId="1" applyFont="1" applyBorder="1" applyAlignment="1" applyProtection="1">
      <alignment vertical="center" wrapText="1"/>
      <protection hidden="1"/>
    </xf>
    <xf numFmtId="49" fontId="20" fillId="0" borderId="20" xfId="1" applyNumberFormat="1" applyFont="1" applyBorder="1" applyAlignment="1" applyProtection="1">
      <alignment horizontal="center" vertical="center" wrapText="1"/>
      <protection hidden="1"/>
    </xf>
    <xf numFmtId="49" fontId="20" fillId="0" borderId="50" xfId="1" applyNumberFormat="1" applyFont="1" applyBorder="1" applyAlignment="1" applyProtection="1">
      <alignment horizontal="center" vertical="center" wrapText="1"/>
      <protection hidden="1"/>
    </xf>
    <xf numFmtId="0" fontId="15" fillId="0" borderId="56" xfId="1" applyFont="1" applyBorder="1" applyAlignment="1" applyProtection="1">
      <alignment horizontal="center" vertical="center" wrapText="1"/>
      <protection hidden="1"/>
    </xf>
    <xf numFmtId="0" fontId="15" fillId="0" borderId="22" xfId="1" applyFont="1" applyBorder="1" applyAlignment="1" applyProtection="1">
      <alignment horizontal="center" vertical="center" wrapText="1"/>
      <protection hidden="1"/>
    </xf>
    <xf numFmtId="0" fontId="21" fillId="0" borderId="21" xfId="1" applyFont="1" applyBorder="1" applyAlignment="1" applyProtection="1">
      <alignment horizontal="center" vertical="center" wrapText="1"/>
      <protection hidden="1"/>
    </xf>
    <xf numFmtId="167" fontId="9" fillId="0" borderId="46" xfId="1" applyNumberFormat="1" applyFont="1" applyBorder="1" applyAlignment="1" applyProtection="1">
      <alignment horizontal="center" vertical="center" wrapText="1"/>
      <protection hidden="1"/>
    </xf>
    <xf numFmtId="167" fontId="9" fillId="0" borderId="40" xfId="1" applyNumberFormat="1" applyFont="1" applyBorder="1" applyAlignment="1" applyProtection="1">
      <alignment horizontal="center" vertical="center" wrapText="1"/>
      <protection hidden="1"/>
    </xf>
    <xf numFmtId="167" fontId="11" fillId="0" borderId="46" xfId="1" applyNumberFormat="1" applyFont="1" applyBorder="1" applyAlignment="1" applyProtection="1">
      <alignment horizontal="center" vertical="center" wrapText="1"/>
      <protection hidden="1"/>
    </xf>
    <xf numFmtId="0" fontId="1" fillId="0" borderId="6" xfId="1" applyBorder="1" applyAlignment="1" applyProtection="1">
      <alignment horizontal="center" vertical="center" wrapText="1"/>
      <protection hidden="1"/>
    </xf>
    <xf numFmtId="49" fontId="9" fillId="0" borderId="23" xfId="1" applyNumberFormat="1" applyFont="1" applyBorder="1" applyAlignment="1" applyProtection="1">
      <alignment horizontal="left" vertical="center" wrapText="1"/>
      <protection hidden="1"/>
    </xf>
    <xf numFmtId="49" fontId="19" fillId="0" borderId="25" xfId="1" applyNumberFormat="1" applyFont="1" applyBorder="1" applyAlignment="1" applyProtection="1">
      <alignment horizontal="center" vertical="center" wrapText="1"/>
      <protection hidden="1"/>
    </xf>
    <xf numFmtId="0" fontId="9" fillId="0" borderId="23" xfId="1" applyFont="1" applyBorder="1" applyAlignment="1" applyProtection="1">
      <alignment vertical="center" wrapText="1"/>
      <protection hidden="1"/>
    </xf>
    <xf numFmtId="49" fontId="20" fillId="0" borderId="25" xfId="1" applyNumberFormat="1" applyFont="1" applyBorder="1" applyAlignment="1" applyProtection="1">
      <alignment horizontal="center" vertical="center" wrapText="1"/>
      <protection hidden="1"/>
    </xf>
    <xf numFmtId="49" fontId="20" fillId="0" borderId="51" xfId="1" applyNumberFormat="1" applyFont="1" applyBorder="1" applyAlignment="1" applyProtection="1">
      <alignment horizontal="center" vertical="center" wrapText="1"/>
      <protection hidden="1"/>
    </xf>
    <xf numFmtId="0" fontId="15" fillId="0" borderId="57" xfId="1" applyFont="1" applyBorder="1" applyAlignment="1" applyProtection="1">
      <alignment horizontal="center" vertical="center" wrapText="1"/>
      <protection hidden="1"/>
    </xf>
    <xf numFmtId="0" fontId="15" fillId="0" borderId="27" xfId="1" applyFont="1" applyBorder="1" applyAlignment="1" applyProtection="1">
      <alignment horizontal="center" vertical="center" wrapText="1"/>
      <protection hidden="1"/>
    </xf>
    <xf numFmtId="0" fontId="21" fillId="0" borderId="26" xfId="1" applyFont="1" applyBorder="1" applyAlignment="1" applyProtection="1">
      <alignment horizontal="center" vertical="center" wrapText="1"/>
      <protection hidden="1"/>
    </xf>
    <xf numFmtId="167" fontId="9" fillId="0" borderId="29" xfId="1" applyNumberFormat="1" applyFont="1" applyBorder="1" applyAlignment="1" applyProtection="1">
      <alignment horizontal="center" vertical="center" wrapText="1"/>
      <protection hidden="1"/>
    </xf>
    <xf numFmtId="167" fontId="9" fillId="0" borderId="23" xfId="1" applyNumberFormat="1" applyFont="1" applyBorder="1" applyAlignment="1" applyProtection="1">
      <alignment horizontal="center" vertical="center" wrapText="1"/>
      <protection hidden="1"/>
    </xf>
    <xf numFmtId="0" fontId="9" fillId="3" borderId="29" xfId="1" applyFont="1" applyFill="1" applyBorder="1" applyAlignment="1" applyProtection="1">
      <alignment horizontal="center" vertical="center" wrapText="1"/>
      <protection hidden="1"/>
    </xf>
    <xf numFmtId="0" fontId="16" fillId="0" borderId="32" xfId="0" applyFont="1" applyBorder="1" applyAlignment="1" applyProtection="1">
      <alignment horizontal="center" vertical="top"/>
      <protection hidden="1"/>
    </xf>
    <xf numFmtId="0" fontId="15" fillId="0" borderId="32" xfId="0" applyFont="1" applyBorder="1" applyAlignment="1" applyProtection="1">
      <alignment horizontal="center" vertical="center"/>
      <protection hidden="1"/>
    </xf>
    <xf numFmtId="0" fontId="15" fillId="0" borderId="32" xfId="0" applyFont="1" applyBorder="1" applyAlignment="1" applyProtection="1">
      <alignment horizontal="left" vertical="center"/>
      <protection hidden="1"/>
    </xf>
    <xf numFmtId="0" fontId="22" fillId="0" borderId="0" xfId="2" applyFont="1" applyAlignment="1" applyProtection="1">
      <alignment vertical="top" wrapText="1"/>
      <protection hidden="1"/>
    </xf>
    <xf numFmtId="2" fontId="16" fillId="0" borderId="15" xfId="2" applyNumberFormat="1" applyFont="1" applyBorder="1" applyAlignment="1" applyProtection="1">
      <alignment horizontal="left" vertical="top" wrapText="1"/>
      <protection hidden="1"/>
    </xf>
    <xf numFmtId="0" fontId="14" fillId="0" borderId="0" xfId="1" applyFont="1" applyAlignment="1" applyProtection="1">
      <alignment vertical="center"/>
      <protection hidden="1"/>
    </xf>
    <xf numFmtId="0" fontId="1" fillId="0" borderId="0" xfId="1" applyProtection="1">
      <protection hidden="1"/>
    </xf>
    <xf numFmtId="49" fontId="6" fillId="0" borderId="0" xfId="1" applyNumberFormat="1" applyFont="1" applyAlignment="1" applyProtection="1">
      <alignment horizontal="left" vertical="center"/>
      <protection hidden="1"/>
    </xf>
    <xf numFmtId="49" fontId="1" fillId="0" borderId="0" xfId="1" applyNumberFormat="1" applyAlignment="1" applyProtection="1">
      <alignment horizontal="center" vertical="center"/>
      <protection hidden="1"/>
    </xf>
    <xf numFmtId="0" fontId="1" fillId="0" borderId="0" xfId="1" applyAlignment="1" applyProtection="1">
      <alignment horizontal="center" vertical="center"/>
      <protection hidden="1"/>
    </xf>
    <xf numFmtId="0" fontId="4" fillId="0" borderId="0" xfId="1" applyFont="1" applyAlignment="1" applyProtection="1">
      <alignment vertical="center"/>
      <protection hidden="1"/>
    </xf>
    <xf numFmtId="49" fontId="1" fillId="0" borderId="0" xfId="1" applyNumberFormat="1" applyAlignment="1" applyProtection="1">
      <alignment vertical="center" wrapText="1"/>
      <protection hidden="1"/>
    </xf>
    <xf numFmtId="0" fontId="4" fillId="0" borderId="0" xfId="1" applyFont="1" applyAlignment="1" applyProtection="1">
      <alignment horizontal="right" vertical="center"/>
      <protection hidden="1"/>
    </xf>
    <xf numFmtId="167" fontId="1" fillId="0" borderId="0" xfId="1" applyNumberFormat="1" applyAlignment="1" applyProtection="1">
      <alignment vertical="center" wrapText="1"/>
      <protection hidden="1"/>
    </xf>
    <xf numFmtId="167" fontId="1" fillId="0" borderId="0" xfId="1" applyNumberFormat="1" applyAlignment="1" applyProtection="1">
      <alignment vertical="center"/>
      <protection hidden="1"/>
    </xf>
    <xf numFmtId="0" fontId="1" fillId="0" borderId="0" xfId="1" applyAlignment="1" applyProtection="1">
      <alignment horizontal="right" vertical="center"/>
      <protection hidden="1"/>
    </xf>
    <xf numFmtId="0" fontId="21" fillId="0" borderId="1" xfId="5" applyFont="1" applyBorder="1" applyAlignment="1" applyProtection="1">
      <alignment horizontal="center" vertical="center" wrapText="1"/>
      <protection hidden="1"/>
    </xf>
    <xf numFmtId="0" fontId="21" fillId="0" borderId="2" xfId="5" applyFont="1" applyBorder="1" applyAlignment="1" applyProtection="1">
      <alignment horizontal="center" vertical="center" wrapText="1"/>
      <protection hidden="1"/>
    </xf>
    <xf numFmtId="167" fontId="1" fillId="0" borderId="2" xfId="1" applyNumberFormat="1" applyBorder="1" applyAlignment="1" applyProtection="1">
      <alignment vertical="center" wrapText="1"/>
      <protection hidden="1"/>
    </xf>
    <xf numFmtId="0" fontId="21" fillId="0" borderId="0" xfId="5" applyFont="1" applyBorder="1" applyAlignment="1" applyProtection="1">
      <alignment horizontal="center" vertical="center" wrapText="1"/>
      <protection hidden="1"/>
    </xf>
    <xf numFmtId="0" fontId="21" fillId="0" borderId="5" xfId="5" applyFont="1" applyBorder="1" applyAlignment="1" applyProtection="1">
      <alignment horizontal="center" vertical="center" wrapText="1"/>
      <protection hidden="1"/>
    </xf>
    <xf numFmtId="167" fontId="9" fillId="0" borderId="7" xfId="1" applyNumberFormat="1" applyFont="1" applyBorder="1" applyAlignment="1" applyProtection="1">
      <alignment horizontal="center" vertical="center" wrapText="1"/>
      <protection hidden="1"/>
    </xf>
    <xf numFmtId="0" fontId="21" fillId="0" borderId="28" xfId="1" applyFont="1" applyBorder="1" applyAlignment="1" applyProtection="1">
      <alignment horizontal="center" vertical="center" wrapText="1"/>
      <protection hidden="1"/>
    </xf>
    <xf numFmtId="0" fontId="21" fillId="0" borderId="24" xfId="1" applyFont="1" applyBorder="1" applyAlignment="1" applyProtection="1">
      <alignment horizontal="center" vertical="center" wrapText="1"/>
      <protection hidden="1"/>
    </xf>
    <xf numFmtId="164" fontId="6" fillId="0" borderId="0" xfId="1" applyNumberFormat="1" applyFont="1" applyAlignment="1" applyProtection="1">
      <alignment horizontal="left" vertical="center"/>
      <protection hidden="1"/>
    </xf>
    <xf numFmtId="164"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4" fontId="9" fillId="0" borderId="19" xfId="1" applyNumberFormat="1" applyFont="1" applyBorder="1" applyAlignment="1" applyProtection="1">
      <alignment horizontal="left" vertical="center"/>
      <protection hidden="1"/>
    </xf>
    <xf numFmtId="0" fontId="9" fillId="0" borderId="8" xfId="1" applyFont="1" applyBorder="1" applyAlignment="1" applyProtection="1">
      <alignment horizontal="center" vertical="center" wrapText="1"/>
      <protection hidden="1"/>
    </xf>
    <xf numFmtId="0" fontId="11" fillId="0" borderId="7" xfId="1" applyFont="1" applyBorder="1" applyAlignment="1" applyProtection="1">
      <alignment horizontal="center" vertical="center" wrapText="1"/>
      <protection hidden="1"/>
    </xf>
    <xf numFmtId="166" fontId="1" fillId="0" borderId="39" xfId="1" applyNumberFormat="1" applyBorder="1" applyAlignment="1" applyProtection="1">
      <alignment horizontal="right" vertical="center" wrapText="1"/>
      <protection hidden="1"/>
    </xf>
    <xf numFmtId="166" fontId="1" fillId="0" borderId="13" xfId="1" applyNumberFormat="1" applyBorder="1" applyAlignment="1" applyProtection="1">
      <alignment horizontal="right" vertical="center" wrapText="1"/>
      <protection hidden="1"/>
    </xf>
    <xf numFmtId="166" fontId="1" fillId="0" borderId="15" xfId="1" applyNumberFormat="1" applyBorder="1" applyAlignment="1" applyProtection="1">
      <alignment horizontal="right" vertical="center" wrapText="1"/>
      <protection hidden="1"/>
    </xf>
    <xf numFmtId="166" fontId="1" fillId="0" borderId="43" xfId="1" applyNumberFormat="1" applyBorder="1" applyAlignment="1" applyProtection="1">
      <alignment horizontal="right" vertical="center" wrapText="1"/>
      <protection hidden="1"/>
    </xf>
    <xf numFmtId="166" fontId="1" fillId="0" borderId="52" xfId="1" applyNumberFormat="1" applyBorder="1" applyAlignment="1" applyProtection="1">
      <alignment horizontal="right" vertical="center" wrapText="1"/>
      <protection hidden="1"/>
    </xf>
    <xf numFmtId="0" fontId="2" fillId="0" borderId="9" xfId="1" applyFont="1" applyBorder="1" applyAlignment="1" applyProtection="1">
      <alignment vertical="center" wrapText="1"/>
      <protection locked="0"/>
    </xf>
    <xf numFmtId="0" fontId="2" fillId="0" borderId="60" xfId="1" applyFont="1" applyBorder="1" applyAlignment="1" applyProtection="1">
      <alignment horizontal="left" vertical="center"/>
      <protection hidden="1"/>
    </xf>
    <xf numFmtId="49" fontId="4" fillId="0" borderId="60" xfId="1" applyNumberFormat="1" applyFont="1" applyBorder="1" applyAlignment="1" applyProtection="1">
      <alignment vertical="center"/>
      <protection hidden="1"/>
    </xf>
    <xf numFmtId="0" fontId="1" fillId="0" borderId="60" xfId="1" applyBorder="1" applyAlignment="1" applyProtection="1">
      <alignment vertical="center"/>
      <protection hidden="1"/>
    </xf>
    <xf numFmtId="0" fontId="1" fillId="0" borderId="13" xfId="1" applyBorder="1" applyAlignment="1" applyProtection="1">
      <alignment vertical="center"/>
      <protection hidden="1"/>
    </xf>
    <xf numFmtId="0" fontId="4" fillId="0" borderId="60" xfId="1" applyFont="1" applyBorder="1" applyAlignment="1" applyProtection="1">
      <alignment vertical="center"/>
      <protection hidden="1"/>
    </xf>
    <xf numFmtId="0" fontId="4" fillId="0" borderId="59" xfId="1" applyFont="1" applyBorder="1" applyAlignment="1" applyProtection="1">
      <alignment vertical="center"/>
      <protection hidden="1"/>
    </xf>
    <xf numFmtId="0" fontId="1" fillId="0" borderId="59" xfId="1" applyBorder="1" applyAlignment="1" applyProtection="1">
      <alignment vertical="center"/>
      <protection hidden="1"/>
    </xf>
    <xf numFmtId="0" fontId="1" fillId="0" borderId="43" xfId="1" applyBorder="1" applyAlignment="1" applyProtection="1">
      <alignment vertical="center"/>
      <protection hidden="1"/>
    </xf>
    <xf numFmtId="0" fontId="9" fillId="0" borderId="1" xfId="1" applyFont="1" applyBorder="1" applyAlignment="1" applyProtection="1">
      <alignment horizontal="center" vertical="center" textRotation="90" wrapText="1"/>
      <protection hidden="1"/>
    </xf>
    <xf numFmtId="0" fontId="9" fillId="0" borderId="5" xfId="1" applyFont="1" applyBorder="1" applyAlignment="1" applyProtection="1">
      <alignment vertical="center" wrapText="1"/>
      <protection hidden="1"/>
    </xf>
    <xf numFmtId="0" fontId="9" fillId="0" borderId="24" xfId="1" applyFont="1" applyBorder="1" applyAlignment="1" applyProtection="1">
      <alignment vertical="center" wrapText="1"/>
      <protection hidden="1"/>
    </xf>
    <xf numFmtId="0" fontId="1" fillId="0" borderId="54" xfId="1" applyFont="1" applyBorder="1" applyAlignment="1" applyProtection="1">
      <alignment vertical="center"/>
      <protection hidden="1"/>
    </xf>
    <xf numFmtId="1" fontId="6" fillId="4" borderId="44" xfId="1" applyNumberFormat="1" applyFont="1" applyFill="1" applyBorder="1" applyAlignment="1" applyProtection="1">
      <alignment horizontal="center" vertical="center"/>
      <protection locked="0"/>
    </xf>
    <xf numFmtId="164" fontId="6" fillId="5" borderId="47" xfId="1" applyNumberFormat="1" applyFont="1" applyFill="1" applyBorder="1" applyAlignment="1" applyProtection="1">
      <alignment horizontal="left" vertical="center"/>
    </xf>
    <xf numFmtId="1" fontId="6" fillId="4" borderId="15" xfId="1" applyNumberFormat="1" applyFont="1" applyFill="1" applyBorder="1" applyAlignment="1" applyProtection="1">
      <alignment horizontal="center" vertical="center"/>
      <protection locked="0"/>
    </xf>
    <xf numFmtId="164" fontId="6" fillId="5" borderId="9" xfId="1" applyNumberFormat="1" applyFont="1" applyFill="1" applyBorder="1" applyAlignment="1" applyProtection="1">
      <alignment horizontal="left" vertical="center"/>
    </xf>
    <xf numFmtId="164" fontId="6" fillId="5" borderId="54" xfId="1" applyNumberFormat="1" applyFont="1" applyFill="1" applyBorder="1" applyAlignment="1" applyProtection="1">
      <alignment horizontal="left" vertical="center"/>
    </xf>
    <xf numFmtId="49" fontId="25" fillId="6" borderId="4" xfId="1" applyNumberFormat="1" applyFont="1" applyFill="1" applyBorder="1" applyAlignment="1" applyProtection="1">
      <alignment horizontal="left" vertical="center"/>
      <protection hidden="1"/>
    </xf>
    <xf numFmtId="4" fontId="25" fillId="6" borderId="1" xfId="1" applyNumberFormat="1" applyFont="1" applyFill="1" applyBorder="1" applyAlignment="1" applyProtection="1">
      <alignment horizontal="left" vertical="center" wrapText="1"/>
      <protection hidden="1"/>
    </xf>
    <xf numFmtId="4" fontId="25" fillId="6" borderId="1" xfId="1" applyNumberFormat="1" applyFont="1" applyFill="1" applyBorder="1" applyAlignment="1" applyProtection="1">
      <alignment horizontal="center" vertical="center" wrapText="1"/>
      <protection hidden="1"/>
    </xf>
    <xf numFmtId="49" fontId="25" fillId="6" borderId="1" xfId="1" applyNumberFormat="1" applyFont="1" applyFill="1" applyBorder="1" applyAlignment="1" applyProtection="1">
      <alignment horizontal="center" vertical="center" wrapText="1"/>
      <protection hidden="1"/>
    </xf>
    <xf numFmtId="0" fontId="26" fillId="6" borderId="1" xfId="1" applyFont="1" applyFill="1" applyBorder="1" applyAlignment="1" applyProtection="1">
      <alignment horizontal="right" vertical="center"/>
      <protection hidden="1"/>
    </xf>
    <xf numFmtId="4" fontId="26" fillId="6" borderId="2" xfId="1" applyNumberFormat="1" applyFont="1" applyFill="1" applyBorder="1" applyAlignment="1" applyProtection="1">
      <alignment vertical="center" wrapText="1"/>
      <protection hidden="1"/>
    </xf>
    <xf numFmtId="0" fontId="1" fillId="5" borderId="9" xfId="1" applyFont="1" applyFill="1" applyBorder="1" applyAlignment="1" applyProtection="1">
      <alignment vertical="center"/>
      <protection hidden="1"/>
    </xf>
    <xf numFmtId="0" fontId="2" fillId="5" borderId="60" xfId="1" applyFont="1" applyFill="1" applyBorder="1" applyAlignment="1" applyProtection="1">
      <alignment vertical="center"/>
      <protection hidden="1"/>
    </xf>
    <xf numFmtId="0" fontId="2" fillId="0" borderId="59" xfId="1" applyFont="1" applyBorder="1" applyAlignment="1" applyProtection="1">
      <alignment vertical="center"/>
      <protection hidden="1"/>
    </xf>
    <xf numFmtId="1" fontId="9" fillId="0" borderId="0" xfId="1" applyNumberFormat="1" applyFont="1" applyBorder="1" applyAlignment="1" applyProtection="1">
      <alignment horizontal="left" vertical="center" wrapText="1"/>
      <protection hidden="1"/>
    </xf>
    <xf numFmtId="1" fontId="10" fillId="0" borderId="0" xfId="1" applyNumberFormat="1" applyFont="1" applyBorder="1" applyAlignment="1" applyProtection="1">
      <alignment horizontal="left" vertical="center"/>
      <protection hidden="1"/>
    </xf>
    <xf numFmtId="164" fontId="9" fillId="0" borderId="19" xfId="1" applyNumberFormat="1" applyFont="1" applyBorder="1" applyAlignment="1" applyProtection="1">
      <alignment horizontal="left" vertical="center" wrapText="1"/>
      <protection hidden="1"/>
    </xf>
    <xf numFmtId="1" fontId="12" fillId="0" borderId="0" xfId="1" applyNumberFormat="1" applyFont="1" applyBorder="1" applyAlignment="1" applyProtection="1">
      <alignment horizontal="center" vertical="center" wrapText="1"/>
      <protection hidden="1"/>
    </xf>
    <xf numFmtId="164" fontId="4" fillId="0" borderId="19" xfId="1" applyNumberFormat="1" applyFont="1" applyBorder="1" applyAlignment="1" applyProtection="1">
      <alignment vertical="center"/>
      <protection hidden="1"/>
    </xf>
    <xf numFmtId="1" fontId="8" fillId="0" borderId="0" xfId="1" applyNumberFormat="1" applyFont="1" applyBorder="1" applyAlignment="1" applyProtection="1">
      <alignment horizontal="right" vertical="center"/>
      <protection hidden="1"/>
    </xf>
    <xf numFmtId="0" fontId="4" fillId="0" borderId="0" xfId="1" applyFont="1" applyBorder="1" applyAlignment="1" applyProtection="1">
      <alignment vertical="center" wrapText="1"/>
      <protection hidden="1"/>
    </xf>
    <xf numFmtId="166" fontId="1" fillId="0" borderId="0" xfId="1" applyNumberFormat="1" applyBorder="1" applyAlignment="1" applyProtection="1">
      <alignment horizontal="right" vertical="center" wrapText="1"/>
      <protection hidden="1"/>
    </xf>
    <xf numFmtId="166" fontId="1" fillId="0" borderId="5" xfId="1" applyNumberFormat="1" applyBorder="1" applyAlignment="1" applyProtection="1">
      <alignment horizontal="right" vertical="center" wrapText="1"/>
      <protection hidden="1"/>
    </xf>
    <xf numFmtId="164" fontId="4" fillId="0" borderId="33" xfId="1" applyNumberFormat="1" applyFont="1" applyBorder="1" applyAlignment="1" applyProtection="1">
      <alignment vertical="center"/>
      <protection hidden="1"/>
    </xf>
    <xf numFmtId="1" fontId="4" fillId="0" borderId="44" xfId="1" applyNumberFormat="1" applyFont="1" applyBorder="1" applyAlignment="1" applyProtection="1">
      <alignment vertical="center"/>
      <protection hidden="1"/>
    </xf>
    <xf numFmtId="1" fontId="4" fillId="0" borderId="45" xfId="1" applyNumberFormat="1" applyFont="1" applyBorder="1" applyAlignment="1" applyProtection="1">
      <alignment vertical="center"/>
      <protection hidden="1"/>
    </xf>
    <xf numFmtId="0" fontId="4" fillId="0" borderId="39" xfId="1" applyFont="1" applyBorder="1" applyAlignment="1" applyProtection="1">
      <alignment vertical="center" wrapText="1"/>
      <protection hidden="1"/>
    </xf>
    <xf numFmtId="166" fontId="1" fillId="0" borderId="34" xfId="1" applyNumberFormat="1" applyBorder="1" applyAlignment="1" applyProtection="1">
      <alignment horizontal="right" vertical="center" wrapText="1"/>
      <protection hidden="1"/>
    </xf>
    <xf numFmtId="164" fontId="4" fillId="0" borderId="36" xfId="1" applyNumberFormat="1" applyFont="1" applyBorder="1" applyAlignment="1" applyProtection="1">
      <alignment vertical="center"/>
      <protection hidden="1"/>
    </xf>
    <xf numFmtId="1" fontId="4" fillId="0" borderId="15" xfId="1" applyNumberFormat="1" applyFont="1" applyBorder="1" applyAlignment="1" applyProtection="1">
      <alignment vertical="center"/>
      <protection hidden="1"/>
    </xf>
    <xf numFmtId="1" fontId="4" fillId="0" borderId="37" xfId="1" applyNumberFormat="1" applyFont="1" applyBorder="1" applyAlignment="1" applyProtection="1">
      <alignment vertical="center"/>
      <protection hidden="1"/>
    </xf>
    <xf numFmtId="0" fontId="4" fillId="0" borderId="13" xfId="1" applyFont="1" applyBorder="1" applyAlignment="1" applyProtection="1">
      <alignment vertical="center" wrapText="1"/>
      <protection hidden="1"/>
    </xf>
    <xf numFmtId="164" fontId="4" fillId="0" borderId="42" xfId="1" applyNumberFormat="1" applyFont="1" applyBorder="1" applyAlignment="1" applyProtection="1">
      <alignment vertical="center"/>
      <protection hidden="1"/>
    </xf>
    <xf numFmtId="1" fontId="4" fillId="0" borderId="52" xfId="1" applyNumberFormat="1" applyFont="1" applyBorder="1" applyAlignment="1" applyProtection="1">
      <alignment vertical="center"/>
      <protection hidden="1"/>
    </xf>
    <xf numFmtId="1" fontId="4" fillId="0" borderId="55" xfId="1" applyNumberFormat="1" applyFont="1" applyBorder="1" applyAlignment="1" applyProtection="1">
      <alignment vertical="center"/>
      <protection hidden="1"/>
    </xf>
    <xf numFmtId="0" fontId="4" fillId="0" borderId="38" xfId="1" applyFont="1" applyBorder="1" applyAlignment="1" applyProtection="1">
      <alignment vertical="center" wrapText="1"/>
      <protection hidden="1"/>
    </xf>
    <xf numFmtId="0" fontId="4" fillId="0" borderId="43" xfId="1" applyFont="1" applyBorder="1" applyAlignment="1" applyProtection="1">
      <alignment vertical="center" wrapText="1"/>
      <protection hidden="1"/>
    </xf>
    <xf numFmtId="1" fontId="12" fillId="0" borderId="28" xfId="1" applyNumberFormat="1" applyFont="1" applyBorder="1" applyAlignment="1" applyProtection="1">
      <alignment horizontal="center" vertical="center" wrapText="1"/>
      <protection hidden="1"/>
    </xf>
    <xf numFmtId="49" fontId="1" fillId="0" borderId="60" xfId="1" applyNumberFormat="1" applyFont="1" applyFill="1" applyBorder="1" applyAlignment="1" applyProtection="1">
      <alignment vertical="center"/>
      <protection hidden="1"/>
    </xf>
    <xf numFmtId="0" fontId="1" fillId="0" borderId="60" xfId="1" applyFont="1" applyFill="1" applyBorder="1" applyAlignment="1" applyProtection="1">
      <alignment vertical="center"/>
      <protection hidden="1"/>
    </xf>
    <xf numFmtId="0" fontId="9" fillId="0" borderId="60" xfId="1" applyFont="1" applyFill="1" applyBorder="1" applyAlignment="1" applyProtection="1">
      <alignment vertical="center"/>
      <protection hidden="1"/>
    </xf>
    <xf numFmtId="0" fontId="1" fillId="0" borderId="13" xfId="1" applyFont="1" applyFill="1" applyBorder="1" applyAlignment="1" applyProtection="1">
      <alignment vertical="center"/>
      <protection hidden="1"/>
    </xf>
    <xf numFmtId="0" fontId="9" fillId="0" borderId="59" xfId="1" applyFont="1" applyFill="1" applyBorder="1" applyAlignment="1" applyProtection="1">
      <alignment vertical="center"/>
      <protection hidden="1"/>
    </xf>
    <xf numFmtId="1" fontId="6" fillId="0" borderId="52" xfId="1" applyNumberFormat="1" applyFont="1" applyFill="1" applyBorder="1" applyAlignment="1" applyProtection="1">
      <alignment horizontal="center" vertical="center"/>
      <protection locked="0"/>
    </xf>
    <xf numFmtId="0" fontId="1" fillId="4" borderId="47" xfId="1" applyFont="1" applyFill="1" applyBorder="1" applyAlignment="1" applyProtection="1">
      <alignment horizontal="left" vertical="center"/>
      <protection locked="0"/>
    </xf>
    <xf numFmtId="165" fontId="1" fillId="4" borderId="54" xfId="1" applyNumberFormat="1" applyFont="1" applyFill="1" applyBorder="1" applyAlignment="1" applyProtection="1">
      <alignment horizontal="left" vertical="center"/>
      <protection locked="0"/>
    </xf>
    <xf numFmtId="0" fontId="16" fillId="4" borderId="32" xfId="0" applyFont="1" applyFill="1" applyBorder="1" applyAlignment="1" applyProtection="1">
      <alignment horizontal="center" vertical="top"/>
      <protection locked="0"/>
    </xf>
    <xf numFmtId="2" fontId="17" fillId="0" borderId="36" xfId="3" applyNumberFormat="1" applyFont="1" applyFill="1" applyBorder="1" applyAlignment="1" applyProtection="1">
      <alignment horizontal="left" vertical="center" wrapText="1"/>
      <protection locked="0"/>
    </xf>
    <xf numFmtId="2" fontId="17" fillId="0" borderId="14" xfId="3" applyNumberFormat="1" applyFont="1" applyFill="1" applyBorder="1" applyAlignment="1" applyProtection="1">
      <alignment horizontal="left" vertical="center" wrapText="1"/>
      <protection locked="0"/>
    </xf>
    <xf numFmtId="49" fontId="17" fillId="0" borderId="36" xfId="3" applyNumberFormat="1" applyFont="1" applyFill="1" applyBorder="1" applyAlignment="1" applyProtection="1">
      <alignment horizontal="left" vertical="center" wrapText="1"/>
      <protection locked="0"/>
    </xf>
    <xf numFmtId="49" fontId="1" fillId="0" borderId="60" xfId="1" applyNumberFormat="1" applyFont="1" applyFill="1" applyBorder="1" applyAlignment="1" applyProtection="1">
      <alignment horizontal="center" vertical="center"/>
      <protection hidden="1"/>
    </xf>
    <xf numFmtId="0" fontId="1" fillId="0" borderId="60" xfId="1" applyFont="1" applyFill="1" applyBorder="1" applyAlignment="1" applyProtection="1">
      <alignment horizontal="center" vertical="center"/>
      <protection hidden="1"/>
    </xf>
    <xf numFmtId="0" fontId="2" fillId="0" borderId="60" xfId="1" applyFont="1" applyFill="1" applyBorder="1" applyAlignment="1" applyProtection="1">
      <alignment horizontal="center" vertical="center"/>
      <protection hidden="1"/>
    </xf>
    <xf numFmtId="49" fontId="4" fillId="0" borderId="1" xfId="1" applyNumberFormat="1" applyFont="1" applyBorder="1" applyAlignment="1" applyProtection="1">
      <alignment horizontal="center" vertical="center"/>
      <protection hidden="1"/>
    </xf>
    <xf numFmtId="49" fontId="4" fillId="0" borderId="28" xfId="1" applyNumberFormat="1" applyFont="1" applyBorder="1" applyAlignment="1" applyProtection="1">
      <alignment horizontal="center" vertical="center"/>
      <protection hidden="1"/>
    </xf>
    <xf numFmtId="49" fontId="18" fillId="0" borderId="16" xfId="1" applyNumberFormat="1" applyFont="1" applyBorder="1" applyAlignment="1" applyProtection="1">
      <alignment horizontal="center" vertical="center"/>
      <protection hidden="1"/>
    </xf>
    <xf numFmtId="0" fontId="9" fillId="0" borderId="60" xfId="1" applyFont="1" applyFill="1" applyBorder="1" applyAlignment="1" applyProtection="1">
      <alignment horizontal="center" vertical="center"/>
      <protection hidden="1"/>
    </xf>
    <xf numFmtId="0" fontId="9" fillId="0" borderId="1" xfId="1" applyFont="1" applyBorder="1" applyAlignment="1" applyProtection="1">
      <alignment horizontal="center" vertical="center"/>
      <protection hidden="1"/>
    </xf>
    <xf numFmtId="0" fontId="9" fillId="0" borderId="28" xfId="1" applyFont="1" applyBorder="1" applyAlignment="1" applyProtection="1">
      <alignment horizontal="center" vertical="center"/>
      <protection hidden="1"/>
    </xf>
    <xf numFmtId="0" fontId="4" fillId="0" borderId="0" xfId="1" applyFont="1" applyAlignment="1" applyProtection="1">
      <alignment horizontal="center" vertical="center"/>
      <protection hidden="1"/>
    </xf>
    <xf numFmtId="4" fontId="17" fillId="0" borderId="15" xfId="3" applyNumberFormat="1" applyFont="1" applyFill="1" applyBorder="1" applyAlignment="1" applyProtection="1">
      <alignment horizontal="right" vertical="center" wrapText="1" indent="1"/>
      <protection locked="0"/>
    </xf>
    <xf numFmtId="4" fontId="16" fillId="0" borderId="58" xfId="2" applyNumberFormat="1" applyFont="1" applyBorder="1" applyAlignment="1" applyProtection="1">
      <alignment horizontal="right" vertical="center" wrapText="1" indent="1"/>
      <protection locked="0"/>
    </xf>
    <xf numFmtId="4" fontId="16" fillId="0" borderId="15" xfId="2" applyNumberFormat="1" applyFont="1" applyBorder="1" applyAlignment="1" applyProtection="1">
      <alignment horizontal="right" vertical="center" wrapText="1" indent="1"/>
      <protection locked="0"/>
    </xf>
    <xf numFmtId="4" fontId="16" fillId="0" borderId="9" xfId="2" applyNumberFormat="1" applyFont="1" applyBorder="1" applyAlignment="1" applyProtection="1">
      <alignment horizontal="right" vertical="center" wrapText="1" indent="1"/>
      <protection locked="0"/>
    </xf>
    <xf numFmtId="4" fontId="16" fillId="0" borderId="37" xfId="2" applyNumberFormat="1" applyFont="1" applyBorder="1" applyAlignment="1" applyProtection="1">
      <alignment horizontal="right" vertical="center" wrapText="1" indent="1"/>
      <protection locked="0"/>
    </xf>
    <xf numFmtId="4" fontId="16" fillId="0" borderId="14" xfId="2" applyNumberFormat="1" applyFont="1" applyBorder="1" applyAlignment="1" applyProtection="1">
      <alignment horizontal="right" vertical="center" wrapText="1" indent="1"/>
      <protection locked="0"/>
    </xf>
    <xf numFmtId="4" fontId="16" fillId="0" borderId="36" xfId="3" applyNumberFormat="1" applyFont="1" applyFill="1" applyBorder="1" applyAlignment="1" applyProtection="1">
      <alignment horizontal="right" vertical="center" wrapText="1" indent="1"/>
      <protection hidden="1"/>
    </xf>
    <xf numFmtId="4" fontId="16" fillId="0" borderId="14" xfId="3" applyNumberFormat="1" applyFont="1" applyFill="1" applyBorder="1" applyAlignment="1" applyProtection="1">
      <alignment horizontal="right" vertical="center" wrapText="1" indent="1"/>
      <protection hidden="1"/>
    </xf>
    <xf numFmtId="4" fontId="16" fillId="0" borderId="36" xfId="3" applyNumberFormat="1" applyFont="1" applyFill="1" applyBorder="1" applyAlignment="1" applyProtection="1">
      <alignment horizontal="right" vertical="center" indent="1"/>
      <protection locked="0"/>
    </xf>
    <xf numFmtId="4" fontId="16" fillId="0" borderId="14" xfId="3" applyNumberFormat="1" applyFont="1" applyBorder="1" applyAlignment="1" applyProtection="1">
      <alignment horizontal="right" vertical="center" indent="1"/>
      <protection locked="0"/>
    </xf>
    <xf numFmtId="4" fontId="16" fillId="0" borderId="36" xfId="3" applyNumberFormat="1" applyFont="1" applyFill="1" applyBorder="1" applyAlignment="1" applyProtection="1">
      <alignment horizontal="right" vertical="center" indent="1"/>
      <protection hidden="1"/>
    </xf>
    <xf numFmtId="4" fontId="16" fillId="0" borderId="14" xfId="3" applyNumberFormat="1" applyFont="1" applyFill="1" applyBorder="1" applyAlignment="1" applyProtection="1">
      <alignment horizontal="right" vertical="center" indent="1"/>
      <protection hidden="1"/>
    </xf>
    <xf numFmtId="4" fontId="9" fillId="0" borderId="0" xfId="1" applyNumberFormat="1" applyFont="1" applyAlignment="1" applyProtection="1">
      <alignment horizontal="right" vertical="center"/>
      <protection hidden="1"/>
    </xf>
    <xf numFmtId="4" fontId="25" fillId="6" borderId="10" xfId="1" applyNumberFormat="1" applyFont="1" applyFill="1" applyBorder="1" applyAlignment="1" applyProtection="1">
      <alignment horizontal="right" vertical="center"/>
      <protection hidden="1"/>
    </xf>
    <xf numFmtId="4" fontId="27" fillId="6" borderId="10" xfId="1" applyNumberFormat="1" applyFont="1" applyFill="1" applyBorder="1" applyAlignment="1" applyProtection="1">
      <alignment horizontal="right" vertical="center"/>
      <protection hidden="1"/>
    </xf>
    <xf numFmtId="4" fontId="27" fillId="6" borderId="11" xfId="1" applyNumberFormat="1" applyFont="1" applyFill="1" applyBorder="1" applyAlignment="1" applyProtection="1">
      <alignment horizontal="right" vertical="center"/>
      <protection hidden="1"/>
    </xf>
    <xf numFmtId="4" fontId="28" fillId="0" borderId="0" xfId="1" applyNumberFormat="1" applyFont="1" applyAlignment="1" applyProtection="1">
      <alignment horizontal="right" vertical="center"/>
      <protection hidden="1"/>
    </xf>
    <xf numFmtId="4" fontId="25" fillId="6" borderId="48" xfId="1" applyNumberFormat="1" applyFont="1" applyFill="1" applyBorder="1" applyAlignment="1" applyProtection="1">
      <alignment horizontal="left" vertical="center"/>
      <protection hidden="1"/>
    </xf>
    <xf numFmtId="4" fontId="25" fillId="6" borderId="10" xfId="1" applyNumberFormat="1" applyFont="1" applyFill="1" applyBorder="1" applyAlignment="1" applyProtection="1">
      <alignment horizontal="left" vertical="center"/>
      <protection hidden="1"/>
    </xf>
    <xf numFmtId="4" fontId="27" fillId="6" borderId="10" xfId="3" applyNumberFormat="1" applyFont="1" applyFill="1" applyBorder="1" applyAlignment="1" applyProtection="1">
      <alignment horizontal="right" vertical="center" indent="1"/>
      <protection hidden="1"/>
    </xf>
    <xf numFmtId="164" fontId="27" fillId="6" borderId="30" xfId="1" applyNumberFormat="1" applyFont="1" applyFill="1" applyBorder="1" applyAlignment="1" applyProtection="1">
      <alignment horizontal="left" vertical="center"/>
      <protection hidden="1"/>
    </xf>
    <xf numFmtId="0" fontId="27" fillId="6" borderId="31" xfId="1" applyFont="1" applyFill="1" applyBorder="1" applyAlignment="1" applyProtection="1">
      <alignment vertical="center" wrapText="1"/>
      <protection hidden="1"/>
    </xf>
    <xf numFmtId="1" fontId="27" fillId="6" borderId="31" xfId="1" applyNumberFormat="1" applyFont="1" applyFill="1" applyBorder="1" applyAlignment="1" applyProtection="1">
      <alignment horizontal="right" vertical="center"/>
      <protection hidden="1"/>
    </xf>
    <xf numFmtId="1" fontId="29" fillId="6" borderId="31" xfId="1" applyNumberFormat="1" applyFont="1" applyFill="1" applyBorder="1" applyAlignment="1" applyProtection="1">
      <alignment horizontal="right" vertical="center"/>
      <protection hidden="1"/>
    </xf>
    <xf numFmtId="166" fontId="27" fillId="6" borderId="31" xfId="1" applyNumberFormat="1" applyFont="1" applyFill="1" applyBorder="1" applyAlignment="1" applyProtection="1">
      <alignment horizontal="right" vertical="center"/>
      <protection hidden="1"/>
    </xf>
    <xf numFmtId="0" fontId="1" fillId="5" borderId="44" xfId="1" applyFill="1" applyBorder="1" applyAlignment="1" applyProtection="1">
      <alignment vertical="center"/>
    </xf>
    <xf numFmtId="0" fontId="2" fillId="5" borderId="75" xfId="1" applyFont="1" applyFill="1" applyBorder="1" applyAlignment="1" applyProtection="1">
      <alignment vertical="center"/>
    </xf>
    <xf numFmtId="0" fontId="3" fillId="5" borderId="2" xfId="1" applyFont="1" applyFill="1" applyBorder="1" applyAlignment="1" applyProtection="1">
      <alignment horizontal="left" vertical="center"/>
    </xf>
    <xf numFmtId="0" fontId="1" fillId="5" borderId="15" xfId="1" applyFill="1" applyBorder="1" applyAlignment="1" applyProtection="1">
      <alignment vertical="center"/>
    </xf>
    <xf numFmtId="0" fontId="2" fillId="5" borderId="13" xfId="1" applyFont="1" applyFill="1" applyBorder="1" applyAlignment="1" applyProtection="1">
      <alignment horizontal="left" vertical="center"/>
    </xf>
    <xf numFmtId="0" fontId="5" fillId="5" borderId="13" xfId="1" applyFont="1" applyFill="1" applyBorder="1" applyAlignment="1" applyProtection="1">
      <alignment horizontal="left" vertical="center"/>
    </xf>
    <xf numFmtId="164" fontId="6" fillId="5" borderId="19" xfId="1" applyNumberFormat="1" applyFont="1" applyFill="1" applyBorder="1" applyAlignment="1" applyProtection="1">
      <alignment horizontal="left" vertical="center"/>
    </xf>
    <xf numFmtId="164" fontId="6" fillId="5" borderId="5" xfId="1" applyNumberFormat="1" applyFont="1" applyFill="1" applyBorder="1" applyAlignment="1" applyProtection="1">
      <alignment horizontal="left" vertical="center"/>
    </xf>
    <xf numFmtId="0" fontId="9" fillId="5" borderId="44" xfId="1" applyFont="1" applyFill="1" applyBorder="1" applyAlignment="1" applyProtection="1">
      <alignment vertical="center"/>
    </xf>
    <xf numFmtId="0" fontId="4" fillId="5" borderId="45" xfId="1" applyFont="1" applyFill="1" applyBorder="1" applyAlignment="1" applyProtection="1">
      <alignment vertical="center"/>
    </xf>
    <xf numFmtId="0" fontId="9" fillId="5" borderId="52" xfId="1" applyFont="1" applyFill="1" applyBorder="1" applyAlignment="1" applyProtection="1">
      <alignment vertical="center"/>
    </xf>
    <xf numFmtId="0" fontId="4" fillId="5" borderId="55" xfId="1" applyFont="1" applyFill="1" applyBorder="1" applyAlignment="1" applyProtection="1">
      <alignment vertical="center"/>
    </xf>
    <xf numFmtId="2" fontId="17" fillId="0" borderId="15" xfId="3" applyNumberFormat="1" applyFont="1" applyFill="1" applyBorder="1" applyAlignment="1" applyProtection="1">
      <alignment horizontal="center" vertical="center" wrapText="1"/>
      <protection locked="0"/>
    </xf>
    <xf numFmtId="4" fontId="25" fillId="6" borderId="10" xfId="1" applyNumberFormat="1" applyFont="1" applyFill="1" applyBorder="1" applyAlignment="1" applyProtection="1">
      <alignment horizontal="center" vertical="center"/>
      <protection hidden="1"/>
    </xf>
    <xf numFmtId="2" fontId="17" fillId="0" borderId="15" xfId="3" applyNumberFormat="1" applyFont="1" applyFill="1" applyBorder="1" applyAlignment="1" applyProtection="1">
      <alignment horizontal="center" vertical="center"/>
      <protection locked="0"/>
    </xf>
    <xf numFmtId="164" fontId="3" fillId="11" borderId="30" xfId="1" applyNumberFormat="1" applyFont="1" applyFill="1" applyBorder="1" applyAlignment="1" applyProtection="1">
      <alignment horizontal="left" vertical="center"/>
      <protection hidden="1"/>
    </xf>
    <xf numFmtId="0" fontId="3" fillId="11" borderId="31" xfId="1" applyFont="1" applyFill="1" applyBorder="1" applyAlignment="1" applyProtection="1">
      <alignment vertical="center"/>
      <protection hidden="1"/>
    </xf>
    <xf numFmtId="166" fontId="3" fillId="11" borderId="31" xfId="1" applyNumberFormat="1" applyFont="1" applyFill="1" applyBorder="1" applyAlignment="1" applyProtection="1">
      <alignment horizontal="right" vertical="center" wrapText="1"/>
      <protection hidden="1"/>
    </xf>
    <xf numFmtId="1" fontId="3" fillId="11" borderId="31" xfId="1" applyNumberFormat="1" applyFont="1" applyFill="1" applyBorder="1" applyAlignment="1" applyProtection="1">
      <alignment horizontal="left" vertical="center"/>
      <protection hidden="1"/>
    </xf>
    <xf numFmtId="1" fontId="13" fillId="11" borderId="31" xfId="1" applyNumberFormat="1" applyFont="1" applyFill="1" applyBorder="1" applyAlignment="1" applyProtection="1">
      <alignment vertical="center" wrapText="1"/>
      <protection hidden="1"/>
    </xf>
    <xf numFmtId="2" fontId="16" fillId="0" borderId="15" xfId="5" applyNumberFormat="1" applyFont="1" applyBorder="1" applyAlignment="1" applyProtection="1">
      <alignment horizontal="left" vertical="top" wrapText="1"/>
      <protection hidden="1"/>
    </xf>
    <xf numFmtId="4" fontId="16" fillId="0" borderId="58" xfId="5" applyNumberFormat="1" applyFont="1" applyBorder="1" applyAlignment="1" applyProtection="1">
      <alignment horizontal="right" vertical="center" wrapText="1" indent="1"/>
      <protection locked="0"/>
    </xf>
    <xf numFmtId="4" fontId="16" fillId="0" borderId="15" xfId="5" applyNumberFormat="1" applyFont="1" applyBorder="1" applyAlignment="1" applyProtection="1">
      <alignment horizontal="right" vertical="center" indent="1"/>
      <protection locked="0"/>
    </xf>
    <xf numFmtId="4" fontId="16" fillId="0" borderId="9" xfId="5" applyNumberFormat="1" applyFont="1" applyBorder="1" applyAlignment="1" applyProtection="1">
      <alignment horizontal="right" vertical="center" indent="1"/>
      <protection locked="0"/>
    </xf>
    <xf numFmtId="4" fontId="16" fillId="0" borderId="37" xfId="5" applyNumberFormat="1" applyFont="1" applyBorder="1" applyAlignment="1" applyProtection="1">
      <alignment horizontal="right" vertical="center" indent="1"/>
      <protection locked="0"/>
    </xf>
    <xf numFmtId="4" fontId="16" fillId="0" borderId="14" xfId="5" applyNumberFormat="1" applyFont="1" applyBorder="1" applyAlignment="1" applyProtection="1">
      <alignment horizontal="right" vertical="center" indent="1"/>
      <protection locked="0"/>
    </xf>
    <xf numFmtId="0" fontId="0" fillId="0" borderId="0" xfId="0" applyProtection="1"/>
    <xf numFmtId="0" fontId="0" fillId="0" borderId="0" xfId="0" applyProtection="1">
      <protection locked="0"/>
    </xf>
    <xf numFmtId="0" fontId="2" fillId="0" borderId="9" xfId="1" applyFont="1" applyBorder="1" applyAlignment="1" applyProtection="1">
      <alignment vertical="center"/>
    </xf>
    <xf numFmtId="0" fontId="1" fillId="0" borderId="9" xfId="1" applyBorder="1" applyAlignment="1" applyProtection="1">
      <alignment vertical="center"/>
    </xf>
    <xf numFmtId="49" fontId="4" fillId="2" borderId="0" xfId="1" applyNumberFormat="1" applyFont="1" applyFill="1" applyBorder="1" applyAlignment="1" applyProtection="1">
      <alignment vertical="center"/>
    </xf>
    <xf numFmtId="0" fontId="1" fillId="2" borderId="0" xfId="1" applyFill="1" applyAlignment="1" applyProtection="1">
      <alignment vertical="center"/>
    </xf>
    <xf numFmtId="0" fontId="1" fillId="0" borderId="0" xfId="1" applyAlignment="1" applyProtection="1">
      <alignment vertical="center"/>
    </xf>
    <xf numFmtId="0" fontId="4" fillId="2" borderId="0" xfId="1" applyFont="1" applyFill="1" applyBorder="1" applyAlignment="1" applyProtection="1">
      <alignment vertical="center"/>
    </xf>
    <xf numFmtId="0" fontId="4" fillId="2" borderId="0" xfId="1" applyFont="1" applyFill="1" applyAlignment="1" applyProtection="1">
      <alignment vertical="center"/>
    </xf>
    <xf numFmtId="0" fontId="1" fillId="0" borderId="9" xfId="1" applyBorder="1" applyAlignment="1" applyProtection="1">
      <alignment vertical="center" wrapText="1"/>
    </xf>
    <xf numFmtId="0" fontId="4" fillId="2" borderId="0" xfId="1" applyFont="1" applyFill="1" applyAlignment="1" applyProtection="1">
      <alignment vertical="center" wrapText="1"/>
    </xf>
    <xf numFmtId="164" fontId="6" fillId="2" borderId="0" xfId="1" applyNumberFormat="1" applyFont="1" applyFill="1" applyBorder="1" applyAlignment="1" applyProtection="1">
      <alignment horizontal="left" vertical="center"/>
    </xf>
    <xf numFmtId="164" fontId="6" fillId="2" borderId="0" xfId="1" applyNumberFormat="1" applyFont="1" applyFill="1" applyAlignment="1" applyProtection="1">
      <alignment horizontal="left" vertical="center"/>
    </xf>
    <xf numFmtId="164" fontId="7" fillId="2" borderId="0" xfId="1" applyNumberFormat="1" applyFont="1" applyFill="1" applyAlignment="1" applyProtection="1">
      <alignment horizontal="left" vertical="center"/>
    </xf>
    <xf numFmtId="0" fontId="8" fillId="2" borderId="0" xfId="1" applyFont="1" applyFill="1" applyAlignment="1" applyProtection="1">
      <alignment vertical="center"/>
    </xf>
    <xf numFmtId="0" fontId="1" fillId="2" borderId="0" xfId="1" applyFill="1" applyAlignment="1" applyProtection="1">
      <alignment vertical="center" wrapText="1"/>
    </xf>
    <xf numFmtId="164" fontId="6" fillId="0" borderId="0" xfId="1" applyNumberFormat="1" applyFont="1" applyAlignment="1" applyProtection="1">
      <alignment horizontal="left" vertical="center"/>
    </xf>
    <xf numFmtId="164" fontId="7" fillId="0" borderId="0" xfId="1" applyNumberFormat="1" applyFont="1" applyAlignment="1" applyProtection="1">
      <alignment horizontal="left" vertical="center"/>
    </xf>
    <xf numFmtId="0" fontId="8" fillId="0" borderId="0" xfId="1" applyFont="1" applyAlignment="1" applyProtection="1">
      <alignment vertical="center"/>
    </xf>
    <xf numFmtId="0" fontId="1" fillId="0" borderId="0" xfId="1" applyAlignment="1" applyProtection="1">
      <alignment vertical="center" wrapText="1"/>
    </xf>
    <xf numFmtId="0" fontId="2" fillId="0" borderId="9" xfId="1" applyFont="1" applyBorder="1" applyAlignment="1" applyProtection="1">
      <alignment vertical="center" wrapText="1"/>
    </xf>
    <xf numFmtId="0" fontId="1" fillId="5" borderId="9" xfId="1" applyFill="1" applyBorder="1" applyAlignment="1" applyProtection="1">
      <alignment vertical="center"/>
    </xf>
    <xf numFmtId="0" fontId="3" fillId="0" borderId="10" xfId="1" applyFont="1" applyBorder="1" applyAlignment="1" applyProtection="1">
      <alignment horizontal="left" vertical="center"/>
    </xf>
    <xf numFmtId="49" fontId="4" fillId="0" borderId="10" xfId="1" applyNumberFormat="1" applyFont="1" applyBorder="1" applyAlignment="1" applyProtection="1">
      <alignment vertical="center"/>
    </xf>
    <xf numFmtId="0" fontId="1" fillId="0" borderId="10" xfId="1" applyBorder="1" applyAlignment="1" applyProtection="1">
      <alignment horizontal="center" vertical="center"/>
    </xf>
    <xf numFmtId="0" fontId="1" fillId="0" borderId="10" xfId="1" applyBorder="1" applyAlignment="1" applyProtection="1">
      <alignment vertical="center"/>
    </xf>
    <xf numFmtId="0" fontId="1" fillId="0" borderId="11" xfId="1" applyBorder="1" applyAlignment="1" applyProtection="1">
      <alignment vertical="center"/>
    </xf>
    <xf numFmtId="0" fontId="1" fillId="0" borderId="60" xfId="1" applyBorder="1" applyAlignment="1" applyProtection="1">
      <alignment vertical="center"/>
    </xf>
    <xf numFmtId="0" fontId="1" fillId="0" borderId="13" xfId="1" applyBorder="1" applyAlignment="1" applyProtection="1">
      <alignment vertical="center"/>
    </xf>
    <xf numFmtId="164" fontId="7" fillId="0" borderId="60" xfId="1" applyNumberFormat="1" applyFont="1" applyBorder="1" applyAlignment="1" applyProtection="1">
      <alignment horizontal="center" vertical="center"/>
    </xf>
    <xf numFmtId="0" fontId="4" fillId="0" borderId="60" xfId="1" applyFont="1" applyBorder="1" applyAlignment="1" applyProtection="1">
      <alignment vertical="center"/>
    </xf>
    <xf numFmtId="0" fontId="4" fillId="0" borderId="60" xfId="1" applyFont="1" applyBorder="1" applyAlignment="1" applyProtection="1">
      <alignment horizontal="center" vertical="center"/>
    </xf>
    <xf numFmtId="0" fontId="1" fillId="0" borderId="54" xfId="1" applyBorder="1" applyAlignment="1" applyProtection="1">
      <alignment vertical="center"/>
    </xf>
    <xf numFmtId="164" fontId="7" fillId="0" borderId="59" xfId="1" applyNumberFormat="1" applyFont="1" applyBorder="1" applyAlignment="1" applyProtection="1">
      <alignment horizontal="center" vertical="center"/>
    </xf>
    <xf numFmtId="0" fontId="4" fillId="0" borderId="59" xfId="1" applyFont="1" applyBorder="1" applyAlignment="1" applyProtection="1">
      <alignment vertical="center"/>
    </xf>
    <xf numFmtId="0" fontId="2" fillId="0" borderId="59" xfId="1" applyFont="1" applyBorder="1" applyAlignment="1" applyProtection="1">
      <alignment horizontal="left" vertical="center"/>
    </xf>
    <xf numFmtId="0" fontId="1" fillId="0" borderId="59" xfId="1" applyBorder="1" applyAlignment="1" applyProtection="1">
      <alignment horizontal="center" vertical="center"/>
    </xf>
    <xf numFmtId="0" fontId="1" fillId="0" borderId="59" xfId="1" applyBorder="1" applyAlignment="1" applyProtection="1">
      <alignment vertical="center"/>
    </xf>
    <xf numFmtId="0" fontId="1" fillId="0" borderId="43" xfId="1" applyBorder="1" applyAlignment="1" applyProtection="1">
      <alignment vertical="center"/>
    </xf>
    <xf numFmtId="0" fontId="9" fillId="0" borderId="1" xfId="1" applyFont="1" applyBorder="1" applyAlignment="1" applyProtection="1">
      <alignment vertical="center" wrapText="1"/>
    </xf>
    <xf numFmtId="0" fontId="9" fillId="0" borderId="1" xfId="1" applyFont="1" applyBorder="1" applyAlignment="1" applyProtection="1">
      <alignment horizontal="center" vertical="center" wrapText="1"/>
    </xf>
    <xf numFmtId="0" fontId="9" fillId="0" borderId="0" xfId="1" applyFont="1" applyBorder="1" applyAlignment="1" applyProtection="1">
      <alignment vertical="center" wrapText="1"/>
    </xf>
    <xf numFmtId="0" fontId="9" fillId="0" borderId="0" xfId="1" applyFont="1" applyBorder="1" applyAlignment="1" applyProtection="1">
      <alignment horizontal="center" vertical="center" wrapText="1"/>
    </xf>
    <xf numFmtId="0" fontId="9" fillId="8" borderId="12" xfId="1" applyFont="1" applyFill="1" applyBorder="1" applyAlignment="1" applyProtection="1">
      <alignment horizontal="center" vertical="center" wrapText="1"/>
    </xf>
    <xf numFmtId="0" fontId="11" fillId="8" borderId="12" xfId="1" applyFont="1" applyFill="1" applyBorder="1" applyAlignment="1" applyProtection="1">
      <alignment horizontal="center" vertical="center" wrapText="1"/>
    </xf>
    <xf numFmtId="0" fontId="9" fillId="0" borderId="18" xfId="1" applyFont="1" applyBorder="1" applyAlignment="1" applyProtection="1">
      <alignment horizontal="center" vertical="center" wrapText="1"/>
    </xf>
    <xf numFmtId="0" fontId="11" fillId="0" borderId="2" xfId="1" applyFont="1" applyBorder="1" applyAlignment="1" applyProtection="1">
      <alignment horizontal="center" vertical="center" wrapText="1"/>
    </xf>
    <xf numFmtId="0" fontId="9" fillId="0" borderId="16" xfId="1" applyFont="1" applyBorder="1" applyAlignment="1" applyProtection="1">
      <alignment horizontal="center" vertical="center" wrapText="1"/>
    </xf>
    <xf numFmtId="0" fontId="9" fillId="0" borderId="28" xfId="1" applyFont="1" applyBorder="1" applyAlignment="1" applyProtection="1">
      <alignment vertical="center" wrapText="1"/>
    </xf>
    <xf numFmtId="0" fontId="9" fillId="0" borderId="28" xfId="1" applyFont="1" applyBorder="1" applyAlignment="1" applyProtection="1">
      <alignment horizontal="center" vertical="center" wrapText="1"/>
    </xf>
    <xf numFmtId="0" fontId="9" fillId="8" borderId="38" xfId="1" applyFont="1" applyFill="1" applyBorder="1" applyAlignment="1" applyProtection="1">
      <alignment horizontal="center" vertical="center" wrapText="1"/>
    </xf>
    <xf numFmtId="0" fontId="11" fillId="8" borderId="38" xfId="1" applyFont="1" applyFill="1" applyBorder="1" applyAlignment="1" applyProtection="1">
      <alignment horizontal="center" vertical="center" wrapText="1"/>
    </xf>
    <xf numFmtId="0" fontId="9" fillId="0" borderId="53" xfId="1" applyFont="1" applyBorder="1" applyAlignment="1" applyProtection="1">
      <alignment horizontal="center" vertical="center" wrapText="1"/>
    </xf>
    <xf numFmtId="0" fontId="11" fillId="0" borderId="7" xfId="1" applyFont="1" applyBorder="1" applyAlignment="1" applyProtection="1">
      <alignment horizontal="center" vertical="center" wrapText="1"/>
    </xf>
    <xf numFmtId="0" fontId="9" fillId="0" borderId="8" xfId="1" applyFont="1" applyBorder="1" applyAlignment="1" applyProtection="1">
      <alignment horizontal="center" vertical="center" wrapText="1"/>
    </xf>
    <xf numFmtId="164" fontId="27" fillId="6" borderId="30" xfId="1" applyNumberFormat="1" applyFont="1" applyFill="1" applyBorder="1" applyAlignment="1" applyProtection="1">
      <alignment horizontal="left" vertical="center"/>
    </xf>
    <xf numFmtId="164" fontId="27" fillId="6" borderId="31" xfId="1" applyNumberFormat="1" applyFont="1" applyFill="1" applyBorder="1" applyAlignment="1" applyProtection="1">
      <alignment horizontal="left" vertical="center"/>
    </xf>
    <xf numFmtId="4" fontId="29" fillId="6" borderId="31" xfId="1" applyNumberFormat="1" applyFont="1" applyFill="1" applyBorder="1" applyAlignment="1" applyProtection="1">
      <alignment vertical="center" wrapText="1"/>
    </xf>
    <xf numFmtId="0" fontId="27" fillId="6" borderId="31" xfId="1" applyFont="1" applyFill="1" applyBorder="1" applyAlignment="1" applyProtection="1">
      <alignment vertical="center" wrapText="1"/>
    </xf>
    <xf numFmtId="0" fontId="27" fillId="6" borderId="31" xfId="1" applyFont="1" applyFill="1" applyBorder="1" applyAlignment="1" applyProtection="1">
      <alignment horizontal="center" vertical="center" wrapText="1"/>
    </xf>
    <xf numFmtId="4" fontId="27" fillId="6" borderId="78" xfId="1" applyNumberFormat="1" applyFont="1" applyFill="1" applyBorder="1" applyAlignment="1" applyProtection="1">
      <alignment horizontal="right" vertical="center" indent="1"/>
    </xf>
    <xf numFmtId="166" fontId="27" fillId="6" borderId="31" xfId="1" applyNumberFormat="1" applyFont="1" applyFill="1" applyBorder="1" applyAlignment="1" applyProtection="1">
      <alignment horizontal="right" vertical="center" wrapText="1"/>
    </xf>
    <xf numFmtId="166" fontId="27" fillId="6" borderId="72" xfId="1" applyNumberFormat="1" applyFont="1" applyFill="1" applyBorder="1" applyAlignment="1" applyProtection="1">
      <alignment horizontal="right" vertical="center" wrapText="1"/>
    </xf>
    <xf numFmtId="164" fontId="4" fillId="5" borderId="0" xfId="1" applyNumberFormat="1" applyFont="1" applyFill="1" applyBorder="1" applyAlignment="1" applyProtection="1">
      <alignment vertical="center"/>
    </xf>
    <xf numFmtId="165" fontId="8" fillId="5" borderId="0" xfId="1" applyNumberFormat="1" applyFont="1" applyFill="1" applyBorder="1" applyAlignment="1" applyProtection="1">
      <alignment horizontal="left" vertical="center"/>
    </xf>
    <xf numFmtId="165" fontId="8" fillId="5" borderId="0" xfId="1" applyNumberFormat="1" applyFont="1" applyFill="1" applyBorder="1" applyAlignment="1" applyProtection="1">
      <alignment horizontal="right" vertical="center"/>
    </xf>
    <xf numFmtId="0" fontId="4" fillId="5" borderId="0" xfId="1" applyFont="1" applyFill="1" applyBorder="1" applyAlignment="1" applyProtection="1">
      <alignment vertical="center" wrapText="1"/>
    </xf>
    <xf numFmtId="0" fontId="4" fillId="5" borderId="0" xfId="1" applyFont="1" applyFill="1" applyBorder="1" applyAlignment="1" applyProtection="1">
      <alignment horizontal="center" vertical="center" wrapText="1"/>
    </xf>
    <xf numFmtId="4" fontId="4" fillId="5" borderId="62" xfId="1" applyNumberFormat="1" applyFont="1" applyFill="1" applyBorder="1" applyAlignment="1" applyProtection="1">
      <alignment horizontal="right" vertical="center" indent="1"/>
    </xf>
    <xf numFmtId="4" fontId="1" fillId="5" borderId="0" xfId="1" applyNumberFormat="1" applyFill="1" applyBorder="1" applyAlignment="1" applyProtection="1">
      <alignment horizontal="right" vertical="center" indent="1"/>
    </xf>
    <xf numFmtId="4" fontId="1" fillId="5" borderId="64" xfId="1" applyNumberFormat="1" applyFill="1" applyBorder="1" applyAlignment="1" applyProtection="1">
      <alignment horizontal="right" vertical="center" indent="1"/>
    </xf>
    <xf numFmtId="166" fontId="1" fillId="5" borderId="0" xfId="1" applyNumberFormat="1" applyFill="1" applyBorder="1" applyAlignment="1" applyProtection="1">
      <alignment horizontal="right" vertical="center" wrapText="1"/>
    </xf>
    <xf numFmtId="166" fontId="1" fillId="5" borderId="5" xfId="1" applyNumberFormat="1" applyFill="1" applyBorder="1" applyAlignment="1" applyProtection="1">
      <alignment horizontal="right" vertical="center" wrapText="1"/>
    </xf>
    <xf numFmtId="0" fontId="1" fillId="5" borderId="0" xfId="1" applyFill="1" applyBorder="1" applyProtection="1"/>
    <xf numFmtId="0" fontId="1" fillId="5" borderId="0" xfId="1" applyFill="1" applyBorder="1" applyAlignment="1" applyProtection="1">
      <alignment vertical="center"/>
    </xf>
    <xf numFmtId="164" fontId="3" fillId="11" borderId="4" xfId="1" applyNumberFormat="1" applyFont="1" applyFill="1" applyBorder="1" applyAlignment="1" applyProtection="1">
      <alignment horizontal="left" vertical="center"/>
    </xf>
    <xf numFmtId="164" fontId="3" fillId="11" borderId="1" xfId="1" applyNumberFormat="1" applyFont="1" applyFill="1" applyBorder="1" applyAlignment="1" applyProtection="1">
      <alignment horizontal="center" vertical="center"/>
    </xf>
    <xf numFmtId="4" fontId="13" fillId="11" borderId="1" xfId="1" applyNumberFormat="1" applyFont="1" applyFill="1" applyBorder="1" applyAlignment="1" applyProtection="1">
      <alignment vertical="center" wrapText="1"/>
    </xf>
    <xf numFmtId="0" fontId="3" fillId="11" borderId="1" xfId="1" applyFont="1" applyFill="1" applyBorder="1" applyAlignment="1" applyProtection="1">
      <alignment vertical="center"/>
    </xf>
    <xf numFmtId="0" fontId="3" fillId="11" borderId="1" xfId="1" applyFont="1" applyFill="1" applyBorder="1" applyAlignment="1" applyProtection="1">
      <alignment horizontal="left" vertical="center" wrapText="1"/>
    </xf>
    <xf numFmtId="0" fontId="3" fillId="11" borderId="1" xfId="1" applyFont="1" applyFill="1" applyBorder="1" applyAlignment="1" applyProtection="1">
      <alignment vertical="center" wrapText="1"/>
    </xf>
    <xf numFmtId="4" fontId="3" fillId="11" borderId="76" xfId="1" applyNumberFormat="1" applyFont="1" applyFill="1" applyBorder="1" applyAlignment="1" applyProtection="1">
      <alignment horizontal="right" vertical="center" indent="1"/>
    </xf>
    <xf numFmtId="4" fontId="3" fillId="11" borderId="1" xfId="1" applyNumberFormat="1" applyFont="1" applyFill="1" applyBorder="1" applyAlignment="1" applyProtection="1">
      <alignment horizontal="right" vertical="center" indent="1"/>
    </xf>
    <xf numFmtId="4" fontId="3" fillId="11" borderId="77" xfId="1" applyNumberFormat="1" applyFont="1" applyFill="1" applyBorder="1" applyAlignment="1" applyProtection="1">
      <alignment horizontal="right" vertical="center" indent="1"/>
    </xf>
    <xf numFmtId="166" fontId="3" fillId="11" borderId="1" xfId="1" applyNumberFormat="1" applyFont="1" applyFill="1" applyBorder="1" applyAlignment="1" applyProtection="1">
      <alignment horizontal="right" vertical="center" wrapText="1"/>
    </xf>
    <xf numFmtId="166" fontId="3" fillId="11" borderId="2" xfId="1" applyNumberFormat="1" applyFont="1" applyFill="1" applyBorder="1" applyAlignment="1" applyProtection="1">
      <alignment horizontal="right" vertical="center" wrapText="1"/>
    </xf>
    <xf numFmtId="164" fontId="4" fillId="0" borderId="36" xfId="0" applyNumberFormat="1" applyFont="1" applyBorder="1" applyAlignment="1" applyProtection="1">
      <alignment vertical="center"/>
    </xf>
    <xf numFmtId="165" fontId="23" fillId="0" borderId="60" xfId="0" applyNumberFormat="1" applyFont="1" applyBorder="1" applyAlignment="1" applyProtection="1">
      <alignment horizontal="center" vertical="center"/>
    </xf>
    <xf numFmtId="165" fontId="23" fillId="0" borderId="13" xfId="0" applyNumberFormat="1" applyFont="1" applyBorder="1" applyAlignment="1" applyProtection="1">
      <alignment horizontal="right" vertical="center"/>
    </xf>
    <xf numFmtId="0" fontId="4" fillId="10" borderId="14" xfId="1" applyFont="1" applyFill="1" applyBorder="1" applyAlignment="1" applyProtection="1">
      <alignment vertical="center" wrapText="1"/>
    </xf>
    <xf numFmtId="0" fontId="4" fillId="10" borderId="36" xfId="1" applyFont="1" applyFill="1" applyBorder="1" applyAlignment="1" applyProtection="1">
      <alignment vertical="center" wrapText="1"/>
    </xf>
    <xf numFmtId="4" fontId="4" fillId="8" borderId="65" xfId="1" applyNumberFormat="1" applyFont="1" applyFill="1" applyBorder="1" applyAlignment="1" applyProtection="1">
      <alignment horizontal="right" vertical="center" indent="1"/>
    </xf>
    <xf numFmtId="4" fontId="1" fillId="8" borderId="14" xfId="1" applyNumberFormat="1" applyFill="1" applyBorder="1" applyAlignment="1" applyProtection="1">
      <alignment horizontal="right" vertical="center" indent="1"/>
    </xf>
    <xf numFmtId="4" fontId="1" fillId="8" borderId="66" xfId="1" applyNumberFormat="1" applyFill="1" applyBorder="1" applyAlignment="1" applyProtection="1">
      <alignment horizontal="right" vertical="center" indent="1"/>
    </xf>
    <xf numFmtId="166" fontId="1" fillId="10" borderId="13" xfId="1" applyNumberFormat="1" applyFill="1" applyBorder="1" applyAlignment="1" applyProtection="1">
      <alignment horizontal="right" vertical="center" wrapText="1"/>
    </xf>
    <xf numFmtId="166" fontId="1" fillId="10" borderId="14" xfId="1" applyNumberFormat="1" applyFill="1" applyBorder="1" applyAlignment="1" applyProtection="1">
      <alignment horizontal="right" vertical="center" wrapText="1"/>
    </xf>
    <xf numFmtId="164" fontId="4" fillId="0" borderId="40" xfId="0" applyNumberFormat="1" applyFont="1" applyBorder="1" applyAlignment="1" applyProtection="1">
      <alignment vertical="center"/>
    </xf>
    <xf numFmtId="165" fontId="23" fillId="0" borderId="61" xfId="0" applyNumberFormat="1" applyFont="1" applyBorder="1" applyAlignment="1" applyProtection="1">
      <alignment horizontal="center" vertical="center"/>
    </xf>
    <xf numFmtId="165" fontId="23" fillId="0" borderId="7" xfId="0" applyNumberFormat="1" applyFont="1" applyBorder="1" applyAlignment="1" applyProtection="1">
      <alignment horizontal="right" vertical="center"/>
    </xf>
    <xf numFmtId="0" fontId="4" fillId="10" borderId="46" xfId="1" applyFont="1" applyFill="1" applyBorder="1" applyAlignment="1" applyProtection="1">
      <alignment vertical="center" wrapText="1"/>
    </xf>
    <xf numFmtId="0" fontId="4" fillId="10" borderId="40" xfId="1" applyFont="1" applyFill="1" applyBorder="1" applyAlignment="1" applyProtection="1">
      <alignment vertical="center" wrapText="1"/>
    </xf>
    <xf numFmtId="4" fontId="4" fillId="8" borderId="71" xfId="1" applyNumberFormat="1" applyFont="1" applyFill="1" applyBorder="1" applyAlignment="1" applyProtection="1">
      <alignment horizontal="right" vertical="center" indent="1"/>
    </xf>
    <xf numFmtId="4" fontId="1" fillId="8" borderId="38" xfId="1" applyNumberFormat="1" applyFill="1" applyBorder="1" applyAlignment="1" applyProtection="1">
      <alignment horizontal="right" vertical="center" indent="1"/>
    </xf>
    <xf numFmtId="4" fontId="1" fillId="8" borderId="70" xfId="1" applyNumberFormat="1" applyFill="1" applyBorder="1" applyAlignment="1" applyProtection="1">
      <alignment horizontal="right" vertical="center" indent="1"/>
    </xf>
    <xf numFmtId="166" fontId="1" fillId="10" borderId="7" xfId="1" applyNumberFormat="1" applyFill="1" applyBorder="1" applyAlignment="1" applyProtection="1">
      <alignment horizontal="right" vertical="center" wrapText="1"/>
    </xf>
    <xf numFmtId="166" fontId="1" fillId="10" borderId="46" xfId="1" applyNumberFormat="1" applyFill="1" applyBorder="1" applyAlignment="1" applyProtection="1">
      <alignment horizontal="right" vertical="center" wrapText="1"/>
    </xf>
    <xf numFmtId="164" fontId="4" fillId="0" borderId="48" xfId="0" applyNumberFormat="1" applyFont="1" applyBorder="1" applyAlignment="1" applyProtection="1">
      <alignment vertical="center"/>
    </xf>
    <xf numFmtId="165" fontId="23" fillId="0" borderId="10" xfId="0" applyNumberFormat="1" applyFont="1" applyBorder="1" applyAlignment="1" applyProtection="1">
      <alignment horizontal="center" vertical="center"/>
    </xf>
    <xf numFmtId="165" fontId="23" fillId="0" borderId="11" xfId="0" applyNumberFormat="1" applyFont="1" applyBorder="1" applyAlignment="1" applyProtection="1">
      <alignment horizontal="right" vertical="center"/>
    </xf>
    <xf numFmtId="0" fontId="4" fillId="10" borderId="12" xfId="1" applyFont="1" applyFill="1" applyBorder="1" applyAlignment="1" applyProtection="1">
      <alignment vertical="center" wrapText="1"/>
    </xf>
    <xf numFmtId="0" fontId="4" fillId="10" borderId="48" xfId="1" applyFont="1" applyFill="1" applyBorder="1" applyAlignment="1" applyProtection="1">
      <alignment vertical="center" wrapText="1"/>
    </xf>
    <xf numFmtId="4" fontId="4" fillId="8" borderId="67" xfId="1" applyNumberFormat="1" applyFont="1" applyFill="1" applyBorder="1" applyAlignment="1" applyProtection="1">
      <alignment horizontal="right" vertical="center" indent="1"/>
    </xf>
    <xf numFmtId="4" fontId="1" fillId="8" borderId="12" xfId="1" applyNumberFormat="1" applyFill="1" applyBorder="1" applyAlignment="1" applyProtection="1">
      <alignment horizontal="right" vertical="center" indent="1"/>
    </xf>
    <xf numFmtId="4" fontId="1" fillId="8" borderId="68" xfId="1" applyNumberFormat="1" applyFill="1" applyBorder="1" applyAlignment="1" applyProtection="1">
      <alignment horizontal="right" vertical="center" indent="1"/>
    </xf>
    <xf numFmtId="166" fontId="1" fillId="10" borderId="11" xfId="1" applyNumberFormat="1" applyFill="1" applyBorder="1" applyAlignment="1" applyProtection="1">
      <alignment horizontal="right" vertical="center" wrapText="1"/>
    </xf>
    <xf numFmtId="166" fontId="1" fillId="10" borderId="12" xfId="1" applyNumberFormat="1" applyFill="1" applyBorder="1" applyAlignment="1" applyProtection="1">
      <alignment horizontal="right" vertical="center" wrapText="1"/>
    </xf>
    <xf numFmtId="164" fontId="4" fillId="0" borderId="42" xfId="0" applyNumberFormat="1" applyFont="1" applyBorder="1" applyAlignment="1" applyProtection="1">
      <alignment vertical="center"/>
    </xf>
    <xf numFmtId="165" fontId="23" fillId="0" borderId="59" xfId="0" applyNumberFormat="1" applyFont="1" applyBorder="1" applyAlignment="1" applyProtection="1">
      <alignment horizontal="center" vertical="center"/>
    </xf>
    <xf numFmtId="165" fontId="23" fillId="0" borderId="43" xfId="0" applyNumberFormat="1" applyFont="1" applyBorder="1" applyAlignment="1" applyProtection="1">
      <alignment horizontal="right" vertical="center"/>
    </xf>
    <xf numFmtId="0" fontId="4" fillId="10" borderId="38" xfId="1" applyFont="1" applyFill="1" applyBorder="1" applyAlignment="1" applyProtection="1">
      <alignment vertical="center" wrapText="1"/>
    </xf>
    <xf numFmtId="0" fontId="4" fillId="10" borderId="42" xfId="1" applyFont="1" applyFill="1" applyBorder="1" applyAlignment="1" applyProtection="1">
      <alignment vertical="center" wrapText="1"/>
    </xf>
    <xf numFmtId="166" fontId="1" fillId="10" borderId="43" xfId="1" applyNumberFormat="1" applyFill="1" applyBorder="1" applyAlignment="1" applyProtection="1">
      <alignment horizontal="right" vertical="center" wrapText="1"/>
    </xf>
    <xf numFmtId="166" fontId="1" fillId="10" borderId="38" xfId="1" applyNumberFormat="1" applyFill="1" applyBorder="1" applyAlignment="1" applyProtection="1">
      <alignment horizontal="right" vertical="center" wrapText="1"/>
    </xf>
    <xf numFmtId="4" fontId="4" fillId="5" borderId="0" xfId="1" applyNumberFormat="1" applyFont="1" applyFill="1" applyBorder="1" applyAlignment="1" applyProtection="1">
      <alignment horizontal="right" vertical="center" indent="1"/>
    </xf>
    <xf numFmtId="4" fontId="4" fillId="5" borderId="28" xfId="1" applyNumberFormat="1" applyFont="1" applyFill="1" applyBorder="1" applyAlignment="1" applyProtection="1">
      <alignment horizontal="right" vertical="center" indent="1"/>
    </xf>
    <xf numFmtId="4" fontId="1" fillId="5" borderId="28" xfId="1" applyNumberFormat="1" applyFill="1" applyBorder="1" applyAlignment="1" applyProtection="1">
      <alignment horizontal="right" vertical="center" indent="1"/>
    </xf>
    <xf numFmtId="164" fontId="3" fillId="11" borderId="30" xfId="1" applyNumberFormat="1" applyFont="1" applyFill="1" applyBorder="1" applyAlignment="1" applyProtection="1">
      <alignment horizontal="left" vertical="center"/>
    </xf>
    <xf numFmtId="164" fontId="3" fillId="11" borderId="31" xfId="1" applyNumberFormat="1" applyFont="1" applyFill="1" applyBorder="1" applyAlignment="1" applyProtection="1">
      <alignment horizontal="center" vertical="center"/>
    </xf>
    <xf numFmtId="4" fontId="13" fillId="11" borderId="31" xfId="1" applyNumberFormat="1" applyFont="1" applyFill="1" applyBorder="1" applyAlignment="1" applyProtection="1">
      <alignment vertical="center" wrapText="1"/>
    </xf>
    <xf numFmtId="0" fontId="3" fillId="11" borderId="31" xfId="1" applyFont="1" applyFill="1" applyBorder="1" applyAlignment="1" applyProtection="1">
      <alignment vertical="center"/>
    </xf>
    <xf numFmtId="166" fontId="3" fillId="11" borderId="31" xfId="1" applyNumberFormat="1" applyFont="1" applyFill="1" applyBorder="1" applyAlignment="1" applyProtection="1">
      <alignment horizontal="right" vertical="center" wrapText="1"/>
    </xf>
    <xf numFmtId="166" fontId="3" fillId="11" borderId="72" xfId="1" applyNumberFormat="1" applyFont="1" applyFill="1" applyBorder="1" applyAlignment="1" applyProtection="1">
      <alignment horizontal="right" vertical="center" wrapText="1"/>
    </xf>
    <xf numFmtId="165" fontId="23" fillId="0" borderId="41" xfId="0" applyNumberFormat="1" applyFont="1" applyBorder="1" applyAlignment="1" applyProtection="1">
      <alignment horizontal="center" vertical="center"/>
    </xf>
    <xf numFmtId="0" fontId="4" fillId="10" borderId="33" xfId="1" applyFont="1" applyFill="1" applyBorder="1" applyAlignment="1" applyProtection="1">
      <alignment vertical="center" wrapText="1"/>
    </xf>
    <xf numFmtId="166" fontId="1" fillId="10" borderId="35" xfId="1" applyNumberFormat="1" applyFill="1" applyBorder="1" applyAlignment="1" applyProtection="1">
      <alignment horizontal="right" vertical="center" wrapText="1"/>
    </xf>
    <xf numFmtId="0" fontId="4" fillId="10" borderId="23" xfId="1" applyFont="1" applyFill="1" applyBorder="1" applyAlignment="1" applyProtection="1">
      <alignment vertical="center" wrapText="1"/>
    </xf>
    <xf numFmtId="166" fontId="1" fillId="10" borderId="29" xfId="1" applyNumberFormat="1" applyFill="1" applyBorder="1" applyAlignment="1" applyProtection="1">
      <alignment horizontal="right" vertical="center" wrapText="1"/>
    </xf>
    <xf numFmtId="4" fontId="1" fillId="8" borderId="35" xfId="1" applyNumberFormat="1" applyFill="1" applyBorder="1" applyAlignment="1" applyProtection="1">
      <alignment horizontal="right" vertical="center" indent="1"/>
    </xf>
    <xf numFmtId="4" fontId="1" fillId="8" borderId="69" xfId="1" applyNumberFormat="1" applyFill="1" applyBorder="1" applyAlignment="1" applyProtection="1">
      <alignment horizontal="right" vertical="center" indent="1"/>
    </xf>
    <xf numFmtId="0" fontId="8" fillId="0" borderId="0" xfId="1" applyFont="1" applyAlignment="1" applyProtection="1">
      <alignment horizontal="center" vertical="center"/>
    </xf>
    <xf numFmtId="0" fontId="1" fillId="0" borderId="0" xfId="1" applyAlignment="1" applyProtection="1">
      <alignment horizontal="center" vertical="center"/>
    </xf>
    <xf numFmtId="49" fontId="17" fillId="0" borderId="36" xfId="3" applyNumberFormat="1" applyFont="1" applyFill="1" applyBorder="1" applyAlignment="1" applyProtection="1">
      <alignment horizontal="left" vertical="center" wrapText="1"/>
    </xf>
    <xf numFmtId="4" fontId="16" fillId="0" borderId="37" xfId="5" applyNumberFormat="1" applyFont="1" applyBorder="1" applyAlignment="1" applyProtection="1">
      <alignment horizontal="center" vertical="center" wrapText="1"/>
    </xf>
    <xf numFmtId="4" fontId="16" fillId="0" borderId="36" xfId="3" applyNumberFormat="1" applyFont="1" applyFill="1" applyBorder="1" applyAlignment="1" applyProtection="1">
      <alignment horizontal="center" vertical="center"/>
    </xf>
    <xf numFmtId="0" fontId="2" fillId="5" borderId="60" xfId="1" applyFont="1" applyFill="1" applyBorder="1" applyAlignment="1" applyProtection="1">
      <alignment vertical="center"/>
    </xf>
    <xf numFmtId="0" fontId="1" fillId="5" borderId="9" xfId="1" applyFont="1" applyFill="1" applyBorder="1" applyAlignment="1" applyProtection="1">
      <alignment vertical="center"/>
    </xf>
    <xf numFmtId="0" fontId="1" fillId="0" borderId="0" xfId="1" applyBorder="1" applyAlignment="1" applyProtection="1">
      <alignment vertical="center"/>
    </xf>
    <xf numFmtId="0" fontId="16" fillId="0" borderId="0" xfId="0" applyFont="1" applyBorder="1" applyAlignment="1" applyProtection="1">
      <alignment horizontal="center" vertical="top"/>
    </xf>
    <xf numFmtId="0" fontId="15"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4" fontId="9" fillId="0" borderId="0" xfId="1" applyNumberFormat="1" applyFont="1" applyAlignment="1" applyProtection="1">
      <alignment horizontal="right" vertical="center"/>
    </xf>
    <xf numFmtId="4" fontId="25" fillId="6" borderId="48" xfId="1" applyNumberFormat="1" applyFont="1" applyFill="1" applyBorder="1" applyAlignment="1" applyProtection="1">
      <alignment horizontal="left" vertical="center"/>
    </xf>
    <xf numFmtId="4" fontId="25" fillId="6" borderId="10" xfId="1" applyNumberFormat="1" applyFont="1" applyFill="1" applyBorder="1" applyAlignment="1" applyProtection="1">
      <alignment horizontal="left" vertical="center"/>
    </xf>
    <xf numFmtId="4" fontId="25" fillId="6" borderId="10" xfId="1" applyNumberFormat="1" applyFont="1" applyFill="1" applyBorder="1" applyAlignment="1" applyProtection="1">
      <alignment horizontal="center" vertical="center"/>
    </xf>
    <xf numFmtId="0" fontId="25" fillId="6" borderId="10" xfId="1" applyNumberFormat="1" applyFont="1" applyFill="1" applyBorder="1" applyAlignment="1" applyProtection="1">
      <alignment horizontal="center" vertical="center"/>
    </xf>
    <xf numFmtId="4" fontId="25" fillId="6" borderId="10" xfId="1" applyNumberFormat="1" applyFont="1" applyFill="1" applyBorder="1" applyAlignment="1" applyProtection="1">
      <alignment horizontal="right" vertical="center"/>
    </xf>
    <xf numFmtId="4" fontId="25" fillId="6" borderId="10" xfId="1" applyNumberFormat="1" applyFont="1" applyFill="1" applyBorder="1" applyAlignment="1" applyProtection="1">
      <alignment horizontal="center" vertical="center" wrapText="1"/>
    </xf>
    <xf numFmtId="4" fontId="27" fillId="6" borderId="10" xfId="1" applyNumberFormat="1" applyFont="1" applyFill="1" applyBorder="1" applyAlignment="1" applyProtection="1">
      <alignment horizontal="right" vertical="center"/>
    </xf>
    <xf numFmtId="4" fontId="27" fillId="6" borderId="10" xfId="1" applyNumberFormat="1" applyFont="1" applyFill="1" applyBorder="1" applyAlignment="1" applyProtection="1">
      <alignment horizontal="center" vertical="center"/>
    </xf>
    <xf numFmtId="4" fontId="27" fillId="6" borderId="10" xfId="3" applyNumberFormat="1" applyFont="1" applyFill="1" applyBorder="1" applyAlignment="1" applyProtection="1">
      <alignment horizontal="right" vertical="center" indent="1"/>
    </xf>
    <xf numFmtId="4" fontId="27" fillId="6" borderId="11" xfId="1" applyNumberFormat="1" applyFont="1" applyFill="1" applyBorder="1" applyAlignment="1" applyProtection="1">
      <alignment horizontal="right" vertical="center"/>
    </xf>
    <xf numFmtId="0" fontId="16" fillId="4" borderId="32" xfId="0" applyFont="1" applyFill="1" applyBorder="1" applyAlignment="1" applyProtection="1">
      <alignment horizontal="center" vertical="top"/>
    </xf>
    <xf numFmtId="0" fontId="16" fillId="0" borderId="32" xfId="0" applyFont="1" applyBorder="1" applyAlignment="1" applyProtection="1">
      <alignment horizontal="center" vertical="top"/>
    </xf>
    <xf numFmtId="0" fontId="15" fillId="0" borderId="32" xfId="0" applyFont="1" applyBorder="1" applyAlignment="1" applyProtection="1">
      <alignment horizontal="center" vertical="center"/>
    </xf>
    <xf numFmtId="0" fontId="15" fillId="0" borderId="32" xfId="0" applyFont="1" applyBorder="1" applyAlignment="1" applyProtection="1">
      <alignment horizontal="left" vertical="center"/>
    </xf>
    <xf numFmtId="0" fontId="22" fillId="0" borderId="0" xfId="5" applyFont="1" applyAlignment="1" applyProtection="1">
      <alignment vertical="top" wrapText="1"/>
    </xf>
    <xf numFmtId="2" fontId="16" fillId="0" borderId="15" xfId="5" applyNumberFormat="1" applyFont="1" applyBorder="1" applyAlignment="1" applyProtection="1">
      <alignment horizontal="left" vertical="center" wrapText="1"/>
    </xf>
    <xf numFmtId="2" fontId="17" fillId="0" borderId="15" xfId="3" applyNumberFormat="1" applyFont="1" applyFill="1" applyBorder="1" applyAlignment="1" applyProtection="1">
      <alignment horizontal="center" vertical="center"/>
    </xf>
    <xf numFmtId="0" fontId="17" fillId="0" borderId="15" xfId="3" applyNumberFormat="1" applyFont="1" applyFill="1" applyBorder="1" applyAlignment="1" applyProtection="1">
      <alignment horizontal="center" vertical="center" wrapText="1"/>
    </xf>
    <xf numFmtId="0" fontId="16" fillId="0" borderId="58" xfId="5" applyNumberFormat="1" applyFont="1" applyBorder="1" applyAlignment="1" applyProtection="1">
      <alignment horizontal="center" vertical="center" wrapText="1"/>
    </xf>
    <xf numFmtId="4" fontId="16" fillId="0" borderId="15" xfId="5" applyNumberFormat="1" applyFont="1" applyBorder="1" applyAlignment="1" applyProtection="1">
      <alignment horizontal="right" vertical="center" indent="1"/>
    </xf>
    <xf numFmtId="4" fontId="16" fillId="0" borderId="14" xfId="5" applyNumberFormat="1" applyFont="1" applyBorder="1" applyAlignment="1" applyProtection="1">
      <alignment horizontal="right" vertical="center" indent="1"/>
    </xf>
    <xf numFmtId="4" fontId="16" fillId="0" borderId="36" xfId="3" applyNumberFormat="1" applyFont="1" applyFill="1" applyBorder="1" applyAlignment="1" applyProtection="1">
      <alignment horizontal="right" vertical="center" indent="1"/>
    </xf>
    <xf numFmtId="4" fontId="16" fillId="0" borderId="14" xfId="3" applyNumberFormat="1" applyFont="1" applyFill="1" applyBorder="1" applyAlignment="1" applyProtection="1">
      <alignment horizontal="right" vertical="center" indent="1"/>
    </xf>
    <xf numFmtId="4" fontId="16" fillId="9" borderId="36" xfId="3" applyNumberFormat="1" applyFont="1" applyFill="1" applyBorder="1" applyAlignment="1" applyProtection="1">
      <alignment horizontal="right" vertical="center" indent="1"/>
    </xf>
    <xf numFmtId="4" fontId="16" fillId="9" borderId="14" xfId="3" applyNumberFormat="1" applyFont="1" applyFill="1" applyBorder="1" applyAlignment="1" applyProtection="1">
      <alignment horizontal="right" vertical="center" indent="1"/>
    </xf>
    <xf numFmtId="2" fontId="16" fillId="11" borderId="15" xfId="5" applyNumberFormat="1" applyFont="1" applyFill="1" applyBorder="1" applyAlignment="1" applyProtection="1">
      <alignment horizontal="left" vertical="center" wrapText="1"/>
    </xf>
    <xf numFmtId="2" fontId="33" fillId="0" borderId="14" xfId="3" applyNumberFormat="1" applyFont="1" applyFill="1" applyBorder="1" applyAlignment="1" applyProtection="1">
      <alignment horizontal="left" vertical="center" wrapText="1"/>
    </xf>
    <xf numFmtId="4" fontId="16" fillId="0" borderId="14" xfId="3" applyNumberFormat="1" applyFont="1" applyBorder="1" applyAlignment="1" applyProtection="1">
      <alignment horizontal="right" vertical="center" indent="1"/>
    </xf>
    <xf numFmtId="0" fontId="25" fillId="6" borderId="10" xfId="1" applyFont="1" applyFill="1" applyBorder="1" applyAlignment="1">
      <alignment horizontal="center" vertical="center"/>
    </xf>
    <xf numFmtId="0" fontId="16" fillId="0" borderId="58" xfId="5" applyFont="1" applyBorder="1" applyAlignment="1">
      <alignment horizontal="center" vertical="center" wrapText="1"/>
    </xf>
    <xf numFmtId="164" fontId="6" fillId="5" borderId="73" xfId="1" applyNumberFormat="1" applyFont="1" applyFill="1" applyBorder="1" applyAlignment="1" applyProtection="1">
      <alignment horizontal="left" vertical="center"/>
    </xf>
    <xf numFmtId="164" fontId="6" fillId="5" borderId="74" xfId="1" applyNumberFormat="1" applyFont="1" applyFill="1" applyBorder="1" applyAlignment="1" applyProtection="1">
      <alignment horizontal="left" vertical="center"/>
    </xf>
    <xf numFmtId="164" fontId="9" fillId="5" borderId="4" xfId="1" applyNumberFormat="1" applyFont="1" applyFill="1" applyBorder="1" applyAlignment="1" applyProtection="1">
      <alignment horizontal="left" vertical="center"/>
    </xf>
    <xf numFmtId="164" fontId="9" fillId="5" borderId="1" xfId="1" applyNumberFormat="1" applyFont="1" applyFill="1" applyBorder="1" applyAlignment="1" applyProtection="1">
      <alignment horizontal="left" vertical="center"/>
    </xf>
    <xf numFmtId="0" fontId="9" fillId="5" borderId="1" xfId="1" applyFont="1" applyFill="1" applyBorder="1" applyAlignment="1" applyProtection="1">
      <alignment horizontal="center" vertical="center" textRotation="90" wrapText="1"/>
    </xf>
    <xf numFmtId="0" fontId="9" fillId="5" borderId="1" xfId="1" applyFont="1" applyFill="1" applyBorder="1" applyAlignment="1" applyProtection="1">
      <alignment vertical="center" wrapText="1"/>
    </xf>
    <xf numFmtId="164" fontId="9" fillId="5" borderId="19" xfId="1" applyNumberFormat="1" applyFont="1" applyFill="1" applyBorder="1" applyAlignment="1" applyProtection="1">
      <alignment horizontal="left" vertical="center"/>
    </xf>
    <xf numFmtId="164" fontId="9" fillId="5" borderId="0" xfId="1" applyNumberFormat="1" applyFont="1" applyFill="1" applyBorder="1" applyAlignment="1" applyProtection="1">
      <alignment horizontal="left" vertical="center" wrapText="1"/>
    </xf>
    <xf numFmtId="49" fontId="10" fillId="5" borderId="0" xfId="1" applyNumberFormat="1" applyFont="1" applyFill="1" applyBorder="1" applyAlignment="1" applyProtection="1">
      <alignment horizontal="left" vertical="center"/>
    </xf>
    <xf numFmtId="0" fontId="9" fillId="5" borderId="0" xfId="1" applyFont="1" applyFill="1" applyBorder="1" applyAlignment="1" applyProtection="1">
      <alignment vertical="center" wrapText="1"/>
    </xf>
    <xf numFmtId="164" fontId="9" fillId="5" borderId="23" xfId="1" applyNumberFormat="1" applyFont="1" applyFill="1" applyBorder="1" applyAlignment="1" applyProtection="1">
      <alignment horizontal="left" vertical="center"/>
    </xf>
    <xf numFmtId="164" fontId="9" fillId="5" borderId="28" xfId="1" applyNumberFormat="1" applyFont="1" applyFill="1" applyBorder="1" applyAlignment="1" applyProtection="1">
      <alignment horizontal="left" vertical="center" wrapText="1"/>
    </xf>
    <xf numFmtId="49" fontId="10" fillId="5" borderId="28" xfId="1" applyNumberFormat="1" applyFont="1" applyFill="1" applyBorder="1" applyAlignment="1" applyProtection="1">
      <alignment horizontal="left" vertical="center"/>
    </xf>
    <xf numFmtId="0" fontId="9" fillId="5" borderId="28" xfId="1" applyFont="1" applyFill="1" applyBorder="1" applyAlignment="1" applyProtection="1">
      <alignment vertical="center" wrapText="1"/>
    </xf>
    <xf numFmtId="0" fontId="1" fillId="5" borderId="0" xfId="1" applyFill="1" applyAlignment="1" applyProtection="1">
      <alignment vertical="center"/>
    </xf>
    <xf numFmtId="0" fontId="8" fillId="5" borderId="0" xfId="1" applyFont="1" applyFill="1" applyAlignment="1" applyProtection="1">
      <alignment horizontal="center" vertical="center"/>
    </xf>
    <xf numFmtId="0" fontId="8" fillId="5" borderId="0" xfId="1" applyFont="1" applyFill="1" applyAlignment="1" applyProtection="1">
      <alignment vertical="center"/>
    </xf>
    <xf numFmtId="0" fontId="1" fillId="5" borderId="0" xfId="1" applyFill="1" applyAlignment="1" applyProtection="1">
      <alignment horizontal="center" vertical="center"/>
    </xf>
    <xf numFmtId="0" fontId="1" fillId="5" borderId="0" xfId="1" applyFill="1" applyAlignment="1" applyProtection="1">
      <alignment vertical="center" wrapText="1"/>
    </xf>
    <xf numFmtId="0" fontId="1" fillId="5" borderId="0" xfId="1" applyFill="1" applyProtection="1"/>
    <xf numFmtId="164" fontId="6" fillId="5" borderId="0" xfId="1" applyNumberFormat="1" applyFont="1" applyFill="1" applyAlignment="1" applyProtection="1">
      <alignment horizontal="left" vertical="center"/>
    </xf>
    <xf numFmtId="164" fontId="7" fillId="5" borderId="0" xfId="1" applyNumberFormat="1" applyFont="1" applyFill="1" applyAlignment="1" applyProtection="1">
      <alignment horizontal="center" vertical="center"/>
    </xf>
    <xf numFmtId="49" fontId="1" fillId="5" borderId="60" xfId="1" applyNumberFormat="1" applyFont="1" applyFill="1" applyBorder="1" applyAlignment="1" applyProtection="1">
      <alignment horizontal="center" vertical="center"/>
    </xf>
    <xf numFmtId="0" fontId="1" fillId="5" borderId="60" xfId="1" applyNumberFormat="1" applyFont="1" applyFill="1" applyBorder="1" applyAlignment="1" applyProtection="1">
      <alignment horizontal="center" vertical="center"/>
    </xf>
    <xf numFmtId="0" fontId="1" fillId="5" borderId="60" xfId="1" applyFont="1" applyFill="1" applyBorder="1" applyAlignment="1" applyProtection="1">
      <alignment vertical="center"/>
    </xf>
    <xf numFmtId="0" fontId="9" fillId="5" borderId="60" xfId="1" applyFont="1" applyFill="1" applyBorder="1" applyAlignment="1" applyProtection="1">
      <alignment horizontal="center" vertical="center" wrapText="1"/>
    </xf>
    <xf numFmtId="0" fontId="9" fillId="5" borderId="60" xfId="1" applyFont="1" applyFill="1" applyBorder="1" applyAlignment="1" applyProtection="1">
      <alignment vertical="center"/>
    </xf>
    <xf numFmtId="0" fontId="9" fillId="5" borderId="60" xfId="1" applyFont="1" applyFill="1" applyBorder="1" applyAlignment="1" applyProtection="1">
      <alignment horizontal="center" vertical="center"/>
    </xf>
    <xf numFmtId="0" fontId="1" fillId="5" borderId="13" xfId="1" applyFill="1" applyBorder="1" applyAlignment="1" applyProtection="1">
      <alignment vertical="center"/>
    </xf>
    <xf numFmtId="0" fontId="1" fillId="5" borderId="60" xfId="1" applyFont="1" applyFill="1" applyBorder="1" applyAlignment="1" applyProtection="1">
      <alignment horizontal="center" vertical="center"/>
    </xf>
    <xf numFmtId="0" fontId="1" fillId="5" borderId="54" xfId="1" applyFill="1" applyBorder="1" applyAlignment="1" applyProtection="1">
      <alignment vertical="center"/>
    </xf>
    <xf numFmtId="0" fontId="2" fillId="5" borderId="60" xfId="1" applyFont="1" applyFill="1" applyBorder="1" applyAlignment="1" applyProtection="1">
      <alignment horizontal="center" vertical="center"/>
    </xf>
    <xf numFmtId="0" fontId="9" fillId="5" borderId="59" xfId="1" applyFont="1" applyFill="1" applyBorder="1" applyAlignment="1" applyProtection="1">
      <alignment vertical="center"/>
    </xf>
    <xf numFmtId="0" fontId="1" fillId="5" borderId="43" xfId="1" applyFill="1" applyBorder="1" applyAlignment="1" applyProtection="1">
      <alignment vertical="center"/>
    </xf>
    <xf numFmtId="49" fontId="9" fillId="5" borderId="4" xfId="1" applyNumberFormat="1" applyFont="1" applyFill="1" applyBorder="1" applyAlignment="1" applyProtection="1">
      <alignment horizontal="left" vertical="center"/>
    </xf>
    <xf numFmtId="0" fontId="4" fillId="5" borderId="1" xfId="1" applyFont="1" applyFill="1" applyBorder="1" applyAlignment="1" applyProtection="1">
      <alignment horizontal="left" vertical="center"/>
    </xf>
    <xf numFmtId="49" fontId="4" fillId="5" borderId="1" xfId="1" applyNumberFormat="1" applyFont="1" applyFill="1" applyBorder="1" applyAlignment="1" applyProtection="1">
      <alignment horizontal="center" vertical="center"/>
    </xf>
    <xf numFmtId="0" fontId="9" fillId="5" borderId="1" xfId="1" applyNumberFormat="1" applyFont="1" applyFill="1" applyBorder="1" applyAlignment="1" applyProtection="1">
      <alignment horizontal="center" vertical="center"/>
    </xf>
    <xf numFmtId="0" fontId="9" fillId="5" borderId="1" xfId="1" applyFont="1" applyFill="1" applyBorder="1" applyAlignment="1" applyProtection="1">
      <alignment horizontal="right" vertical="center"/>
    </xf>
    <xf numFmtId="0" fontId="9" fillId="5" borderId="1" xfId="1" applyFont="1" applyFill="1" applyBorder="1" applyAlignment="1" applyProtection="1">
      <alignment horizontal="center" vertical="center" wrapText="1"/>
    </xf>
    <xf numFmtId="0" fontId="9" fillId="5" borderId="1" xfId="1" applyFont="1" applyFill="1" applyBorder="1" applyAlignment="1" applyProtection="1">
      <alignment horizontal="center" vertical="center"/>
    </xf>
    <xf numFmtId="167" fontId="1" fillId="5" borderId="1" xfId="1" applyNumberFormat="1" applyFill="1" applyBorder="1" applyAlignment="1" applyProtection="1">
      <alignment vertical="center"/>
    </xf>
    <xf numFmtId="0" fontId="1" fillId="5" borderId="2" xfId="1" applyFill="1" applyBorder="1" applyAlignment="1" applyProtection="1">
      <alignment vertical="center"/>
    </xf>
    <xf numFmtId="49" fontId="9" fillId="5" borderId="23" xfId="1" applyNumberFormat="1" applyFont="1" applyFill="1" applyBorder="1" applyAlignment="1" applyProtection="1">
      <alignment horizontal="left" vertical="center"/>
    </xf>
    <xf numFmtId="0" fontId="4" fillId="5" borderId="28" xfId="1" applyFont="1" applyFill="1" applyBorder="1" applyAlignment="1" applyProtection="1">
      <alignment horizontal="left" vertical="center"/>
    </xf>
    <xf numFmtId="49" fontId="4" fillId="5" borderId="28" xfId="1" applyNumberFormat="1" applyFont="1" applyFill="1" applyBorder="1" applyAlignment="1" applyProtection="1">
      <alignment horizontal="center" vertical="center"/>
    </xf>
    <xf numFmtId="0" fontId="9" fillId="5" borderId="28" xfId="1" applyNumberFormat="1" applyFont="1" applyFill="1" applyBorder="1" applyAlignment="1" applyProtection="1">
      <alignment horizontal="center" vertical="center"/>
    </xf>
    <xf numFmtId="0" fontId="9" fillId="5" borderId="28" xfId="1" applyFont="1" applyFill="1" applyBorder="1" applyAlignment="1" applyProtection="1">
      <alignment horizontal="right" vertical="center"/>
    </xf>
    <xf numFmtId="0" fontId="9" fillId="5" borderId="28" xfId="1" applyFont="1" applyFill="1" applyBorder="1" applyAlignment="1" applyProtection="1">
      <alignment horizontal="center" vertical="center" wrapText="1"/>
    </xf>
    <xf numFmtId="0" fontId="9" fillId="5" borderId="28" xfId="1" applyFont="1" applyFill="1" applyBorder="1" applyAlignment="1" applyProtection="1">
      <alignment horizontal="center" vertical="center"/>
    </xf>
    <xf numFmtId="167" fontId="1" fillId="5" borderId="28" xfId="1" applyNumberFormat="1" applyFill="1" applyBorder="1" applyAlignment="1" applyProtection="1">
      <alignment vertical="center"/>
    </xf>
    <xf numFmtId="0" fontId="1" fillId="5" borderId="24" xfId="1" applyFill="1" applyBorder="1" applyAlignment="1" applyProtection="1">
      <alignment vertical="center"/>
    </xf>
    <xf numFmtId="0" fontId="9" fillId="5" borderId="4" xfId="1" applyFont="1" applyFill="1" applyBorder="1" applyAlignment="1" applyProtection="1">
      <alignment vertical="center" wrapText="1"/>
    </xf>
    <xf numFmtId="49" fontId="20" fillId="5" borderId="16" xfId="1" applyNumberFormat="1" applyFont="1" applyFill="1" applyBorder="1" applyAlignment="1" applyProtection="1">
      <alignment horizontal="center" vertical="center" wrapText="1"/>
    </xf>
    <xf numFmtId="0" fontId="35" fillId="5" borderId="49" xfId="1" applyFont="1" applyFill="1" applyBorder="1" applyAlignment="1" applyProtection="1">
      <alignment horizontal="center" vertical="center" wrapText="1"/>
    </xf>
    <xf numFmtId="0" fontId="21" fillId="5" borderId="17" xfId="1" applyFont="1" applyFill="1" applyBorder="1" applyAlignment="1" applyProtection="1">
      <alignment horizontal="center" vertical="center" wrapText="1"/>
    </xf>
    <xf numFmtId="0" fontId="21" fillId="5" borderId="1" xfId="5" applyFont="1" applyFill="1" applyBorder="1" applyAlignment="1" applyProtection="1">
      <alignment horizontal="center" vertical="center" wrapText="1"/>
    </xf>
    <xf numFmtId="0" fontId="21" fillId="5" borderId="2" xfId="5" applyFont="1" applyFill="1" applyBorder="1" applyAlignment="1" applyProtection="1">
      <alignment horizontal="center" vertical="center" wrapText="1"/>
    </xf>
    <xf numFmtId="167" fontId="1" fillId="5" borderId="2" xfId="1" applyNumberFormat="1" applyFill="1" applyBorder="1" applyAlignment="1" applyProtection="1">
      <alignment vertical="center" wrapText="1"/>
    </xf>
    <xf numFmtId="167" fontId="9" fillId="5" borderId="4" xfId="1" applyNumberFormat="1" applyFont="1" applyFill="1" applyBorder="1" applyAlignment="1" applyProtection="1">
      <alignment horizontal="center" vertical="center" wrapText="1"/>
    </xf>
    <xf numFmtId="167" fontId="11" fillId="5" borderId="3" xfId="1" applyNumberFormat="1" applyFont="1" applyFill="1" applyBorder="1" applyAlignment="1" applyProtection="1">
      <alignment horizontal="center" vertical="center" wrapText="1"/>
    </xf>
    <xf numFmtId="0" fontId="9" fillId="5" borderId="3" xfId="1" applyFont="1" applyFill="1" applyBorder="1" applyAlignment="1" applyProtection="1">
      <alignment horizontal="center" vertical="center" wrapText="1"/>
    </xf>
    <xf numFmtId="49" fontId="9" fillId="5" borderId="19" xfId="1" applyNumberFormat="1" applyFont="1" applyFill="1" applyBorder="1" applyAlignment="1" applyProtection="1">
      <alignment horizontal="left" vertical="center"/>
    </xf>
    <xf numFmtId="0" fontId="9" fillId="5" borderId="6" xfId="1" applyFont="1" applyFill="1" applyBorder="1" applyAlignment="1" applyProtection="1">
      <alignment vertical="center" wrapText="1"/>
    </xf>
    <xf numFmtId="49" fontId="18" fillId="5" borderId="16" xfId="1" applyNumberFormat="1" applyFont="1" applyFill="1" applyBorder="1" applyAlignment="1" applyProtection="1">
      <alignment horizontal="center" vertical="center"/>
    </xf>
    <xf numFmtId="49" fontId="20" fillId="5" borderId="20" xfId="1" applyNumberFormat="1" applyFont="1" applyFill="1" applyBorder="1" applyAlignment="1" applyProtection="1">
      <alignment horizontal="center" vertical="center" wrapText="1"/>
    </xf>
    <xf numFmtId="49" fontId="20" fillId="5" borderId="50" xfId="1" applyNumberFormat="1" applyFont="1" applyFill="1" applyBorder="1" applyAlignment="1" applyProtection="1">
      <alignment horizontal="center" vertical="center" wrapText="1"/>
    </xf>
    <xf numFmtId="0" fontId="15" fillId="5" borderId="56" xfId="1" applyFont="1" applyFill="1" applyBorder="1" applyAlignment="1" applyProtection="1">
      <alignment horizontal="center" vertical="center" wrapText="1"/>
    </xf>
    <xf numFmtId="0" fontId="15" fillId="5" borderId="22" xfId="1" applyFont="1" applyFill="1" applyBorder="1" applyAlignment="1" applyProtection="1">
      <alignment horizontal="center" vertical="center" wrapText="1"/>
    </xf>
    <xf numFmtId="0" fontId="21" fillId="5" borderId="21" xfId="1" applyFont="1" applyFill="1" applyBorder="1" applyAlignment="1" applyProtection="1">
      <alignment horizontal="center" vertical="center" wrapText="1"/>
    </xf>
    <xf numFmtId="0" fontId="21" fillId="5" borderId="0" xfId="5" applyFont="1" applyFill="1" applyAlignment="1" applyProtection="1">
      <alignment horizontal="center" vertical="center" wrapText="1"/>
    </xf>
    <xf numFmtId="0" fontId="21" fillId="5" borderId="5" xfId="5" applyFont="1" applyFill="1" applyBorder="1" applyAlignment="1" applyProtection="1">
      <alignment horizontal="center" vertical="center" wrapText="1"/>
    </xf>
    <xf numFmtId="167" fontId="9" fillId="5" borderId="7" xfId="1" applyNumberFormat="1" applyFont="1" applyFill="1" applyBorder="1" applyAlignment="1" applyProtection="1">
      <alignment horizontal="center" vertical="center" wrapText="1"/>
    </xf>
    <xf numFmtId="167" fontId="9" fillId="5" borderId="40" xfId="1" applyNumberFormat="1" applyFont="1" applyFill="1" applyBorder="1" applyAlignment="1" applyProtection="1">
      <alignment horizontal="center" vertical="center" wrapText="1"/>
    </xf>
    <xf numFmtId="167" fontId="11" fillId="5" borderId="46" xfId="1" applyNumberFormat="1" applyFont="1" applyFill="1" applyBorder="1" applyAlignment="1" applyProtection="1">
      <alignment horizontal="center" vertical="center" wrapText="1"/>
    </xf>
    <xf numFmtId="0" fontId="1" fillId="5" borderId="6" xfId="1" applyFill="1" applyBorder="1" applyAlignment="1" applyProtection="1">
      <alignment horizontal="center" vertical="center" wrapText="1"/>
    </xf>
    <xf numFmtId="49" fontId="9" fillId="5" borderId="23" xfId="1" applyNumberFormat="1" applyFont="1" applyFill="1" applyBorder="1" applyAlignment="1" applyProtection="1">
      <alignment horizontal="left" vertical="center" wrapText="1"/>
    </xf>
    <xf numFmtId="0" fontId="9" fillId="5" borderId="23" xfId="1" applyFont="1" applyFill="1" applyBorder="1" applyAlignment="1" applyProtection="1">
      <alignment vertical="center" wrapText="1"/>
    </xf>
    <xf numFmtId="49" fontId="19" fillId="5" borderId="25" xfId="1" applyNumberFormat="1" applyFont="1" applyFill="1" applyBorder="1" applyAlignment="1" applyProtection="1">
      <alignment horizontal="center" vertical="center" wrapText="1"/>
    </xf>
    <xf numFmtId="49" fontId="20" fillId="5" borderId="25" xfId="1" applyNumberFormat="1" applyFont="1" applyFill="1" applyBorder="1" applyAlignment="1" applyProtection="1">
      <alignment horizontal="center" vertical="center" wrapText="1"/>
    </xf>
    <xf numFmtId="49" fontId="20" fillId="5" borderId="51" xfId="1" applyNumberFormat="1" applyFont="1" applyFill="1" applyBorder="1" applyAlignment="1" applyProtection="1">
      <alignment horizontal="center" vertical="center" wrapText="1"/>
    </xf>
    <xf numFmtId="0" fontId="15" fillId="5" borderId="57" xfId="1" applyFont="1" applyFill="1" applyBorder="1" applyAlignment="1" applyProtection="1">
      <alignment horizontal="center" vertical="center" wrapText="1"/>
    </xf>
    <xf numFmtId="0" fontId="15" fillId="5" borderId="27" xfId="1" applyFont="1" applyFill="1" applyBorder="1" applyAlignment="1" applyProtection="1">
      <alignment horizontal="center" vertical="center" wrapText="1"/>
    </xf>
    <xf numFmtId="0" fontId="21" fillId="5" borderId="26" xfId="1" applyFont="1" applyFill="1" applyBorder="1" applyAlignment="1" applyProtection="1">
      <alignment horizontal="center" vertical="center" wrapText="1"/>
    </xf>
    <xf numFmtId="0" fontId="21" fillId="5" borderId="28" xfId="1" applyFont="1" applyFill="1" applyBorder="1" applyAlignment="1" applyProtection="1">
      <alignment horizontal="center" vertical="center" wrapText="1"/>
    </xf>
    <xf numFmtId="0" fontId="21" fillId="5" borderId="24" xfId="1" applyFont="1" applyFill="1" applyBorder="1" applyAlignment="1" applyProtection="1">
      <alignment horizontal="center" vertical="center" wrapText="1"/>
    </xf>
    <xf numFmtId="167" fontId="9" fillId="5" borderId="29" xfId="1" applyNumberFormat="1" applyFont="1" applyFill="1" applyBorder="1" applyAlignment="1" applyProtection="1">
      <alignment horizontal="center" vertical="center" wrapText="1"/>
    </xf>
    <xf numFmtId="167" fontId="9" fillId="5" borderId="23" xfId="1" applyNumberFormat="1" applyFont="1" applyFill="1" applyBorder="1" applyAlignment="1" applyProtection="1">
      <alignment horizontal="center" vertical="center" wrapText="1"/>
    </xf>
    <xf numFmtId="0" fontId="9" fillId="5" borderId="29" xfId="1" applyFont="1" applyFill="1" applyBorder="1" applyAlignment="1" applyProtection="1">
      <alignment horizontal="center" vertical="center" wrapText="1"/>
    </xf>
    <xf numFmtId="0" fontId="14" fillId="5" borderId="0" xfId="1" applyFont="1" applyFill="1" applyAlignment="1" applyProtection="1">
      <alignment vertical="center"/>
    </xf>
    <xf numFmtId="4" fontId="28" fillId="5" borderId="0" xfId="1" applyNumberFormat="1" applyFont="1" applyFill="1" applyAlignment="1" applyProtection="1">
      <alignment horizontal="right" vertical="center"/>
    </xf>
    <xf numFmtId="4" fontId="9" fillId="5" borderId="0" xfId="1" applyNumberFormat="1" applyFont="1" applyFill="1" applyAlignment="1" applyProtection="1">
      <alignment horizontal="right" vertical="center"/>
    </xf>
    <xf numFmtId="49" fontId="6" fillId="5" borderId="0" xfId="1" applyNumberFormat="1" applyFont="1" applyFill="1" applyAlignment="1" applyProtection="1">
      <alignment horizontal="left" vertical="center"/>
    </xf>
    <xf numFmtId="49" fontId="1" fillId="5" borderId="0" xfId="1" applyNumberFormat="1" applyFill="1" applyAlignment="1" applyProtection="1">
      <alignment horizontal="center" vertical="center"/>
    </xf>
    <xf numFmtId="0" fontId="4" fillId="5" borderId="0" xfId="1" applyNumberFormat="1" applyFont="1" applyFill="1" applyAlignment="1" applyProtection="1">
      <alignment horizontal="center" vertical="center"/>
    </xf>
    <xf numFmtId="0" fontId="1" fillId="5" borderId="0" xfId="1" applyNumberFormat="1" applyFill="1" applyAlignment="1" applyProtection="1">
      <alignment horizontal="center" vertical="center" wrapText="1"/>
    </xf>
    <xf numFmtId="49" fontId="1" fillId="5" borderId="0" xfId="1" applyNumberFormat="1" applyFill="1" applyAlignment="1" applyProtection="1">
      <alignment vertical="center" wrapText="1"/>
    </xf>
    <xf numFmtId="0" fontId="4" fillId="5" borderId="0" xfId="1" applyFont="1" applyFill="1" applyAlignment="1" applyProtection="1">
      <alignment horizontal="right" vertical="center"/>
    </xf>
    <xf numFmtId="0" fontId="4" fillId="5" borderId="0" xfId="1" applyFont="1" applyFill="1" applyAlignment="1" applyProtection="1">
      <alignment horizontal="center" vertical="center" wrapText="1"/>
    </xf>
    <xf numFmtId="0" fontId="1" fillId="5" borderId="0" xfId="1" applyFill="1" applyAlignment="1" applyProtection="1">
      <alignment horizontal="right" vertical="center"/>
    </xf>
    <xf numFmtId="167" fontId="1" fillId="5" borderId="0" xfId="1" applyNumberFormat="1" applyFill="1" applyAlignment="1" applyProtection="1">
      <alignment vertical="center" wrapText="1"/>
    </xf>
    <xf numFmtId="167" fontId="1" fillId="5" borderId="0" xfId="1" applyNumberFormat="1" applyFill="1" applyAlignment="1" applyProtection="1">
      <alignment vertical="center"/>
    </xf>
    <xf numFmtId="164" fontId="6" fillId="0" borderId="0" xfId="1" applyNumberFormat="1" applyFont="1" applyFill="1" applyAlignment="1" applyProtection="1">
      <alignment horizontal="left" vertical="center"/>
    </xf>
    <xf numFmtId="164" fontId="6" fillId="0" borderId="0" xfId="1" applyNumberFormat="1" applyFont="1" applyFill="1" applyAlignment="1" applyProtection="1">
      <alignment horizontal="left" vertical="center" wrapText="1"/>
    </xf>
    <xf numFmtId="1" fontId="6" fillId="8" borderId="17" xfId="1" applyNumberFormat="1" applyFont="1" applyFill="1" applyBorder="1" applyAlignment="1" applyProtection="1">
      <alignment horizontal="center" vertical="center"/>
      <protection locked="0"/>
    </xf>
    <xf numFmtId="1" fontId="6" fillId="8" borderId="21" xfId="1" applyNumberFormat="1" applyFont="1" applyFill="1" applyBorder="1" applyAlignment="1" applyProtection="1">
      <alignment horizontal="center" vertical="center"/>
      <protection locked="0"/>
    </xf>
    <xf numFmtId="1" fontId="6" fillId="8" borderId="26" xfId="1" applyNumberFormat="1" applyFont="1" applyFill="1" applyBorder="1" applyAlignment="1" applyProtection="1">
      <alignment horizontal="center" vertical="center"/>
      <protection locked="0"/>
    </xf>
    <xf numFmtId="164" fontId="27" fillId="9" borderId="30" xfId="1" applyNumberFormat="1" applyFont="1" applyFill="1" applyBorder="1" applyAlignment="1" applyProtection="1">
      <alignment horizontal="center" vertical="center"/>
    </xf>
    <xf numFmtId="164" fontId="27" fillId="9" borderId="31" xfId="1" applyNumberFormat="1" applyFont="1" applyFill="1" applyBorder="1" applyAlignment="1" applyProtection="1">
      <alignment horizontal="center" vertical="center"/>
    </xf>
    <xf numFmtId="164" fontId="27" fillId="9" borderId="72" xfId="1" applyNumberFormat="1" applyFont="1" applyFill="1" applyBorder="1" applyAlignment="1" applyProtection="1">
      <alignment horizontal="center" vertical="center"/>
    </xf>
    <xf numFmtId="0" fontId="5" fillId="8" borderId="78" xfId="1" applyFont="1" applyFill="1" applyBorder="1" applyAlignment="1" applyProtection="1">
      <alignment horizontal="center" vertical="center"/>
    </xf>
    <xf numFmtId="0" fontId="1" fillId="0" borderId="3" xfId="1" applyFont="1" applyFill="1" applyBorder="1" applyAlignment="1" applyProtection="1">
      <alignment horizontal="center" vertical="center" wrapText="1"/>
    </xf>
    <xf numFmtId="0" fontId="4" fillId="0" borderId="6" xfId="1" applyFont="1" applyFill="1" applyBorder="1" applyAlignment="1" applyProtection="1">
      <alignment horizontal="center" vertical="center" wrapText="1"/>
    </xf>
    <xf numFmtId="0" fontId="4" fillId="0" borderId="29" xfId="1" applyFont="1" applyFill="1" applyBorder="1" applyAlignment="1" applyProtection="1">
      <alignment horizontal="center" vertical="center" wrapText="1"/>
    </xf>
    <xf numFmtId="0" fontId="1" fillId="0" borderId="14" xfId="1" applyFont="1" applyFill="1" applyBorder="1" applyAlignment="1" applyProtection="1">
      <alignment horizontal="center" vertical="center" wrapText="1"/>
    </xf>
    <xf numFmtId="0" fontId="4" fillId="0" borderId="14" xfId="1" applyFont="1" applyFill="1" applyBorder="1" applyAlignment="1" applyProtection="1">
      <alignment horizontal="center" vertical="center" wrapText="1"/>
    </xf>
    <xf numFmtId="0" fontId="4" fillId="0" borderId="46" xfId="1" applyFont="1" applyFill="1" applyBorder="1" applyAlignment="1" applyProtection="1">
      <alignment horizontal="center" vertical="center" wrapText="1"/>
    </xf>
    <xf numFmtId="0" fontId="1" fillId="0" borderId="12" xfId="1" applyFont="1" applyFill="1" applyBorder="1" applyAlignment="1" applyProtection="1">
      <alignment horizontal="center" vertical="center" wrapText="1"/>
    </xf>
    <xf numFmtId="0" fontId="4" fillId="0" borderId="38" xfId="1" applyFont="1" applyFill="1" applyBorder="1" applyAlignment="1" applyProtection="1">
      <alignment horizontal="center" vertical="center" wrapText="1"/>
    </xf>
    <xf numFmtId="0" fontId="5" fillId="0" borderId="31" xfId="1" applyFont="1" applyFill="1" applyBorder="1" applyAlignment="1" applyProtection="1">
      <alignment horizontal="left" vertical="center"/>
    </xf>
    <xf numFmtId="0" fontId="5" fillId="0" borderId="72" xfId="1" applyFont="1" applyFill="1" applyBorder="1" applyAlignment="1" applyProtection="1">
      <alignment horizontal="left" vertical="center"/>
    </xf>
    <xf numFmtId="0" fontId="5" fillId="0" borderId="63" xfId="1" applyFont="1" applyFill="1" applyBorder="1" applyAlignment="1" applyProtection="1">
      <alignment horizontal="left" vertical="center"/>
    </xf>
    <xf numFmtId="0" fontId="21" fillId="0" borderId="4" xfId="1" applyFont="1" applyBorder="1" applyAlignment="1" applyProtection="1">
      <alignment horizontal="center" vertical="center" wrapText="1"/>
      <protection hidden="1"/>
    </xf>
    <xf numFmtId="0" fontId="21" fillId="0" borderId="18" xfId="1" applyFont="1" applyBorder="1" applyAlignment="1" applyProtection="1">
      <alignment horizontal="center" vertical="center" wrapText="1"/>
      <protection hidden="1"/>
    </xf>
    <xf numFmtId="0" fontId="21" fillId="5" borderId="4" xfId="1" applyFont="1" applyFill="1" applyBorder="1" applyAlignment="1" applyProtection="1">
      <alignment horizontal="center" vertical="center" wrapText="1"/>
    </xf>
    <xf numFmtId="0" fontId="21" fillId="5" borderId="18" xfId="1" applyFont="1" applyFill="1" applyBorder="1" applyAlignment="1" applyProtection="1">
      <alignment horizontal="center" vertical="center" wrapText="1"/>
    </xf>
    <xf numFmtId="49" fontId="17" fillId="11" borderId="36" xfId="3" applyNumberFormat="1" applyFont="1" applyFill="1" applyBorder="1" applyAlignment="1" applyProtection="1">
      <alignment horizontal="left" vertical="center" wrapText="1"/>
    </xf>
    <xf numFmtId="49" fontId="17" fillId="11" borderId="60" xfId="3" applyNumberFormat="1" applyFont="1" applyFill="1" applyBorder="1" applyAlignment="1" applyProtection="1">
      <alignment horizontal="left" vertical="center" wrapText="1"/>
    </xf>
    <xf numFmtId="49" fontId="17" fillId="11" borderId="13" xfId="3" applyNumberFormat="1" applyFont="1" applyFill="1" applyBorder="1" applyAlignment="1" applyProtection="1">
      <alignment horizontal="left" vertical="center" wrapText="1"/>
    </xf>
    <xf numFmtId="0" fontId="17" fillId="0" borderId="36" xfId="3" applyNumberFormat="1" applyFont="1" applyFill="1" applyBorder="1" applyAlignment="1" applyProtection="1">
      <alignment horizontal="center" vertical="center" wrapText="1"/>
    </xf>
    <xf numFmtId="0" fontId="17" fillId="0" borderId="13" xfId="3" applyNumberFormat="1" applyFont="1" applyFill="1" applyBorder="1" applyAlignment="1" applyProtection="1">
      <alignment horizontal="center" vertical="center" wrapText="1"/>
    </xf>
  </cellXfs>
  <cellStyles count="7">
    <cellStyle name="Standard" xfId="0" builtinId="0"/>
    <cellStyle name="Standard 2" xfId="1" xr:uid="{5C0075DF-8D9B-4715-AADB-55CD18FA8CC9}"/>
    <cellStyle name="Standard 2 2" xfId="2" xr:uid="{CAC5124A-CFBB-431C-A369-6E0EA5B4AFBF}"/>
    <cellStyle name="Standard 2 2 2" xfId="5" xr:uid="{6492128A-8F47-4F1C-AC77-BA74CAEABA75}"/>
    <cellStyle name="Standard 3" xfId="6" xr:uid="{109F3CCD-D0B1-42C0-91DB-5DB5DC45A346}"/>
    <cellStyle name="Währung 2" xfId="3" xr:uid="{8DA86D55-5178-4E82-8CE2-5A30FE779673}"/>
    <cellStyle name="Währung 3" xfId="4" xr:uid="{DE804D34-2F6D-4C6A-A801-4DDE46E97EEB}"/>
  </cellStyles>
  <dxfs count="814">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condense val="0"/>
        <extend val="0"/>
        <color indexed="9"/>
      </font>
      <fill>
        <patternFill>
          <bgColor indexed="10"/>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theme="9" tint="0.39994506668294322"/>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condense val="0"/>
        <extend val="0"/>
        <color auto="1"/>
      </font>
      <fill>
        <patternFill patternType="gray125">
          <fgColor indexed="11"/>
          <bgColor indexed="65"/>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D120"/>
  <sheetViews>
    <sheetView workbookViewId="0">
      <selection activeCell="F73" sqref="F73"/>
    </sheetView>
  </sheetViews>
  <sheetFormatPr baseColWidth="10" defaultRowHeight="14.4" x14ac:dyDescent="0.3"/>
  <cols>
    <col min="1" max="1" width="20.21875" customWidth="1"/>
    <col min="2" max="2" width="28.77734375" customWidth="1"/>
    <col min="3" max="3" width="33.21875" customWidth="1"/>
  </cols>
  <sheetData>
    <row r="1" spans="1:3" x14ac:dyDescent="0.3">
      <c r="A1" t="s">
        <v>170</v>
      </c>
      <c r="B1">
        <v>1</v>
      </c>
      <c r="C1" t="s">
        <v>56</v>
      </c>
    </row>
    <row r="2" spans="1:3" x14ac:dyDescent="0.3">
      <c r="A2" t="s">
        <v>171</v>
      </c>
      <c r="B2">
        <v>2</v>
      </c>
      <c r="C2" t="s">
        <v>44</v>
      </c>
    </row>
    <row r="3" spans="1:3" x14ac:dyDescent="0.3">
      <c r="B3">
        <v>3</v>
      </c>
      <c r="C3" t="s">
        <v>57</v>
      </c>
    </row>
    <row r="4" spans="1:3" x14ac:dyDescent="0.3">
      <c r="B4">
        <v>4</v>
      </c>
      <c r="C4" t="s">
        <v>58</v>
      </c>
    </row>
    <row r="5" spans="1:3" x14ac:dyDescent="0.3">
      <c r="B5">
        <v>5</v>
      </c>
      <c r="C5" t="s">
        <v>59</v>
      </c>
    </row>
    <row r="6" spans="1:3" x14ac:dyDescent="0.3">
      <c r="B6">
        <v>6</v>
      </c>
      <c r="C6" t="s">
        <v>60</v>
      </c>
    </row>
    <row r="7" spans="1:3" x14ac:dyDescent="0.3">
      <c r="B7">
        <v>7</v>
      </c>
      <c r="C7" t="s">
        <v>43</v>
      </c>
    </row>
    <row r="8" spans="1:3" x14ac:dyDescent="0.3">
      <c r="B8">
        <v>8</v>
      </c>
      <c r="C8" t="s">
        <v>3</v>
      </c>
    </row>
    <row r="9" spans="1:3" x14ac:dyDescent="0.3">
      <c r="B9">
        <v>9</v>
      </c>
      <c r="C9" t="s">
        <v>42</v>
      </c>
    </row>
    <row r="10" spans="1:3" x14ac:dyDescent="0.3">
      <c r="B10">
        <v>10</v>
      </c>
      <c r="C10" t="s">
        <v>45</v>
      </c>
    </row>
    <row r="11" spans="1:3" x14ac:dyDescent="0.3">
      <c r="B11">
        <v>11</v>
      </c>
      <c r="C11" t="s">
        <v>46</v>
      </c>
    </row>
    <row r="12" spans="1:3" x14ac:dyDescent="0.3">
      <c r="B12">
        <v>12</v>
      </c>
      <c r="C12" t="s">
        <v>47</v>
      </c>
    </row>
    <row r="13" spans="1:3" x14ac:dyDescent="0.3">
      <c r="B13">
        <v>13</v>
      </c>
      <c r="C13" t="s">
        <v>48</v>
      </c>
    </row>
    <row r="14" spans="1:3" x14ac:dyDescent="0.3">
      <c r="B14">
        <v>14</v>
      </c>
      <c r="C14" t="s">
        <v>49</v>
      </c>
    </row>
    <row r="15" spans="1:3" x14ac:dyDescent="0.3">
      <c r="B15">
        <v>15</v>
      </c>
      <c r="C15" t="s">
        <v>50</v>
      </c>
    </row>
    <row r="16" spans="1:3" x14ac:dyDescent="0.3">
      <c r="B16">
        <v>16</v>
      </c>
      <c r="C16" t="s">
        <v>51</v>
      </c>
    </row>
    <row r="17" spans="2:4" x14ac:dyDescent="0.3">
      <c r="B17">
        <v>17</v>
      </c>
      <c r="C17" t="s">
        <v>52</v>
      </c>
    </row>
    <row r="18" spans="2:4" x14ac:dyDescent="0.3">
      <c r="B18">
        <v>18</v>
      </c>
      <c r="C18" t="s">
        <v>53</v>
      </c>
    </row>
    <row r="19" spans="2:4" x14ac:dyDescent="0.3">
      <c r="B19">
        <v>19</v>
      </c>
      <c r="C19" t="s">
        <v>54</v>
      </c>
    </row>
    <row r="20" spans="2:4" x14ac:dyDescent="0.3">
      <c r="B20">
        <v>20</v>
      </c>
      <c r="C20" t="s">
        <v>55</v>
      </c>
    </row>
    <row r="21" spans="2:4" x14ac:dyDescent="0.3">
      <c r="B21">
        <v>21</v>
      </c>
      <c r="C21" t="s">
        <v>61</v>
      </c>
      <c r="D21" t="str">
        <f>IF(Sommario!F21&lt;&gt;"",Sommario!F21,Sommario!D21)</f>
        <v xml:space="preserve">  - STA</v>
      </c>
    </row>
    <row r="22" spans="2:4" x14ac:dyDescent="0.3">
      <c r="B22">
        <v>22</v>
      </c>
      <c r="C22" t="s">
        <v>62</v>
      </c>
      <c r="D22" t="str">
        <f>IF(Sommario!F22&lt;&gt;"",Sommario!F22,Sommario!D22)</f>
        <v xml:space="preserve">  - Auftraggeber 2</v>
      </c>
    </row>
    <row r="23" spans="2:4" x14ac:dyDescent="0.3">
      <c r="B23">
        <v>23</v>
      </c>
      <c r="C23" t="s">
        <v>63</v>
      </c>
      <c r="D23" t="str">
        <f>IF(Sommario!F23&lt;&gt;"",Sommario!F23,Sommario!D23)</f>
        <v xml:space="preserve">  - Auftraggeber 3</v>
      </c>
    </row>
    <row r="24" spans="2:4" x14ac:dyDescent="0.3">
      <c r="B24">
        <v>24</v>
      </c>
      <c r="C24" t="s">
        <v>64</v>
      </c>
      <c r="D24" t="str">
        <f>IF(Sommario!F24&lt;&gt;"",Sommario!F24,Sommario!D24)</f>
        <v xml:space="preserve">  - Auftraggeber 4</v>
      </c>
    </row>
    <row r="25" spans="2:4" x14ac:dyDescent="0.3">
      <c r="B25">
        <v>25</v>
      </c>
      <c r="C25" t="s">
        <v>65</v>
      </c>
      <c r="D25" t="str">
        <f>IF(Sommario!F25&lt;&gt;"",Sommario!F25,Sommario!D25)</f>
        <v xml:space="preserve">  - Auftraggeber 5</v>
      </c>
    </row>
    <row r="26" spans="2:4" x14ac:dyDescent="0.3">
      <c r="B26">
        <v>26</v>
      </c>
      <c r="C26" t="s">
        <v>66</v>
      </c>
      <c r="D26" t="str">
        <f>IF(Sommario!F26&lt;&gt;"",Sommario!F26,Sommario!D26)</f>
        <v xml:space="preserve">  - Auftraggeber 6</v>
      </c>
    </row>
    <row r="27" spans="2:4" x14ac:dyDescent="0.3">
      <c r="B27">
        <v>27</v>
      </c>
      <c r="C27" t="s">
        <v>67</v>
      </c>
      <c r="D27" t="str">
        <f>IF(Sommario!F27&lt;&gt;"",Sommario!F27,Sommario!D27)</f>
        <v xml:space="preserve">  - Auftraggeber 7</v>
      </c>
    </row>
    <row r="28" spans="2:4" x14ac:dyDescent="0.3">
      <c r="B28">
        <v>28</v>
      </c>
      <c r="C28" t="s">
        <v>68</v>
      </c>
      <c r="D28" t="str">
        <f>IF(Sommario!F28&lt;&gt;"",Sommario!F28,Sommario!D28)</f>
        <v xml:space="preserve">  - Auftraggeber 8</v>
      </c>
    </row>
    <row r="29" spans="2:4" x14ac:dyDescent="0.3">
      <c r="B29">
        <v>29</v>
      </c>
      <c r="C29" t="s">
        <v>69</v>
      </c>
      <c r="D29" t="str">
        <f>IF(Sommario!F29&lt;&gt;"",Sommario!F29,Sommario!D29)</f>
        <v xml:space="preserve">  - Auftraggeber 9</v>
      </c>
    </row>
    <row r="30" spans="2:4" x14ac:dyDescent="0.3">
      <c r="B30">
        <v>30</v>
      </c>
      <c r="C30" t="s">
        <v>70</v>
      </c>
      <c r="D30" t="str">
        <f>IF(Sommario!F30&lt;&gt;"",Sommario!F30,Sommario!D30)</f>
        <v xml:space="preserve">  - Auftraggeber 10</v>
      </c>
    </row>
    <row r="31" spans="2:4" x14ac:dyDescent="0.3">
      <c r="B31">
        <v>31</v>
      </c>
      <c r="C31" t="s">
        <v>71</v>
      </c>
      <c r="D31" t="str">
        <f>IF(Sommario!F31&lt;&gt;"",Sommario!F31,Sommario!D31)</f>
        <v>IK-Teilprojekt II - AG 1</v>
      </c>
    </row>
    <row r="32" spans="2:4" x14ac:dyDescent="0.3">
      <c r="B32">
        <v>32</v>
      </c>
      <c r="C32" t="s">
        <v>72</v>
      </c>
      <c r="D32" t="str">
        <f>IF(Sommario!F32&lt;&gt;"",Sommario!F32,Sommario!D32)</f>
        <v>IK-Teilprojekt II - AG 2</v>
      </c>
    </row>
    <row r="33" spans="2:4" x14ac:dyDescent="0.3">
      <c r="B33">
        <v>33</v>
      </c>
      <c r="C33" t="s">
        <v>73</v>
      </c>
      <c r="D33" t="str">
        <f>IF(Sommario!F33&lt;&gt;"",Sommario!F33,Sommario!D33)</f>
        <v>IK-Teilprojekt II - AG 3</v>
      </c>
    </row>
    <row r="34" spans="2:4" x14ac:dyDescent="0.3">
      <c r="B34">
        <v>34</v>
      </c>
      <c r="C34" t="s">
        <v>74</v>
      </c>
      <c r="D34" t="str">
        <f>IF(Sommario!F34&lt;&gt;"",Sommario!F34,Sommario!D34)</f>
        <v>IK-Teilprojekt II - AG 4</v>
      </c>
    </row>
    <row r="35" spans="2:4" x14ac:dyDescent="0.3">
      <c r="B35">
        <v>35</v>
      </c>
      <c r="C35" t="s">
        <v>75</v>
      </c>
      <c r="D35" t="str">
        <f>IF(Sommario!F35&lt;&gt;"",Sommario!F35,Sommario!D35)</f>
        <v>IK-Teilprojekt II - AG 5</v>
      </c>
    </row>
    <row r="36" spans="2:4" x14ac:dyDescent="0.3">
      <c r="B36">
        <v>36</v>
      </c>
      <c r="C36" t="s">
        <v>76</v>
      </c>
      <c r="D36" t="str">
        <f>IF(Sommario!F36&lt;&gt;"",Sommario!F36,Sommario!D36)</f>
        <v>IK-Teilprojekt II - AG 6</v>
      </c>
    </row>
    <row r="37" spans="2:4" x14ac:dyDescent="0.3">
      <c r="B37">
        <v>37</v>
      </c>
      <c r="C37" t="s">
        <v>77</v>
      </c>
      <c r="D37" t="str">
        <f>IF(Sommario!F37&lt;&gt;"",Sommario!F37,Sommario!D37)</f>
        <v>IK-Teilprojekt II - AG 7</v>
      </c>
    </row>
    <row r="38" spans="2:4" x14ac:dyDescent="0.3">
      <c r="B38">
        <v>38</v>
      </c>
      <c r="C38" t="s">
        <v>78</v>
      </c>
      <c r="D38" t="str">
        <f>IF(Sommario!F38&lt;&gt;"",Sommario!F38,Sommario!D38)</f>
        <v>IK-Teilprojekt II - AG 8</v>
      </c>
    </row>
    <row r="39" spans="2:4" x14ac:dyDescent="0.3">
      <c r="B39">
        <v>39</v>
      </c>
      <c r="C39" t="s">
        <v>79</v>
      </c>
      <c r="D39" t="str">
        <f>IF(Sommario!F39&lt;&gt;"",Sommario!F39,Sommario!D39)</f>
        <v>IK-Teilprojekt II - AG 9</v>
      </c>
    </row>
    <row r="40" spans="2:4" x14ac:dyDescent="0.3">
      <c r="B40">
        <v>40</v>
      </c>
      <c r="C40" t="s">
        <v>80</v>
      </c>
      <c r="D40" t="str">
        <f>IF(Sommario!F40&lt;&gt;"",Sommario!F40,Sommario!D40)</f>
        <v>IK-Teilprojekt II - AG 10</v>
      </c>
    </row>
    <row r="41" spans="2:4" x14ac:dyDescent="0.3">
      <c r="B41">
        <v>41</v>
      </c>
      <c r="C41" t="s">
        <v>81</v>
      </c>
      <c r="D41" t="str">
        <f>IF(Sommario!F41&lt;&gt;"",Sommario!F41,Sommario!D41)</f>
        <v>IK-Teilprojekt III - AG 1</v>
      </c>
    </row>
    <row r="42" spans="2:4" x14ac:dyDescent="0.3">
      <c r="B42">
        <v>42</v>
      </c>
      <c r="C42" t="s">
        <v>82</v>
      </c>
      <c r="D42" t="str">
        <f>IF(Sommario!F42&lt;&gt;"",Sommario!F42,Sommario!D42)</f>
        <v>IK-Teilprojekt III - AG 2</v>
      </c>
    </row>
    <row r="43" spans="2:4" x14ac:dyDescent="0.3">
      <c r="B43">
        <v>43</v>
      </c>
      <c r="C43" t="s">
        <v>83</v>
      </c>
      <c r="D43" t="str">
        <f>IF(Sommario!F43&lt;&gt;"",Sommario!F43,Sommario!D43)</f>
        <v>IK-Teilprojekt III - AG 3</v>
      </c>
    </row>
    <row r="44" spans="2:4" x14ac:dyDescent="0.3">
      <c r="B44">
        <v>44</v>
      </c>
      <c r="C44" t="s">
        <v>84</v>
      </c>
      <c r="D44" t="str">
        <f>IF(Sommario!F44&lt;&gt;"",Sommario!F44,Sommario!D44)</f>
        <v>IK-Teilprojekt III - AG 4</v>
      </c>
    </row>
    <row r="45" spans="2:4" x14ac:dyDescent="0.3">
      <c r="B45">
        <v>45</v>
      </c>
      <c r="C45" t="s">
        <v>85</v>
      </c>
      <c r="D45" t="str">
        <f>IF(Sommario!F45&lt;&gt;"",Sommario!F45,Sommario!D45)</f>
        <v>IK-Teilprojekt III - AG 5</v>
      </c>
    </row>
    <row r="46" spans="2:4" x14ac:dyDescent="0.3">
      <c r="B46">
        <v>46</v>
      </c>
      <c r="C46" t="s">
        <v>86</v>
      </c>
      <c r="D46" t="str">
        <f>IF(Sommario!F46&lt;&gt;"",Sommario!F46,Sommario!D46)</f>
        <v>IK-Teilprojekt III - AG 6</v>
      </c>
    </row>
    <row r="47" spans="2:4" x14ac:dyDescent="0.3">
      <c r="B47">
        <v>47</v>
      </c>
      <c r="C47" t="s">
        <v>87</v>
      </c>
      <c r="D47" t="str">
        <f>IF(Sommario!F47&lt;&gt;"",Sommario!F47,Sommario!D47)</f>
        <v>IK-Teilprojekt III - AG 7</v>
      </c>
    </row>
    <row r="48" spans="2:4" x14ac:dyDescent="0.3">
      <c r="B48">
        <v>48</v>
      </c>
      <c r="C48" t="s">
        <v>88</v>
      </c>
      <c r="D48" t="str">
        <f>IF(Sommario!F48&lt;&gt;"",Sommario!F48,Sommario!D48)</f>
        <v>IK-Teilprojekt III - AG 8</v>
      </c>
    </row>
    <row r="49" spans="2:4" x14ac:dyDescent="0.3">
      <c r="B49">
        <v>49</v>
      </c>
      <c r="C49" t="s">
        <v>89</v>
      </c>
      <c r="D49" t="str">
        <f>IF(Sommario!F49&lt;&gt;"",Sommario!F49,Sommario!D49)</f>
        <v>IK-Teilprojekt III - AG 9</v>
      </c>
    </row>
    <row r="50" spans="2:4" x14ac:dyDescent="0.3">
      <c r="B50">
        <v>50</v>
      </c>
      <c r="C50" t="s">
        <v>90</v>
      </c>
      <c r="D50" t="str">
        <f>IF(Sommario!F50&lt;&gt;"",Sommario!F50,Sommario!D50)</f>
        <v>IK-Teilprojekt III - AG 10</v>
      </c>
    </row>
    <row r="51" spans="2:4" x14ac:dyDescent="0.3">
      <c r="B51">
        <v>51</v>
      </c>
      <c r="C51" t="s">
        <v>91</v>
      </c>
      <c r="D51" t="str">
        <f>IF(Sommario!F51&lt;&gt;"",Sommario!F51,Sommario!D51)</f>
        <v>IK-Teilprojekt IV - AG 1</v>
      </c>
    </row>
    <row r="52" spans="2:4" x14ac:dyDescent="0.3">
      <c r="B52">
        <v>52</v>
      </c>
      <c r="C52" t="s">
        <v>92</v>
      </c>
      <c r="D52" t="str">
        <f>IF(Sommario!F52&lt;&gt;"",Sommario!F52,Sommario!D52)</f>
        <v>IK-Teilprojekt IV - AG 2</v>
      </c>
    </row>
    <row r="53" spans="2:4" x14ac:dyDescent="0.3">
      <c r="B53">
        <v>53</v>
      </c>
      <c r="C53" t="s">
        <v>93</v>
      </c>
      <c r="D53" t="str">
        <f>IF(Sommario!F53&lt;&gt;"",Sommario!F53,Sommario!D53)</f>
        <v>IK-Teilprojekt IV - AG 3</v>
      </c>
    </row>
    <row r="54" spans="2:4" x14ac:dyDescent="0.3">
      <c r="B54">
        <v>54</v>
      </c>
      <c r="C54" t="s">
        <v>94</v>
      </c>
      <c r="D54" t="str">
        <f>IF(Sommario!F54&lt;&gt;"",Sommario!F54,Sommario!D54)</f>
        <v>IK-Teilprojekt IV - AG 4</v>
      </c>
    </row>
    <row r="55" spans="2:4" x14ac:dyDescent="0.3">
      <c r="B55">
        <v>55</v>
      </c>
      <c r="C55" t="s">
        <v>95</v>
      </c>
      <c r="D55" t="str">
        <f>IF(Sommario!F55&lt;&gt;"",Sommario!F55,Sommario!D55)</f>
        <v>IK-Teilprojekt IV - AG 5</v>
      </c>
    </row>
    <row r="56" spans="2:4" x14ac:dyDescent="0.3">
      <c r="B56">
        <v>56</v>
      </c>
      <c r="C56" t="s">
        <v>96</v>
      </c>
      <c r="D56" t="str">
        <f>IF(Sommario!F56&lt;&gt;"",Sommario!F56,Sommario!D56)</f>
        <v>IK-Teilprojekt IV - AG 6</v>
      </c>
    </row>
    <row r="57" spans="2:4" x14ac:dyDescent="0.3">
      <c r="B57">
        <v>57</v>
      </c>
      <c r="C57" t="s">
        <v>97</v>
      </c>
      <c r="D57" t="str">
        <f>IF(Sommario!F57&lt;&gt;"",Sommario!F57,Sommario!D57)</f>
        <v>IK-Teilprojekt IV - AG 7</v>
      </c>
    </row>
    <row r="58" spans="2:4" x14ac:dyDescent="0.3">
      <c r="B58">
        <v>58</v>
      </c>
      <c r="C58" t="s">
        <v>98</v>
      </c>
      <c r="D58" t="str">
        <f>IF(Sommario!F58&lt;&gt;"",Sommario!F58,Sommario!D58)</f>
        <v>IK-Teilprojekt IV - AG 8</v>
      </c>
    </row>
    <row r="59" spans="2:4" x14ac:dyDescent="0.3">
      <c r="B59">
        <v>59</v>
      </c>
      <c r="C59" t="s">
        <v>99</v>
      </c>
      <c r="D59" t="str">
        <f>IF(Sommario!F59&lt;&gt;"",Sommario!F59,Sommario!D59)</f>
        <v>IK-Teilprojekt IV - AG 9</v>
      </c>
    </row>
    <row r="60" spans="2:4" x14ac:dyDescent="0.3">
      <c r="B60">
        <v>60</v>
      </c>
      <c r="C60" t="s">
        <v>100</v>
      </c>
      <c r="D60" t="str">
        <f>IF(Sommario!F60&lt;&gt;"",Sommario!F60,Sommario!D60)</f>
        <v>IK-Teilprojekt IV - AG 10</v>
      </c>
    </row>
    <row r="61" spans="2:4" x14ac:dyDescent="0.3">
      <c r="B61">
        <v>61</v>
      </c>
      <c r="C61" t="s">
        <v>101</v>
      </c>
      <c r="D61" t="str">
        <f>IF(Sommario!F61&lt;&gt;"",Sommario!F61,Sommario!D61)</f>
        <v>IK-Teilprojekt V - AG 1</v>
      </c>
    </row>
    <row r="62" spans="2:4" x14ac:dyDescent="0.3">
      <c r="B62">
        <v>62</v>
      </c>
      <c r="C62" t="s">
        <v>102</v>
      </c>
      <c r="D62" t="str">
        <f>IF(Sommario!F62&lt;&gt;"",Sommario!F62,Sommario!D62)</f>
        <v>IK-Teilprojekt V - AG 2</v>
      </c>
    </row>
    <row r="63" spans="2:4" x14ac:dyDescent="0.3">
      <c r="B63">
        <v>63</v>
      </c>
      <c r="C63" t="s">
        <v>103</v>
      </c>
      <c r="D63" t="str">
        <f>IF(Sommario!F63&lt;&gt;"",Sommario!F63,Sommario!D63)</f>
        <v>IK-Teilprojekt V - AG 3</v>
      </c>
    </row>
    <row r="64" spans="2:4" x14ac:dyDescent="0.3">
      <c r="B64">
        <v>64</v>
      </c>
      <c r="C64" t="s">
        <v>104</v>
      </c>
      <c r="D64" t="str">
        <f>IF(Sommario!F64&lt;&gt;"",Sommario!F64,Sommario!D64)</f>
        <v>IK-Teilprojekt V - AG 4</v>
      </c>
    </row>
    <row r="65" spans="2:4" x14ac:dyDescent="0.3">
      <c r="B65">
        <v>65</v>
      </c>
      <c r="C65" t="s">
        <v>105</v>
      </c>
      <c r="D65" t="str">
        <f>IF(Sommario!F65&lt;&gt;"",Sommario!F65,Sommario!D65)</f>
        <v>IK-Teilprojekt V - AG 5</v>
      </c>
    </row>
    <row r="66" spans="2:4" x14ac:dyDescent="0.3">
      <c r="B66">
        <v>66</v>
      </c>
      <c r="C66" t="s">
        <v>106</v>
      </c>
      <c r="D66" t="str">
        <f>IF(Sommario!F66&lt;&gt;"",Sommario!F66,Sommario!D66)</f>
        <v>IK-Teilprojekt V - AG 6</v>
      </c>
    </row>
    <row r="67" spans="2:4" x14ac:dyDescent="0.3">
      <c r="B67">
        <v>67</v>
      </c>
      <c r="C67" t="s">
        <v>107</v>
      </c>
      <c r="D67" t="str">
        <f>IF(Sommario!F67&lt;&gt;"",Sommario!F67,Sommario!D67)</f>
        <v>IK-Teilprojekt V - AG 7</v>
      </c>
    </row>
    <row r="68" spans="2:4" x14ac:dyDescent="0.3">
      <c r="B68">
        <v>68</v>
      </c>
      <c r="C68" t="s">
        <v>108</v>
      </c>
      <c r="D68" t="str">
        <f>IF(Sommario!F68&lt;&gt;"",Sommario!F68,Sommario!D68)</f>
        <v>IK-Teilprojekt V - AG 8</v>
      </c>
    </row>
    <row r="69" spans="2:4" x14ac:dyDescent="0.3">
      <c r="B69">
        <v>69</v>
      </c>
      <c r="C69" t="s">
        <v>109</v>
      </c>
      <c r="D69" t="str">
        <f>IF(Sommario!F69&lt;&gt;"",Sommario!F69,Sommario!D69)</f>
        <v>IK-Teilprojekt V - AG 9</v>
      </c>
    </row>
    <row r="70" spans="2:4" x14ac:dyDescent="0.3">
      <c r="B70">
        <v>70</v>
      </c>
      <c r="C70" t="s">
        <v>110</v>
      </c>
      <c r="D70" t="str">
        <f>IF(Sommario!F70&lt;&gt;"",Sommario!F70,Sommario!D70)</f>
        <v>IK-Teilprojekt V - AG 10</v>
      </c>
    </row>
    <row r="71" spans="2:4" x14ac:dyDescent="0.3">
      <c r="B71">
        <v>71</v>
      </c>
      <c r="C71" t="s">
        <v>160</v>
      </c>
      <c r="D71" t="str">
        <f>IF(Sommario!F76&lt;&gt;"",Sommario!F76,Sommario!D76)</f>
        <v>Servicekosten Ticketing-System sowie ITCS  - STA</v>
      </c>
    </row>
    <row r="72" spans="2:4" x14ac:dyDescent="0.3">
      <c r="B72">
        <v>72</v>
      </c>
      <c r="C72" t="s">
        <v>111</v>
      </c>
      <c r="D72" t="str">
        <f>IF(Sommario!F77&lt;&gt;"",Sommario!F77,Sommario!D77)</f>
        <v>Servicekosten Ticketing-System sowie ITCS  - Auftraggeber 2</v>
      </c>
    </row>
    <row r="73" spans="2:4" x14ac:dyDescent="0.3">
      <c r="B73">
        <v>73</v>
      </c>
      <c r="C73" t="s">
        <v>112</v>
      </c>
      <c r="D73" t="str">
        <f>IF(Sommario!F78&lt;&gt;"",Sommario!F78,Sommario!D78)</f>
        <v>Servicekosten Ticketing-System sowie ITCS  - Auftraggeber 3</v>
      </c>
    </row>
    <row r="74" spans="2:4" x14ac:dyDescent="0.3">
      <c r="B74">
        <v>74</v>
      </c>
      <c r="C74" t="s">
        <v>113</v>
      </c>
      <c r="D74" t="str">
        <f>IF(Sommario!F79&lt;&gt;"",Sommario!F79,Sommario!D79)</f>
        <v>Servicekosten Ticketing-System sowie ITCS  - Auftraggeber 4</v>
      </c>
    </row>
    <row r="75" spans="2:4" x14ac:dyDescent="0.3">
      <c r="B75">
        <v>75</v>
      </c>
      <c r="C75" t="s">
        <v>114</v>
      </c>
      <c r="D75" t="str">
        <f>IF(Sommario!F80&lt;&gt;"",Sommario!F80,Sommario!D80)</f>
        <v>Servicekosten Ticketing-System sowie ITCS  - Auftraggeber 5</v>
      </c>
    </row>
    <row r="76" spans="2:4" x14ac:dyDescent="0.3">
      <c r="B76">
        <v>76</v>
      </c>
      <c r="C76" t="s">
        <v>115</v>
      </c>
      <c r="D76" t="str">
        <f>IF(Sommario!F81&lt;&gt;"",Sommario!F81,Sommario!D81)</f>
        <v>Servicekosten Ticketing-System sowie ITCS  - Auftraggeber 6</v>
      </c>
    </row>
    <row r="77" spans="2:4" x14ac:dyDescent="0.3">
      <c r="B77">
        <v>77</v>
      </c>
      <c r="C77" t="s">
        <v>116</v>
      </c>
      <c r="D77" t="str">
        <f>IF(Sommario!F82&lt;&gt;"",Sommario!F82,Sommario!D82)</f>
        <v>Servicekosten Ticketing-System sowie ITCS  - Auftraggeber 7</v>
      </c>
    </row>
    <row r="78" spans="2:4" x14ac:dyDescent="0.3">
      <c r="B78">
        <v>78</v>
      </c>
      <c r="C78" t="s">
        <v>117</v>
      </c>
      <c r="D78" t="str">
        <f>IF(Sommario!F83&lt;&gt;"",Sommario!F83,Sommario!D83)</f>
        <v>Servicekosten Ticketing-System sowie ITCS  - Auftraggeber 8</v>
      </c>
    </row>
    <row r="79" spans="2:4" x14ac:dyDescent="0.3">
      <c r="B79">
        <v>79</v>
      </c>
      <c r="C79" t="s">
        <v>118</v>
      </c>
      <c r="D79" t="str">
        <f>IF(Sommario!F84&lt;&gt;"",Sommario!F84,Sommario!D84)</f>
        <v>Servicekosten Ticketing-System sowie ITCS  - Auftraggeber 9</v>
      </c>
    </row>
    <row r="80" spans="2:4" x14ac:dyDescent="0.3">
      <c r="B80">
        <v>80</v>
      </c>
      <c r="C80" t="s">
        <v>119</v>
      </c>
      <c r="D80" t="str">
        <f>IF(Sommario!F85&lt;&gt;"",Sommario!F85,Sommario!D85)</f>
        <v>Servicekosten Ticketing-System sowie ITCS  - Auftraggeber 10</v>
      </c>
    </row>
    <row r="81" spans="2:4" x14ac:dyDescent="0.3">
      <c r="B81">
        <v>81</v>
      </c>
      <c r="C81" t="s">
        <v>120</v>
      </c>
      <c r="D81" t="str">
        <f>IF(Sommario!F86&lt;&gt;"",Sommario!F86,Sommario!D86)</f>
        <v>BK-Teilprojekt II - AG 1</v>
      </c>
    </row>
    <row r="82" spans="2:4" x14ac:dyDescent="0.3">
      <c r="B82">
        <v>82</v>
      </c>
      <c r="C82" t="s">
        <v>121</v>
      </c>
      <c r="D82" t="str">
        <f>IF(Sommario!F87&lt;&gt;"",Sommario!F87,Sommario!D87)</f>
        <v>BK-Teilprojekt II - AG 2</v>
      </c>
    </row>
    <row r="83" spans="2:4" x14ac:dyDescent="0.3">
      <c r="B83">
        <v>83</v>
      </c>
      <c r="C83" t="s">
        <v>122</v>
      </c>
      <c r="D83" t="str">
        <f>IF(Sommario!F88&lt;&gt;"",Sommario!F88,Sommario!D88)</f>
        <v>BK-Teilprojekt II - AG 3</v>
      </c>
    </row>
    <row r="84" spans="2:4" x14ac:dyDescent="0.3">
      <c r="B84">
        <v>84</v>
      </c>
      <c r="C84" t="s">
        <v>123</v>
      </c>
      <c r="D84" t="str">
        <f>IF(Sommario!F89&lt;&gt;"",Sommario!F89,Sommario!D89)</f>
        <v>BK-Teilprojekt II - AG 4</v>
      </c>
    </row>
    <row r="85" spans="2:4" x14ac:dyDescent="0.3">
      <c r="B85">
        <v>85</v>
      </c>
      <c r="C85" t="s">
        <v>124</v>
      </c>
      <c r="D85" t="str">
        <f>IF(Sommario!F90&lt;&gt;"",Sommario!F90,Sommario!D90)</f>
        <v>BK-Teilprojekt II - AG 5</v>
      </c>
    </row>
    <row r="86" spans="2:4" x14ac:dyDescent="0.3">
      <c r="B86">
        <v>86</v>
      </c>
      <c r="C86" t="s">
        <v>125</v>
      </c>
      <c r="D86" t="str">
        <f>IF(Sommario!F91&lt;&gt;"",Sommario!F91,Sommario!D91)</f>
        <v>BK-Teilprojekt II - AG 6</v>
      </c>
    </row>
    <row r="87" spans="2:4" x14ac:dyDescent="0.3">
      <c r="B87">
        <v>87</v>
      </c>
      <c r="C87" t="s">
        <v>126</v>
      </c>
      <c r="D87" t="str">
        <f>IF(Sommario!F92&lt;&gt;"",Sommario!F92,Sommario!D92)</f>
        <v>BK-Teilprojekt II - AG 7</v>
      </c>
    </row>
    <row r="88" spans="2:4" x14ac:dyDescent="0.3">
      <c r="B88">
        <v>88</v>
      </c>
      <c r="C88" t="s">
        <v>127</v>
      </c>
      <c r="D88" t="str">
        <f>IF(Sommario!F93&lt;&gt;"",Sommario!F93,Sommario!D93)</f>
        <v>BK-Teilprojekt II - AG 8</v>
      </c>
    </row>
    <row r="89" spans="2:4" x14ac:dyDescent="0.3">
      <c r="B89">
        <v>89</v>
      </c>
      <c r="C89" t="s">
        <v>128</v>
      </c>
      <c r="D89" t="str">
        <f>IF(Sommario!F94&lt;&gt;"",Sommario!F94,Sommario!D94)</f>
        <v>BK-Teilprojekt II - AG 9</v>
      </c>
    </row>
    <row r="90" spans="2:4" x14ac:dyDescent="0.3">
      <c r="B90">
        <v>90</v>
      </c>
      <c r="C90" t="s">
        <v>129</v>
      </c>
      <c r="D90" t="str">
        <f>IF(Sommario!F95&lt;&gt;"",Sommario!F95,Sommario!D95)</f>
        <v>BK-Teilprojekt II - AG 10</v>
      </c>
    </row>
    <row r="91" spans="2:4" x14ac:dyDescent="0.3">
      <c r="B91">
        <v>91</v>
      </c>
      <c r="C91" t="s">
        <v>130</v>
      </c>
      <c r="D91" t="str">
        <f>IF(Sommario!F96&lt;&gt;"",Sommario!F96,Sommario!D96)</f>
        <v>BK-Teilprojekt III - AG 1</v>
      </c>
    </row>
    <row r="92" spans="2:4" x14ac:dyDescent="0.3">
      <c r="B92">
        <v>92</v>
      </c>
      <c r="C92" t="s">
        <v>131</v>
      </c>
      <c r="D92" t="str">
        <f>IF(Sommario!F97&lt;&gt;"",Sommario!F97,Sommario!D97)</f>
        <v>BK-Teilprojekt III - AG 2</v>
      </c>
    </row>
    <row r="93" spans="2:4" x14ac:dyDescent="0.3">
      <c r="B93">
        <v>93</v>
      </c>
      <c r="C93" t="s">
        <v>132</v>
      </c>
      <c r="D93" t="str">
        <f>IF(Sommario!F98&lt;&gt;"",Sommario!F98,Sommario!D98)</f>
        <v>BK-Teilprojekt III - AG 3</v>
      </c>
    </row>
    <row r="94" spans="2:4" x14ac:dyDescent="0.3">
      <c r="B94">
        <v>94</v>
      </c>
      <c r="C94" t="s">
        <v>133</v>
      </c>
      <c r="D94" t="str">
        <f>IF(Sommario!F99&lt;&gt;"",Sommario!F99,Sommario!D99)</f>
        <v>BK-Teilprojekt III - AG 4</v>
      </c>
    </row>
    <row r="95" spans="2:4" x14ac:dyDescent="0.3">
      <c r="B95">
        <v>95</v>
      </c>
      <c r="C95" t="s">
        <v>134</v>
      </c>
      <c r="D95" t="str">
        <f>IF(Sommario!F100&lt;&gt;"",Sommario!F100,Sommario!D100)</f>
        <v>BK-Teilprojekt III - AG 5</v>
      </c>
    </row>
    <row r="96" spans="2:4" x14ac:dyDescent="0.3">
      <c r="B96">
        <v>96</v>
      </c>
      <c r="C96" t="s">
        <v>135</v>
      </c>
      <c r="D96" t="str">
        <f>IF(Sommario!F101&lt;&gt;"",Sommario!F101,Sommario!D101)</f>
        <v>BK-Teilprojekt III - AG 6</v>
      </c>
    </row>
    <row r="97" spans="2:4" x14ac:dyDescent="0.3">
      <c r="B97">
        <v>97</v>
      </c>
      <c r="C97" t="s">
        <v>136</v>
      </c>
      <c r="D97" t="str">
        <f>IF(Sommario!F102&lt;&gt;"",Sommario!F102,Sommario!D102)</f>
        <v>BK-Teilprojekt III - AG 7</v>
      </c>
    </row>
    <row r="98" spans="2:4" x14ac:dyDescent="0.3">
      <c r="B98">
        <v>98</v>
      </c>
      <c r="C98" t="s">
        <v>137</v>
      </c>
      <c r="D98" t="str">
        <f>IF(Sommario!F103&lt;&gt;"",Sommario!F103,Sommario!D103)</f>
        <v>BK-Teilprojekt III - AG 8</v>
      </c>
    </row>
    <row r="99" spans="2:4" x14ac:dyDescent="0.3">
      <c r="B99">
        <v>99</v>
      </c>
      <c r="C99" t="s">
        <v>138</v>
      </c>
      <c r="D99" t="str">
        <f>IF(Sommario!F104&lt;&gt;"",Sommario!F104,Sommario!D104)</f>
        <v>BK-Teilprojekt III - AG 9</v>
      </c>
    </row>
    <row r="100" spans="2:4" x14ac:dyDescent="0.3">
      <c r="B100">
        <v>100</v>
      </c>
      <c r="C100" t="s">
        <v>139</v>
      </c>
      <c r="D100" t="str">
        <f>IF(Sommario!F105&lt;&gt;"",Sommario!F105,Sommario!D105)</f>
        <v>BK-Teilprojekt III - AG 10</v>
      </c>
    </row>
    <row r="101" spans="2:4" x14ac:dyDescent="0.3">
      <c r="B101">
        <v>101</v>
      </c>
      <c r="C101" t="s">
        <v>140</v>
      </c>
      <c r="D101" t="str">
        <f>IF(Sommario!F106&lt;&gt;"",Sommario!F106,Sommario!D106)</f>
        <v>BK-Teilprojekt IV - AG 1</v>
      </c>
    </row>
    <row r="102" spans="2:4" x14ac:dyDescent="0.3">
      <c r="B102">
        <v>102</v>
      </c>
      <c r="C102" t="s">
        <v>141</v>
      </c>
      <c r="D102" t="str">
        <f>IF(Sommario!F107&lt;&gt;"",Sommario!F107,Sommario!D107)</f>
        <v>BK-Teilprojekt IV - AG 2</v>
      </c>
    </row>
    <row r="103" spans="2:4" x14ac:dyDescent="0.3">
      <c r="B103">
        <v>103</v>
      </c>
      <c r="C103" t="s">
        <v>142</v>
      </c>
      <c r="D103" t="str">
        <f>IF(Sommario!F108&lt;&gt;"",Sommario!F108,Sommario!D108)</f>
        <v>BK-Teilprojekt IV - AG 3</v>
      </c>
    </row>
    <row r="104" spans="2:4" x14ac:dyDescent="0.3">
      <c r="B104">
        <v>104</v>
      </c>
      <c r="C104" t="s">
        <v>143</v>
      </c>
      <c r="D104" t="str">
        <f>IF(Sommario!F109&lt;&gt;"",Sommario!F109,Sommario!D109)</f>
        <v>BK-Teilprojekt IV - AG 4</v>
      </c>
    </row>
    <row r="105" spans="2:4" x14ac:dyDescent="0.3">
      <c r="B105">
        <v>105</v>
      </c>
      <c r="C105" t="s">
        <v>144</v>
      </c>
      <c r="D105" t="str">
        <f>IF(Sommario!F110&lt;&gt;"",Sommario!F110,Sommario!D110)</f>
        <v>BK-Teilprojekt IV - AG 5</v>
      </c>
    </row>
    <row r="106" spans="2:4" x14ac:dyDescent="0.3">
      <c r="B106">
        <v>106</v>
      </c>
      <c r="C106" t="s">
        <v>145</v>
      </c>
      <c r="D106" t="str">
        <f>IF(Sommario!F111&lt;&gt;"",Sommario!F111,Sommario!D111)</f>
        <v>BK-Teilprojekt IV - AG 6</v>
      </c>
    </row>
    <row r="107" spans="2:4" x14ac:dyDescent="0.3">
      <c r="B107">
        <v>107</v>
      </c>
      <c r="C107" t="s">
        <v>146</v>
      </c>
      <c r="D107" t="str">
        <f>IF(Sommario!F112&lt;&gt;"",Sommario!F112,Sommario!D112)</f>
        <v>BK-Teilprojekt IV - AG 7</v>
      </c>
    </row>
    <row r="108" spans="2:4" x14ac:dyDescent="0.3">
      <c r="B108">
        <v>108</v>
      </c>
      <c r="C108" t="s">
        <v>147</v>
      </c>
      <c r="D108" t="str">
        <f>IF(Sommario!F113&lt;&gt;"",Sommario!F113,Sommario!D113)</f>
        <v>BK-Teilprojekt IV - AG 8</v>
      </c>
    </row>
    <row r="109" spans="2:4" x14ac:dyDescent="0.3">
      <c r="B109">
        <v>109</v>
      </c>
      <c r="C109" t="s">
        <v>148</v>
      </c>
      <c r="D109" t="str">
        <f>IF(Sommario!F114&lt;&gt;"",Sommario!F114,Sommario!D114)</f>
        <v>BK-Teilprojekt IV - AG 9</v>
      </c>
    </row>
    <row r="110" spans="2:4" x14ac:dyDescent="0.3">
      <c r="B110">
        <v>110</v>
      </c>
      <c r="C110" t="s">
        <v>149</v>
      </c>
      <c r="D110" t="str">
        <f>IF(Sommario!F115&lt;&gt;"",Sommario!F115,Sommario!D115)</f>
        <v>BK-Teilprojekt IV - AG 10</v>
      </c>
    </row>
    <row r="111" spans="2:4" x14ac:dyDescent="0.3">
      <c r="B111">
        <v>111</v>
      </c>
      <c r="C111" t="s">
        <v>150</v>
      </c>
      <c r="D111" t="str">
        <f>IF(Sommario!F116&lt;&gt;"",Sommario!F116,Sommario!D116)</f>
        <v>BK-Teilprojekt V - AG 1</v>
      </c>
    </row>
    <row r="112" spans="2:4" x14ac:dyDescent="0.3">
      <c r="B112">
        <v>112</v>
      </c>
      <c r="C112" t="s">
        <v>151</v>
      </c>
      <c r="D112" t="str">
        <f>IF(Sommario!F117&lt;&gt;"",Sommario!F117,Sommario!D117)</f>
        <v>BK-Teilprojekt V - AG 2</v>
      </c>
    </row>
    <row r="113" spans="2:4" x14ac:dyDescent="0.3">
      <c r="B113">
        <v>113</v>
      </c>
      <c r="C113" t="s">
        <v>152</v>
      </c>
      <c r="D113" t="str">
        <f>IF(Sommario!F118&lt;&gt;"",Sommario!F118,Sommario!D118)</f>
        <v>BK-Teilprojekt V - AG 3</v>
      </c>
    </row>
    <row r="114" spans="2:4" x14ac:dyDescent="0.3">
      <c r="B114">
        <v>114</v>
      </c>
      <c r="C114" t="s">
        <v>153</v>
      </c>
      <c r="D114" t="str">
        <f>IF(Sommario!F119&lt;&gt;"",Sommario!F119,Sommario!D119)</f>
        <v>BK-Teilprojekt V - AG 4</v>
      </c>
    </row>
    <row r="115" spans="2:4" x14ac:dyDescent="0.3">
      <c r="B115">
        <v>115</v>
      </c>
      <c r="C115" t="s">
        <v>154</v>
      </c>
      <c r="D115" t="str">
        <f>IF(Sommario!F120&lt;&gt;"",Sommario!F120,Sommario!D120)</f>
        <v>BK-Teilprojekt V - AG 5</v>
      </c>
    </row>
    <row r="116" spans="2:4" x14ac:dyDescent="0.3">
      <c r="B116">
        <v>116</v>
      </c>
      <c r="C116" t="s">
        <v>155</v>
      </c>
      <c r="D116" t="str">
        <f>IF(Sommario!F121&lt;&gt;"",Sommario!F121,Sommario!D121)</f>
        <v>BK-Teilprojekt V - AG 6</v>
      </c>
    </row>
    <row r="117" spans="2:4" x14ac:dyDescent="0.3">
      <c r="B117">
        <v>117</v>
      </c>
      <c r="C117" t="s">
        <v>156</v>
      </c>
      <c r="D117" t="str">
        <f>IF(Sommario!F122&lt;&gt;"",Sommario!F122,Sommario!D122)</f>
        <v>BK-Teilprojekt V - AG 7</v>
      </c>
    </row>
    <row r="118" spans="2:4" x14ac:dyDescent="0.3">
      <c r="B118">
        <v>118</v>
      </c>
      <c r="C118" t="s">
        <v>157</v>
      </c>
      <c r="D118" t="str">
        <f>IF(Sommario!F123&lt;&gt;"",Sommario!F123,Sommario!D123)</f>
        <v>BK-Teilprojekt V - AG 8</v>
      </c>
    </row>
    <row r="119" spans="2:4" x14ac:dyDescent="0.3">
      <c r="B119">
        <v>119</v>
      </c>
      <c r="C119" t="s">
        <v>158</v>
      </c>
      <c r="D119" t="str">
        <f>IF(Sommario!F124&lt;&gt;"",Sommario!F124,Sommario!D124)</f>
        <v>BK-Teilprojekt V - AG 9</v>
      </c>
    </row>
    <row r="120" spans="2:4" x14ac:dyDescent="0.3">
      <c r="B120">
        <v>120</v>
      </c>
      <c r="C120" t="s">
        <v>159</v>
      </c>
      <c r="D120" t="str">
        <f>IF(Sommario!F125&lt;&gt;"",Sommario!F125,Sommario!D125)</f>
        <v>BK-Teilprojekt V - AG 10</v>
      </c>
    </row>
  </sheetData>
  <sheetProtection sheet="1" objects="1" scenarios="1"/>
  <phoneticPr fontId="24"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
  <sheetViews>
    <sheetView zoomScaleNormal="100" workbookViewId="0">
      <selection sqref="A1:XFD1048576"/>
    </sheetView>
  </sheetViews>
  <sheetFormatPr baseColWidth="10" defaultRowHeight="14.4" x14ac:dyDescent="0.3"/>
  <sheetData/>
  <sheetProtection algorithmName="SHA-512" hashValue="n7DhTMJIqb76ngOQh149kp7z7NmSKd/209UUK8n8DL21Ewpmp0toMJD3t8gr8XLoBxCU3gYdbLImc8DCDRlpxQ==" saltValue="gs0dyqZkdv2V1Y7kwM3K9w==" spinCount="100000" sheet="1" objects="1" scenarios="1"/>
  <pageMargins left="0.7" right="0.7" top="0.78740157499999996" bottom="0.78740157499999996"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IF(Sommario!F105&lt;&gt;"",Sommario!F105,Sommario!D105)</f>
        <v>BK-Teilprojekt III - AG 10</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Sommario!$B$105</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Sommario!$C$105</f>
        <v>10</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10</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46" priority="2" stopIfTrue="1">
      <formula>$O14&lt;&gt;""</formula>
    </cfRule>
  </conditionalFormatting>
  <conditionalFormatting sqref="O14:O31">
    <cfRule type="expression" dxfId="145" priority="3" stopIfTrue="1">
      <formula>AND($O14&lt;&gt;"",$P14&lt;&gt;"")</formula>
    </cfRule>
  </conditionalFormatting>
  <conditionalFormatting sqref="J14:W31">
    <cfRule type="expression" dxfId="144" priority="4" stopIfTrue="1">
      <formula>AND( $A14=1, $C14="T" )</formula>
    </cfRule>
    <cfRule type="expression" dxfId="143" priority="5" stopIfTrue="1">
      <formula>AND( $A14=2, $C14="Ü" )</formula>
    </cfRule>
    <cfRule type="expression" dxfId="142" priority="6" stopIfTrue="1">
      <formula>AND( $A14=3, $C14="ü" )</formula>
    </cfRule>
    <cfRule type="expression" dxfId="141" priority="7" stopIfTrue="1">
      <formula>AND( $A14=4, $C14="ü" )</formula>
    </cfRule>
  </conditionalFormatting>
  <conditionalFormatting sqref="T14:T31">
    <cfRule type="expression" dxfId="14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IF(Sommario!F106&lt;&gt;"",Sommario!F106,Sommario!D106)</f>
        <v>BK-Teilprojekt IV - AG 1</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Sommario!$B$106</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Sommario!$C$106</f>
        <v>1</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1</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39" priority="2" stopIfTrue="1">
      <formula>$O14&lt;&gt;""</formula>
    </cfRule>
  </conditionalFormatting>
  <conditionalFormatting sqref="O14:O31">
    <cfRule type="expression" dxfId="138" priority="3" stopIfTrue="1">
      <formula>AND($O14&lt;&gt;"",$P14&lt;&gt;"")</formula>
    </cfRule>
  </conditionalFormatting>
  <conditionalFormatting sqref="J14:W31">
    <cfRule type="expression" dxfId="137" priority="4" stopIfTrue="1">
      <formula>AND( $A14=1, $C14="T" )</formula>
    </cfRule>
    <cfRule type="expression" dxfId="136" priority="5" stopIfTrue="1">
      <formula>AND( $A14=2, $C14="Ü" )</formula>
    </cfRule>
    <cfRule type="expression" dxfId="135" priority="6" stopIfTrue="1">
      <formula>AND( $A14=3, $C14="ü" )</formula>
    </cfRule>
    <cfRule type="expression" dxfId="134" priority="7" stopIfTrue="1">
      <formula>AND( $A14=4, $C14="ü" )</formula>
    </cfRule>
  </conditionalFormatting>
  <conditionalFormatting sqref="T14:T31">
    <cfRule type="expression" dxfId="13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IF(Sommario!F107&lt;&gt;"",Sommario!F107,Sommario!D107)</f>
        <v>BK-Teilprojekt IV - AG 2</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Sommario!$B$107</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Sommario!$C$107</f>
        <v>2</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2</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32" priority="2" stopIfTrue="1">
      <formula>$O14&lt;&gt;""</formula>
    </cfRule>
  </conditionalFormatting>
  <conditionalFormatting sqref="O14:O31">
    <cfRule type="expression" dxfId="131" priority="3" stopIfTrue="1">
      <formula>AND($O14&lt;&gt;"",$P14&lt;&gt;"")</formula>
    </cfRule>
  </conditionalFormatting>
  <conditionalFormatting sqref="J14:W31">
    <cfRule type="expression" dxfId="130" priority="4" stopIfTrue="1">
      <formula>AND( $A14=1, $C14="T" )</formula>
    </cfRule>
    <cfRule type="expression" dxfId="129" priority="5" stopIfTrue="1">
      <formula>AND( $A14=2, $C14="Ü" )</formula>
    </cfRule>
    <cfRule type="expression" dxfId="128" priority="6" stopIfTrue="1">
      <formula>AND( $A14=3, $C14="ü" )</formula>
    </cfRule>
    <cfRule type="expression" dxfId="127" priority="7" stopIfTrue="1">
      <formula>AND( $A14=4, $C14="ü" )</formula>
    </cfRule>
  </conditionalFormatting>
  <conditionalFormatting sqref="T14:T31">
    <cfRule type="expression" dxfId="12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IF(Sommario!F108&lt;&gt;"",Sommario!F108,Sommario!D108)</f>
        <v>BK-Teilprojekt IV - AG 3</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Sommario!$B$108</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Sommario!$C$108</f>
        <v>3</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3</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25" priority="2" stopIfTrue="1">
      <formula>$O14&lt;&gt;""</formula>
    </cfRule>
  </conditionalFormatting>
  <conditionalFormatting sqref="O14:O31">
    <cfRule type="expression" dxfId="124" priority="3" stopIfTrue="1">
      <formula>AND($O14&lt;&gt;"",$P14&lt;&gt;"")</formula>
    </cfRule>
  </conditionalFormatting>
  <conditionalFormatting sqref="J14:W31">
    <cfRule type="expression" dxfId="123" priority="4" stopIfTrue="1">
      <formula>AND( $A14=1, $C14="T" )</formula>
    </cfRule>
    <cfRule type="expression" dxfId="122" priority="5" stopIfTrue="1">
      <formula>AND( $A14=2, $C14="Ü" )</formula>
    </cfRule>
    <cfRule type="expression" dxfId="121" priority="6" stopIfTrue="1">
      <formula>AND( $A14=3, $C14="ü" )</formula>
    </cfRule>
    <cfRule type="expression" dxfId="120" priority="7" stopIfTrue="1">
      <formula>AND( $A14=4, $C14="ü" )</formula>
    </cfRule>
  </conditionalFormatting>
  <conditionalFormatting sqref="T14:T31">
    <cfRule type="expression" dxfId="11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IF(Sommario!F109&lt;&gt;"",Sommario!F109,Sommario!D109)</f>
        <v>BK-Teilprojekt IV - AG 4</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Sommario!$B$109</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Sommario!$C$109</f>
        <v>4</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4</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18" priority="2" stopIfTrue="1">
      <formula>$O14&lt;&gt;""</formula>
    </cfRule>
  </conditionalFormatting>
  <conditionalFormatting sqref="O14:O31">
    <cfRule type="expression" dxfId="117" priority="3" stopIfTrue="1">
      <formula>AND($O14&lt;&gt;"",$P14&lt;&gt;"")</formula>
    </cfRule>
  </conditionalFormatting>
  <conditionalFormatting sqref="J14:W31">
    <cfRule type="expression" dxfId="116" priority="4" stopIfTrue="1">
      <formula>AND( $A14=1, $C14="T" )</formula>
    </cfRule>
    <cfRule type="expression" dxfId="115" priority="5" stopIfTrue="1">
      <formula>AND( $A14=2, $C14="Ü" )</formula>
    </cfRule>
    <cfRule type="expression" dxfId="114" priority="6" stopIfTrue="1">
      <formula>AND( $A14=3, $C14="ü" )</formula>
    </cfRule>
    <cfRule type="expression" dxfId="113" priority="7" stopIfTrue="1">
      <formula>AND( $A14=4, $C14="ü" )</formula>
    </cfRule>
  </conditionalFormatting>
  <conditionalFormatting sqref="T14:T31">
    <cfRule type="expression" dxfId="11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IF(Sommario!F110&lt;&gt;"",Sommario!F110,Sommario!D110)</f>
        <v>BK-Teilprojekt IV - AG 5</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Sommario!$B$110</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Sommario!$C$110</f>
        <v>5</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5</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11" priority="2" stopIfTrue="1">
      <formula>$O14&lt;&gt;""</formula>
    </cfRule>
  </conditionalFormatting>
  <conditionalFormatting sqref="O14:O31">
    <cfRule type="expression" dxfId="110" priority="3" stopIfTrue="1">
      <formula>AND($O14&lt;&gt;"",$P14&lt;&gt;"")</formula>
    </cfRule>
  </conditionalFormatting>
  <conditionalFormatting sqref="J14:W31">
    <cfRule type="expression" dxfId="109" priority="4" stopIfTrue="1">
      <formula>AND( $A14=1, $C14="T" )</formula>
    </cfRule>
    <cfRule type="expression" dxfId="108" priority="5" stopIfTrue="1">
      <formula>AND( $A14=2, $C14="Ü" )</formula>
    </cfRule>
    <cfRule type="expression" dxfId="107" priority="6" stopIfTrue="1">
      <formula>AND( $A14=3, $C14="ü" )</formula>
    </cfRule>
    <cfRule type="expression" dxfId="106" priority="7" stopIfTrue="1">
      <formula>AND( $A14=4, $C14="ü" )</formula>
    </cfRule>
  </conditionalFormatting>
  <conditionalFormatting sqref="T14:T31">
    <cfRule type="expression" dxfId="10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IF(Sommario!F111&lt;&gt;"",Sommario!F111,Sommario!D111)</f>
        <v>BK-Teilprojekt IV - AG 6</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Sommario!$B$111</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Sommario!$C$111</f>
        <v>6</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6</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04" priority="2" stopIfTrue="1">
      <formula>$O14&lt;&gt;""</formula>
    </cfRule>
  </conditionalFormatting>
  <conditionalFormatting sqref="O14:O31">
    <cfRule type="expression" dxfId="103" priority="3" stopIfTrue="1">
      <formula>AND($O14&lt;&gt;"",$P14&lt;&gt;"")</formula>
    </cfRule>
  </conditionalFormatting>
  <conditionalFormatting sqref="J14:W31">
    <cfRule type="expression" dxfId="102" priority="4" stopIfTrue="1">
      <formula>AND( $A14=1, $C14="T" )</formula>
    </cfRule>
    <cfRule type="expression" dxfId="101" priority="5" stopIfTrue="1">
      <formula>AND( $A14=2, $C14="Ü" )</formula>
    </cfRule>
    <cfRule type="expression" dxfId="100" priority="6" stopIfTrue="1">
      <formula>AND( $A14=3, $C14="ü" )</formula>
    </cfRule>
    <cfRule type="expression" dxfId="99" priority="7" stopIfTrue="1">
      <formula>AND( $A14=4, $C14="ü" )</formula>
    </cfRule>
  </conditionalFormatting>
  <conditionalFormatting sqref="T14:T31">
    <cfRule type="expression" dxfId="9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IF(Sommario!F112&lt;&gt;"",Sommario!F112,Sommario!D112)</f>
        <v>BK-Teilprojekt IV - AG 7</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Sommario!$B$112</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Sommario!$C$112</f>
        <v>7</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7</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97" priority="2" stopIfTrue="1">
      <formula>$O14&lt;&gt;""</formula>
    </cfRule>
  </conditionalFormatting>
  <conditionalFormatting sqref="O14:O31">
    <cfRule type="expression" dxfId="96" priority="3" stopIfTrue="1">
      <formula>AND($O14&lt;&gt;"",$P14&lt;&gt;"")</formula>
    </cfRule>
  </conditionalFormatting>
  <conditionalFormatting sqref="J14:W31">
    <cfRule type="expression" dxfId="95" priority="4" stopIfTrue="1">
      <formula>AND( $A14=1, $C14="T" )</formula>
    </cfRule>
    <cfRule type="expression" dxfId="94" priority="5" stopIfTrue="1">
      <formula>AND( $A14=2, $C14="Ü" )</formula>
    </cfRule>
    <cfRule type="expression" dxfId="93" priority="6" stopIfTrue="1">
      <formula>AND( $A14=3, $C14="ü" )</formula>
    </cfRule>
    <cfRule type="expression" dxfId="92" priority="7" stopIfTrue="1">
      <formula>AND( $A14=4, $C14="ü" )</formula>
    </cfRule>
  </conditionalFormatting>
  <conditionalFormatting sqref="T14:T31">
    <cfRule type="expression" dxfId="9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IF(Sommario!F113&lt;&gt;"",Sommario!F113,Sommario!D113)</f>
        <v>BK-Teilprojekt IV - AG 8</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Sommario!$B$113</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Sommario!$C$113</f>
        <v>8</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8</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90" priority="2" stopIfTrue="1">
      <formula>$O14&lt;&gt;""</formula>
    </cfRule>
  </conditionalFormatting>
  <conditionalFormatting sqref="O14:O31">
    <cfRule type="expression" dxfId="89" priority="3" stopIfTrue="1">
      <formula>AND($O14&lt;&gt;"",$P14&lt;&gt;"")</formula>
    </cfRule>
  </conditionalFormatting>
  <conditionalFormatting sqref="J14:W31">
    <cfRule type="expression" dxfId="88" priority="4" stopIfTrue="1">
      <formula>AND( $A14=1, $C14="T" )</formula>
    </cfRule>
    <cfRule type="expression" dxfId="87" priority="5" stopIfTrue="1">
      <formula>AND( $A14=2, $C14="Ü" )</formula>
    </cfRule>
    <cfRule type="expression" dxfId="86" priority="6" stopIfTrue="1">
      <formula>AND( $A14=3, $C14="ü" )</formula>
    </cfRule>
    <cfRule type="expression" dxfId="85" priority="7" stopIfTrue="1">
      <formula>AND( $A14=4, $C14="ü" )</formula>
    </cfRule>
  </conditionalFormatting>
  <conditionalFormatting sqref="T14:T31">
    <cfRule type="expression" dxfId="8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IF(Sommario!F114&lt;&gt;"",Sommario!F114,Sommario!D114)</f>
        <v>BK-Teilprojekt IV - AG 9</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Sommario!$B$114</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Sommario!$C$114</f>
        <v>9</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9</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83" priority="2" stopIfTrue="1">
      <formula>$O14&lt;&gt;""</formula>
    </cfRule>
  </conditionalFormatting>
  <conditionalFormatting sqref="O14:O31">
    <cfRule type="expression" dxfId="82" priority="3" stopIfTrue="1">
      <formula>AND($O14&lt;&gt;"",$P14&lt;&gt;"")</formula>
    </cfRule>
  </conditionalFormatting>
  <conditionalFormatting sqref="J14:W31">
    <cfRule type="expression" dxfId="81" priority="4" stopIfTrue="1">
      <formula>AND( $A14=1, $C14="T" )</formula>
    </cfRule>
    <cfRule type="expression" dxfId="80" priority="5" stopIfTrue="1">
      <formula>AND( $A14=2, $C14="Ü" )</formula>
    </cfRule>
    <cfRule type="expression" dxfId="79" priority="6" stopIfTrue="1">
      <formula>AND( $A14=3, $C14="ü" )</formula>
    </cfRule>
    <cfRule type="expression" dxfId="78" priority="7" stopIfTrue="1">
      <formula>AND( $A14=4, $C14="ü" )</formula>
    </cfRule>
  </conditionalFormatting>
  <conditionalFormatting sqref="T14:T31">
    <cfRule type="expression" dxfId="7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Normal="100" zoomScaleSheetLayoutView="50" workbookViewId="0">
      <selection activeCell="D19" sqref="D19"/>
    </sheetView>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19" width="11.44140625" style="61"/>
    <col min="20"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",Sommario!J6)</f>
        <v>Zusammenfassung STA</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21"/>
      <c r="D8" s="102"/>
      <c r="E8" s="84" t="str">
        <f>IF(Steuerung!$B$7&lt;&gt;"",Steuerung!$B$7,"Eingabe Fehlt")</f>
        <v>EUR</v>
      </c>
      <c r="F8" s="85" t="str">
        <f>IF(Steuerung!$B$7&lt;&gt;"",Steuerung!$B$7,"Eingabe Fehlt")</f>
        <v>EUR</v>
      </c>
    </row>
    <row r="9" spans="1:6" ht="40.049999999999997" customHeight="1" thickBot="1" x14ac:dyDescent="0.3">
      <c r="A9" s="184" t="s">
        <v>14</v>
      </c>
      <c r="B9" s="186"/>
      <c r="C9" s="187"/>
      <c r="D9" s="185" t="str">
        <f>IF(Sommario!D9&lt;&gt;"",Sommario!D9,"")</f>
        <v>Totale costi (costi di investimento e 
costi operativi nel periodo considerato)</v>
      </c>
      <c r="E9" s="188">
        <f>E11+E18</f>
        <v>134131.93</v>
      </c>
      <c r="F9" s="188">
        <f>F11+F18</f>
        <v>36000</v>
      </c>
    </row>
    <row r="10" spans="1:6" ht="12.75" hidden="1" customHeight="1" thickBot="1" x14ac:dyDescent="0.3">
      <c r="A10" s="122"/>
      <c r="B10" s="123"/>
      <c r="C10" s="123"/>
      <c r="D10" s="124"/>
      <c r="E10" s="125"/>
      <c r="F10" s="126"/>
    </row>
    <row r="11" spans="1:6" ht="30" hidden="1" customHeight="1" thickBot="1" x14ac:dyDescent="0.3">
      <c r="A11" s="204" t="str">
        <f>IF(Sommario!A20&lt;&gt;"",Sommario!A20,"")</f>
        <v>Investitionskosten</v>
      </c>
      <c r="B11" s="207"/>
      <c r="C11" s="208"/>
      <c r="D11" s="205"/>
      <c r="E11" s="206">
        <f>SUM(E12:E16)</f>
        <v>0</v>
      </c>
      <c r="F11" s="206">
        <f>SUM(F12:F16)</f>
        <v>0</v>
      </c>
    </row>
    <row r="12" spans="1:6" ht="19.5" hidden="1" customHeight="1" x14ac:dyDescent="0.25">
      <c r="A12" s="127" t="str">
        <f>IF(Sommario!A21&lt;&gt;"",Sommario!A21,"")</f>
        <v>I -1</v>
      </c>
      <c r="B12" s="128">
        <f>Sommario!B21</f>
        <v>1</v>
      </c>
      <c r="C12" s="129">
        <f>IF(Sommario!C21&lt;&gt;"",Sommario!C21,"")</f>
        <v>1</v>
      </c>
      <c r="D12" s="130" t="str">
        <f>IF(Sommario!$F21&lt;&gt;"",Sommario!$F21,Sommario!$D21)</f>
        <v xml:space="preserve">  - STA</v>
      </c>
      <c r="E12" s="131">
        <f>IF(Sommario!$H21&lt;&gt;"",Sommario!$H21,"")</f>
        <v>0</v>
      </c>
      <c r="F12" s="86">
        <f>IF(Sommario!$I21&lt;&gt;"",Sommario!$I21,"")</f>
        <v>0</v>
      </c>
    </row>
    <row r="13" spans="1:6" ht="20.100000000000001" hidden="1" customHeight="1" x14ac:dyDescent="0.25">
      <c r="A13" s="132" t="str">
        <f>IF(Sommario!A31&lt;&gt;"",Sommario!A31,"")</f>
        <v>II -1</v>
      </c>
      <c r="B13" s="133">
        <f>IF(Sommario!B31&lt;&gt;"",Sommario!B31,"")</f>
        <v>2</v>
      </c>
      <c r="C13" s="134">
        <f>IF(Sommario!C31&lt;&gt;"",Sommario!C31,"")</f>
        <v>1</v>
      </c>
      <c r="D13" s="135" t="str">
        <f>IF(Sommario!$F31&lt;&gt;"",Sommario!$F31,Sommario!$D31)</f>
        <v>IK-Teilprojekt II - AG 1</v>
      </c>
      <c r="E13" s="88">
        <f>IF(Sommario!$H31&lt;&gt;"",Sommario!$H31,"")</f>
        <v>0</v>
      </c>
      <c r="F13" s="87">
        <f>IF(Sommario!$I31&lt;&gt;"",Sommario!$I31,"")</f>
        <v>0</v>
      </c>
    </row>
    <row r="14" spans="1:6" ht="20.100000000000001" hidden="1" customHeight="1" x14ac:dyDescent="0.25">
      <c r="A14" s="132" t="str">
        <f>IF(Sommario!A41&lt;&gt;"",Sommario!A41,"")</f>
        <v>III -1</v>
      </c>
      <c r="B14" s="133">
        <f>IF(Sommario!B41&lt;&gt;"",Sommario!B41,"")</f>
        <v>3</v>
      </c>
      <c r="C14" s="134">
        <f>IF(Sommario!C41&lt;&gt;"",Sommario!C41,"")</f>
        <v>1</v>
      </c>
      <c r="D14" s="135" t="str">
        <f>IF(Sommario!$F41&lt;&gt;"",Sommario!$F41,Sommario!$D41)</f>
        <v>IK-Teilprojekt III - AG 1</v>
      </c>
      <c r="E14" s="88">
        <f>IF(Sommario!$H41&lt;&gt;"",Sommario!$H41,"")</f>
        <v>0</v>
      </c>
      <c r="F14" s="87">
        <f>IF(Sommario!$I41&lt;&gt;"",Sommario!$I41,"")</f>
        <v>0</v>
      </c>
    </row>
    <row r="15" spans="1:6" ht="20.100000000000001" hidden="1" customHeight="1" x14ac:dyDescent="0.25">
      <c r="A15" s="132" t="str">
        <f>IF(Sommario!A51&lt;&gt;"",Sommario!A51,"")</f>
        <v>IV -1</v>
      </c>
      <c r="B15" s="133">
        <f>IF(Sommario!B51&lt;&gt;"",Sommario!B51,"")</f>
        <v>4</v>
      </c>
      <c r="C15" s="134">
        <f>IF(Sommario!C51&lt;&gt;"",Sommario!C51,"")</f>
        <v>1</v>
      </c>
      <c r="D15" s="135" t="str">
        <f>IF(Sommario!$F51&lt;&gt;"",Sommario!$F51,Sommario!$D51)</f>
        <v>IK-Teilprojekt IV - AG 1</v>
      </c>
      <c r="E15" s="88">
        <f>IF(Sommario!$H51&lt;&gt;"",Sommario!$H51,"")</f>
        <v>0</v>
      </c>
      <c r="F15" s="87">
        <f>IF(Sommario!$I51&lt;&gt;"",Sommario!$I51,"")</f>
        <v>0</v>
      </c>
    </row>
    <row r="16" spans="1:6" ht="20.100000000000001" hidden="1" customHeight="1" thickBot="1" x14ac:dyDescent="0.3">
      <c r="A16" s="136" t="str">
        <f>IF(Sommario!A61&lt;&gt;"",Sommario!A61,"")</f>
        <v>V -1</v>
      </c>
      <c r="B16" s="137">
        <f>IF(Sommario!B61&lt;&gt;"",Sommario!B61,"")</f>
        <v>5</v>
      </c>
      <c r="C16" s="138">
        <f>IF(Sommario!C61&lt;&gt;"",Sommario!C61,"")</f>
        <v>1</v>
      </c>
      <c r="D16" s="139" t="str">
        <f>IF(Sommario!$F61&lt;&gt;"",Sommario!$F61,Sommario!$D61)</f>
        <v>IK-Teilprojekt V - AG 1</v>
      </c>
      <c r="E16" s="90">
        <f>IF(Sommario!$H61&lt;&gt;"",Sommario!$H61,"")</f>
        <v>0</v>
      </c>
      <c r="F16" s="89">
        <f>IF(Sommario!$I61&lt;&gt;"",Sommario!$I61,"")</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134131.93</v>
      </c>
      <c r="F18" s="206">
        <f>SUM(F19:F23)</f>
        <v>36000</v>
      </c>
    </row>
    <row r="19" spans="1:6" ht="20.100000000000001" customHeight="1" x14ac:dyDescent="0.25">
      <c r="A19" s="127" t="str">
        <f>IF(Sommario!A76&lt;&gt;"",Sommario!A76,"")</f>
        <v>I -1</v>
      </c>
      <c r="B19" s="128">
        <f>IF(Sommario!B76&lt;&gt;"",Sommario!B76,"")</f>
        <v>1</v>
      </c>
      <c r="C19" s="129">
        <f>IF(Sommario!C76&lt;&gt;"",Sommario!C76,"")</f>
        <v>1</v>
      </c>
      <c r="D19" s="135" t="str">
        <f>IF(Sommario!$F76&lt;&gt;"",Sommario!$F76,Sommario!$D76)</f>
        <v>Servicekosten Ticketing-System sowie ITCS  - STA</v>
      </c>
      <c r="E19" s="131">
        <f>IF(Sommario!H76&lt;&gt;"",Sommario!H76,"")</f>
        <v>134131.93</v>
      </c>
      <c r="F19" s="86">
        <f>IF(Sommario!I76&lt;&gt;"",Sommario!I76,"")</f>
        <v>36000</v>
      </c>
    </row>
    <row r="20" spans="1:6" ht="20.100000000000001" hidden="1" customHeight="1" x14ac:dyDescent="0.25">
      <c r="A20" s="132" t="str">
        <f>IF(Sommario!A86&lt;&gt;"",Sommario!A86,"")</f>
        <v>II -1</v>
      </c>
      <c r="B20" s="133">
        <f>IF(Sommario!B86&lt;&gt;"",Sommario!B86,"")</f>
        <v>2</v>
      </c>
      <c r="C20" s="134">
        <f>IF(Sommario!C86&lt;&gt;"",Sommario!C86,"")</f>
        <v>1</v>
      </c>
      <c r="D20" s="135" t="str">
        <f>IF(Sommario!F86&lt;&gt;"",Sommario!F86,Sommario!D86)</f>
        <v>BK-Teilprojekt II - AG 1</v>
      </c>
      <c r="E20" s="88">
        <f>IF(Sommario!H86&lt;&gt;"",Sommario!H86,"")</f>
        <v>0</v>
      </c>
      <c r="F20" s="87">
        <f>IF(Sommario!I86&lt;&gt;"",Sommario!I86,"")</f>
        <v>0</v>
      </c>
    </row>
    <row r="21" spans="1:6" ht="20.100000000000001" hidden="1" customHeight="1" x14ac:dyDescent="0.25">
      <c r="A21" s="133" t="str">
        <f>IF(Sommario!A96&lt;&gt;"",Sommario!A96,"")</f>
        <v>III -1</v>
      </c>
      <c r="B21" s="133">
        <f>IF(Sommario!B96&lt;&gt;"",Sommario!B96,"")</f>
        <v>3</v>
      </c>
      <c r="C21" s="134">
        <f>IF(Sommario!C96&lt;&gt;"",Sommario!C96,"")</f>
        <v>1</v>
      </c>
      <c r="D21" s="135" t="str">
        <f>IF(Sommario!F96&lt;&gt;"",Sommario!F96,Sommario!D96)</f>
        <v>BK-Teilprojekt III - AG 1</v>
      </c>
      <c r="E21" s="88">
        <f>IF(Sommario!H96&lt;&gt;"",Sommario!H96,"")</f>
        <v>0</v>
      </c>
      <c r="F21" s="87">
        <f>IF(Sommario!I96&lt;&gt;"",Sommario!I96,"")</f>
        <v>0</v>
      </c>
    </row>
    <row r="22" spans="1:6" ht="20.100000000000001" hidden="1" customHeight="1" x14ac:dyDescent="0.25">
      <c r="A22" s="133" t="str">
        <f>IF(Sommario!A106&lt;&gt;"",Sommario!A106,"")</f>
        <v>IV -1</v>
      </c>
      <c r="B22" s="133">
        <f>IF(Sommario!B106&lt;&gt;"",Sommario!B106,"")</f>
        <v>4</v>
      </c>
      <c r="C22" s="134">
        <f>IF(Sommario!C106&lt;&gt;"",Sommario!C106,"")</f>
        <v>1</v>
      </c>
      <c r="D22" s="135" t="str">
        <f>IF(Sommario!F106&lt;&gt;"",Sommario!F106,Sommario!D106)</f>
        <v>BK-Teilprojekt IV - AG 1</v>
      </c>
      <c r="E22" s="88">
        <f>IF(Sommario!H106&lt;&gt;"",Sommario!H106,"")</f>
        <v>0</v>
      </c>
      <c r="F22" s="87">
        <f>IF(Sommario!I106&lt;&gt;"",Sommario!I106,"")</f>
        <v>0</v>
      </c>
    </row>
    <row r="23" spans="1:6" ht="20.100000000000001" hidden="1" customHeight="1" thickBot="1" x14ac:dyDescent="0.3">
      <c r="A23" s="137" t="str">
        <f>IF(Sommario!A116&lt;&gt;"",Sommario!A116,"")</f>
        <v>V -1</v>
      </c>
      <c r="B23" s="137">
        <f>IF(Sommario!B116&lt;&gt;"",Sommario!B116,"")</f>
        <v>5</v>
      </c>
      <c r="C23" s="138">
        <f>IF(Sommario!C116&lt;&gt;"",Sommario!C116,"")</f>
        <v>1</v>
      </c>
      <c r="D23" s="140" t="str">
        <f>IF(Sommario!F116&lt;&gt;"",Sommario!F116,Sommario!D116)</f>
        <v>BK-Teilprojekt V - AG 1</v>
      </c>
      <c r="E23" s="90">
        <f>IF(Sommario!H116&lt;&gt;"",Sommario!H116,"")</f>
        <v>0</v>
      </c>
      <c r="F23" s="89">
        <f>IF(Sommario!I116&lt;&gt;"",Sommario!I116,"")</f>
        <v>0</v>
      </c>
    </row>
    <row r="24" spans="1:6" ht="12.75" customHeight="1" x14ac:dyDescent="0.25">
      <c r="A24" s="8"/>
      <c r="B24" s="81"/>
    </row>
    <row r="25" spans="1:6" ht="13.2" x14ac:dyDescent="0.25">
      <c r="A25" s="8"/>
      <c r="B25" s="81"/>
    </row>
    <row r="26" spans="1:6" ht="13.2" x14ac:dyDescent="0.25">
      <c r="A26" s="8"/>
      <c r="B26" s="81"/>
    </row>
    <row r="27" spans="1:6" ht="13.2" x14ac:dyDescent="0.25">
      <c r="A27" s="8"/>
      <c r="B27" s="81"/>
    </row>
    <row r="28" spans="1:6" ht="13.2" x14ac:dyDescent="0.25">
      <c r="A28" s="8"/>
      <c r="B28" s="81"/>
    </row>
    <row r="29" spans="1:6" ht="13.2" x14ac:dyDescent="0.25">
      <c r="A29" s="8"/>
      <c r="B29" s="81"/>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IF(Sommario!F115&lt;&gt;"",Sommario!F115,Sommario!D115)</f>
        <v>BK-Teilprojekt IV - AG 10</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Sommario!$B$115</f>
        <v>4</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Sommario!$C$115</f>
        <v>10</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IV - AG 10</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76" priority="2" stopIfTrue="1">
      <formula>$O14&lt;&gt;""</formula>
    </cfRule>
  </conditionalFormatting>
  <conditionalFormatting sqref="O14:O31">
    <cfRule type="expression" dxfId="75" priority="3" stopIfTrue="1">
      <formula>AND($O14&lt;&gt;"",$P14&lt;&gt;"")</formula>
    </cfRule>
  </conditionalFormatting>
  <conditionalFormatting sqref="J14:W31">
    <cfRule type="expression" dxfId="74" priority="4" stopIfTrue="1">
      <formula>AND( $A14=1, $C14="T" )</formula>
    </cfRule>
    <cfRule type="expression" dxfId="73" priority="5" stopIfTrue="1">
      <formula>AND( $A14=2, $C14="Ü" )</formula>
    </cfRule>
    <cfRule type="expression" dxfId="72" priority="6" stopIfTrue="1">
      <formula>AND( $A14=3, $C14="ü" )</formula>
    </cfRule>
    <cfRule type="expression" dxfId="71" priority="7" stopIfTrue="1">
      <formula>AND( $A14=4, $C14="ü" )</formula>
    </cfRule>
  </conditionalFormatting>
  <conditionalFormatting sqref="T14:T31">
    <cfRule type="expression" dxfId="7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IF(Sommario!F116&lt;&gt;"",Sommario!F116,Sommario!D116)</f>
        <v>BK-Teilprojekt V - AG 1</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Sommario!$B$116</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Sommario!$C$116</f>
        <v>1</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1</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69" priority="2" stopIfTrue="1">
      <formula>$O14&lt;&gt;""</formula>
    </cfRule>
  </conditionalFormatting>
  <conditionalFormatting sqref="O14:O31">
    <cfRule type="expression" dxfId="68" priority="3" stopIfTrue="1">
      <formula>AND($O14&lt;&gt;"",$P14&lt;&gt;"")</formula>
    </cfRule>
  </conditionalFormatting>
  <conditionalFormatting sqref="J14:W31">
    <cfRule type="expression" dxfId="67" priority="4" stopIfTrue="1">
      <formula>AND( $A14=1, $C14="T" )</formula>
    </cfRule>
    <cfRule type="expression" dxfId="66" priority="5" stopIfTrue="1">
      <formula>AND( $A14=2, $C14="Ü" )</formula>
    </cfRule>
    <cfRule type="expression" dxfId="65" priority="6" stopIfTrue="1">
      <formula>AND( $A14=3, $C14="ü" )</formula>
    </cfRule>
    <cfRule type="expression" dxfId="64" priority="7" stopIfTrue="1">
      <formula>AND( $A14=4, $C14="ü" )</formula>
    </cfRule>
  </conditionalFormatting>
  <conditionalFormatting sqref="T14:T31">
    <cfRule type="expression" dxfId="6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IF(Sommario!F117&lt;&gt;"",Sommario!F117,Sommario!D117)</f>
        <v>BK-Teilprojekt V - AG 2</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Sommario!$B$117</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Sommario!$C$117</f>
        <v>2</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2</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62" priority="2" stopIfTrue="1">
      <formula>$O14&lt;&gt;""</formula>
    </cfRule>
  </conditionalFormatting>
  <conditionalFormatting sqref="O14:O31">
    <cfRule type="expression" dxfId="61" priority="3" stopIfTrue="1">
      <formula>AND($O14&lt;&gt;"",$P14&lt;&gt;"")</formula>
    </cfRule>
  </conditionalFormatting>
  <conditionalFormatting sqref="J14:W31">
    <cfRule type="expression" dxfId="60" priority="4" stopIfTrue="1">
      <formula>AND( $A14=1, $C14="T" )</formula>
    </cfRule>
    <cfRule type="expression" dxfId="59" priority="5" stopIfTrue="1">
      <formula>AND( $A14=2, $C14="Ü" )</formula>
    </cfRule>
    <cfRule type="expression" dxfId="58" priority="6" stopIfTrue="1">
      <formula>AND( $A14=3, $C14="ü" )</formula>
    </cfRule>
    <cfRule type="expression" dxfId="57" priority="7" stopIfTrue="1">
      <formula>AND( $A14=4, $C14="ü" )</formula>
    </cfRule>
  </conditionalFormatting>
  <conditionalFormatting sqref="T14:T31">
    <cfRule type="expression" dxfId="5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IF(Sommario!F118&lt;&gt;"",Sommario!F118,Sommario!D118)</f>
        <v>BK-Teilprojekt V - AG 3</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Sommario!$B$118</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Sommario!$C$118</f>
        <v>3</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3</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55" priority="2" stopIfTrue="1">
      <formula>$O14&lt;&gt;""</formula>
    </cfRule>
  </conditionalFormatting>
  <conditionalFormatting sqref="O14:O31">
    <cfRule type="expression" dxfId="54" priority="3" stopIfTrue="1">
      <formula>AND($O14&lt;&gt;"",$P14&lt;&gt;"")</formula>
    </cfRule>
  </conditionalFormatting>
  <conditionalFormatting sqref="J14:W31">
    <cfRule type="expression" dxfId="53" priority="4" stopIfTrue="1">
      <formula>AND( $A14=1, $C14="T" )</formula>
    </cfRule>
    <cfRule type="expression" dxfId="52" priority="5" stopIfTrue="1">
      <formula>AND( $A14=2, $C14="Ü" )</formula>
    </cfRule>
    <cfRule type="expression" dxfId="51" priority="6" stopIfTrue="1">
      <formula>AND( $A14=3, $C14="ü" )</formula>
    </cfRule>
    <cfRule type="expression" dxfId="50" priority="7" stopIfTrue="1">
      <formula>AND( $A14=4, $C14="ü" )</formula>
    </cfRule>
  </conditionalFormatting>
  <conditionalFormatting sqref="T14:T31">
    <cfRule type="expression" dxfId="4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IF(Sommario!F119&lt;&gt;"",Sommario!F119,Sommario!D119)</f>
        <v>BK-Teilprojekt V - AG 4</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Sommario!$B$119</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Sommario!$C$119</f>
        <v>4</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4</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48" priority="2" stopIfTrue="1">
      <formula>$O14&lt;&gt;""</formula>
    </cfRule>
  </conditionalFormatting>
  <conditionalFormatting sqref="O14:O31">
    <cfRule type="expression" dxfId="47" priority="3" stopIfTrue="1">
      <formula>AND($O14&lt;&gt;"",$P14&lt;&gt;"")</formula>
    </cfRule>
  </conditionalFormatting>
  <conditionalFormatting sqref="J14:W31">
    <cfRule type="expression" dxfId="46" priority="4" stopIfTrue="1">
      <formula>AND( $A14=1, $C14="T" )</formula>
    </cfRule>
    <cfRule type="expression" dxfId="45" priority="5" stopIfTrue="1">
      <formula>AND( $A14=2, $C14="Ü" )</formula>
    </cfRule>
    <cfRule type="expression" dxfId="44" priority="6" stopIfTrue="1">
      <formula>AND( $A14=3, $C14="ü" )</formula>
    </cfRule>
    <cfRule type="expression" dxfId="43" priority="7" stopIfTrue="1">
      <formula>AND( $A14=4, $C14="ü" )</formula>
    </cfRule>
  </conditionalFormatting>
  <conditionalFormatting sqref="T14:T31">
    <cfRule type="expression" dxfId="4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IF(Sommario!F120&lt;&gt;"",Sommario!F120,Sommario!D120)</f>
        <v>BK-Teilprojekt V - AG 5</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Sommario!$B$120</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Sommario!$C$120</f>
        <v>5</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5</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41" priority="2" stopIfTrue="1">
      <formula>$O14&lt;&gt;""</formula>
    </cfRule>
  </conditionalFormatting>
  <conditionalFormatting sqref="O14:O31">
    <cfRule type="expression" dxfId="40" priority="3" stopIfTrue="1">
      <formula>AND($O14&lt;&gt;"",$P14&lt;&gt;"")</formula>
    </cfRule>
  </conditionalFormatting>
  <conditionalFormatting sqref="J14:W31">
    <cfRule type="expression" dxfId="39" priority="4" stopIfTrue="1">
      <formula>AND( $A14=1, $C14="T" )</formula>
    </cfRule>
    <cfRule type="expression" dxfId="38" priority="5" stopIfTrue="1">
      <formula>AND( $A14=2, $C14="Ü" )</formula>
    </cfRule>
    <cfRule type="expression" dxfId="37" priority="6" stopIfTrue="1">
      <formula>AND( $A14=3, $C14="ü" )</formula>
    </cfRule>
    <cfRule type="expression" dxfId="36" priority="7" stopIfTrue="1">
      <formula>AND( $A14=4, $C14="ü" )</formula>
    </cfRule>
  </conditionalFormatting>
  <conditionalFormatting sqref="T14:T31">
    <cfRule type="expression" dxfId="3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IF(Sommario!F121&lt;&gt;"",Sommario!F121,Sommario!D121)</f>
        <v>BK-Teilprojekt V - AG 6</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Sommario!$B$121</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Sommario!$C$121</f>
        <v>6</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6</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4" priority="2" stopIfTrue="1">
      <formula>$O14&lt;&gt;""</formula>
    </cfRule>
  </conditionalFormatting>
  <conditionalFormatting sqref="O14:O31">
    <cfRule type="expression" dxfId="33" priority="3" stopIfTrue="1">
      <formula>AND($O14&lt;&gt;"",$P14&lt;&gt;"")</formula>
    </cfRule>
  </conditionalFormatting>
  <conditionalFormatting sqref="J14:W31">
    <cfRule type="expression" dxfId="32" priority="4" stopIfTrue="1">
      <formula>AND( $A14=1, $C14="T" )</formula>
    </cfRule>
    <cfRule type="expression" dxfId="31" priority="5" stopIfTrue="1">
      <formula>AND( $A14=2, $C14="Ü" )</formula>
    </cfRule>
    <cfRule type="expression" dxfId="30" priority="6" stopIfTrue="1">
      <formula>AND( $A14=3, $C14="ü" )</formula>
    </cfRule>
    <cfRule type="expression" dxfId="29" priority="7" stopIfTrue="1">
      <formula>AND( $A14=4, $C14="ü" )</formula>
    </cfRule>
  </conditionalFormatting>
  <conditionalFormatting sqref="T14:T31">
    <cfRule type="expression" dxfId="2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IF(Sommario!F122&lt;&gt;"",Sommario!F122,Sommario!D122)</f>
        <v>BK-Teilprojekt V - AG 7</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Sommario!$B$122</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Sommario!$C$122</f>
        <v>7</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7</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7" priority="2" stopIfTrue="1">
      <formula>$O14&lt;&gt;""</formula>
    </cfRule>
  </conditionalFormatting>
  <conditionalFormatting sqref="O14:O31">
    <cfRule type="expression" dxfId="26" priority="3" stopIfTrue="1">
      <formula>AND($O14&lt;&gt;"",$P14&lt;&gt;"")</formula>
    </cfRule>
  </conditionalFormatting>
  <conditionalFormatting sqref="J14:W31">
    <cfRule type="expression" dxfId="25" priority="4" stopIfTrue="1">
      <formula>AND( $A14=1, $C14="T" )</formula>
    </cfRule>
    <cfRule type="expression" dxfId="24" priority="5" stopIfTrue="1">
      <formula>AND( $A14=2, $C14="Ü" )</formula>
    </cfRule>
    <cfRule type="expression" dxfId="23" priority="6" stopIfTrue="1">
      <formula>AND( $A14=3, $C14="ü" )</formula>
    </cfRule>
    <cfRule type="expression" dxfId="22" priority="7" stopIfTrue="1">
      <formula>AND( $A14=4, $C14="ü" )</formula>
    </cfRule>
  </conditionalFormatting>
  <conditionalFormatting sqref="T14:T31">
    <cfRule type="expression" dxfId="2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IF(Sommario!F123&lt;&gt;"",Sommario!F123,Sommario!D123)</f>
        <v>BK-Teilprojekt V - AG 8</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Sommario!$B$123</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Sommario!$C$123</f>
        <v>8</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8</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0" priority="2" stopIfTrue="1">
      <formula>$O14&lt;&gt;""</formula>
    </cfRule>
  </conditionalFormatting>
  <conditionalFormatting sqref="O14:O31">
    <cfRule type="expression" dxfId="19" priority="3" stopIfTrue="1">
      <formula>AND($O14&lt;&gt;"",$P14&lt;&gt;"")</formula>
    </cfRule>
  </conditionalFormatting>
  <conditionalFormatting sqref="J14:W31">
    <cfRule type="expression" dxfId="18" priority="4" stopIfTrue="1">
      <formula>AND( $A14=1, $C14="T" )</formula>
    </cfRule>
    <cfRule type="expression" dxfId="17" priority="5" stopIfTrue="1">
      <formula>AND( $A14=2, $C14="Ü" )</formula>
    </cfRule>
    <cfRule type="expression" dxfId="16" priority="6" stopIfTrue="1">
      <formula>AND( $A14=3, $C14="ü" )</formula>
    </cfRule>
    <cfRule type="expression" dxfId="15" priority="7" stopIfTrue="1">
      <formula>AND( $A14=4, $C14="ü" )</formula>
    </cfRule>
  </conditionalFormatting>
  <conditionalFormatting sqref="T14:T31">
    <cfRule type="expression" dxfId="1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IF(Sommario!F124&lt;&gt;"",Sommario!F124,Sommario!D124)</f>
        <v>BK-Teilprojekt V - AG 9</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Sommario!$B$124</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Sommario!$C$124</f>
        <v>9</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9</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3" priority="2" stopIfTrue="1">
      <formula>$O14&lt;&gt;""</formula>
    </cfRule>
  </conditionalFormatting>
  <conditionalFormatting sqref="O14:O31">
    <cfRule type="expression" dxfId="12" priority="3" stopIfTrue="1">
      <formula>AND($O14&lt;&gt;"",$P14&lt;&gt;"")</formula>
    </cfRule>
  </conditionalFormatting>
  <conditionalFormatting sqref="J14:W31">
    <cfRule type="expression" dxfId="11" priority="4" stopIfTrue="1">
      <formula>AND( $A14=1, $C14="T" )</formula>
    </cfRule>
    <cfRule type="expression" dxfId="10" priority="5" stopIfTrue="1">
      <formula>AND( $A14=2, $C14="Ü" )</formula>
    </cfRule>
    <cfRule type="expression" dxfId="9" priority="6" stopIfTrue="1">
      <formula>AND( $A14=3, $C14="ü" )</formula>
    </cfRule>
    <cfRule type="expression" dxfId="8" priority="7" stopIfTrue="1">
      <formula>AND( $A14=4, $C14="ü" )</formula>
    </cfRule>
  </conditionalFormatting>
  <conditionalFormatting sqref="T14:T31">
    <cfRule type="expression" dxfId="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20" ht="20.100000000000001" customHeight="1" x14ac:dyDescent="0.25">
      <c r="A1" s="115" t="s">
        <v>172</v>
      </c>
      <c r="B1" s="116" t="str">
        <f>Copertina!$B$1</f>
        <v>STA - Strutture Trasporto Alto Adige SpA</v>
      </c>
      <c r="C1" s="93"/>
      <c r="D1" s="94"/>
      <c r="E1" s="94"/>
      <c r="F1" s="95"/>
      <c r="T1" s="8"/>
    </row>
    <row r="2" spans="1:20" ht="20.100000000000001" customHeight="1" x14ac:dyDescent="0.25">
      <c r="A2" s="115" t="s">
        <v>0</v>
      </c>
      <c r="B2" s="116" t="str">
        <f>Copertina!$B$2</f>
        <v>Sistema ticketing e ITCS per la Provincia Autonoma di Bolzano - Alto Adige</v>
      </c>
      <c r="C2" s="96"/>
      <c r="D2" s="96"/>
      <c r="E2" s="94"/>
      <c r="F2" s="95"/>
      <c r="T2" s="8"/>
    </row>
    <row r="3" spans="1:20" ht="20.100000000000001" customHeight="1" x14ac:dyDescent="0.25">
      <c r="A3" s="115" t="s">
        <v>1</v>
      </c>
      <c r="B3" s="116" t="str">
        <f>Copertina!$B$3</f>
        <v>Capitolato d'oneri</v>
      </c>
      <c r="C3" s="96"/>
      <c r="D3" s="96"/>
      <c r="E3" s="94"/>
      <c r="F3" s="95"/>
      <c r="T3" s="8"/>
    </row>
    <row r="4" spans="1:20" ht="20.100000000000001" customHeight="1" x14ac:dyDescent="0.25">
      <c r="A4" s="115" t="s">
        <v>2</v>
      </c>
      <c r="B4" s="92" t="str">
        <f>CONCATENATE("Zusammenfassung ",Sommario!L6)</f>
        <v>Zusammenfassung Auftraggeber 2</v>
      </c>
      <c r="C4" s="96"/>
      <c r="D4" s="96"/>
      <c r="E4" s="94"/>
      <c r="F4" s="95"/>
      <c r="T4" s="8"/>
    </row>
    <row r="5" spans="1:20" ht="20.100000000000001" customHeight="1" thickBot="1" x14ac:dyDescent="0.3">
      <c r="A5" s="103" t="s">
        <v>4</v>
      </c>
      <c r="B5" s="117" t="str">
        <f>IF(Sommario!D5&lt;&gt;"",Sommario!D5,"")</f>
        <v>NOME DELL'OFFERENTE</v>
      </c>
      <c r="C5" s="97"/>
      <c r="D5" s="98"/>
      <c r="E5" s="98"/>
      <c r="F5" s="99"/>
      <c r="T5" s="8"/>
    </row>
    <row r="6" spans="1:20" ht="30" customHeight="1" x14ac:dyDescent="0.25">
      <c r="A6" s="83"/>
      <c r="B6" s="118"/>
      <c r="C6" s="119"/>
      <c r="D6" s="101"/>
      <c r="E6" s="84" t="s">
        <v>12</v>
      </c>
      <c r="F6" s="85" t="s">
        <v>13</v>
      </c>
    </row>
    <row r="7" spans="1:20" ht="30" customHeight="1" x14ac:dyDescent="0.25">
      <c r="A7" s="83"/>
      <c r="B7" s="118"/>
      <c r="C7" s="119"/>
      <c r="D7" s="101"/>
      <c r="E7" s="84" t="s">
        <v>22</v>
      </c>
      <c r="F7" s="85" t="s">
        <v>22</v>
      </c>
    </row>
    <row r="8" spans="1:20" ht="30" customHeight="1" thickBot="1" x14ac:dyDescent="0.3">
      <c r="A8" s="120"/>
      <c r="B8" s="118"/>
      <c r="C8" s="141"/>
      <c r="D8" s="102"/>
      <c r="E8" s="84" t="str">
        <f>IF(Steuerung!$B$7&lt;&gt;"",Steuerung!$B$7,"Eingabe Fehlt")</f>
        <v>EUR</v>
      </c>
      <c r="F8" s="85" t="str">
        <f>IF(Steuerung!$B$7&lt;&gt;"",Steuerung!$B$7,"Eingabe Fehlt")</f>
        <v>EUR</v>
      </c>
    </row>
    <row r="9" spans="1:20" ht="40.049999999999997" customHeight="1" thickBot="1" x14ac:dyDescent="0.3">
      <c r="A9" s="184" t="s">
        <v>14</v>
      </c>
      <c r="B9" s="186"/>
      <c r="C9" s="187"/>
      <c r="D9" s="185" t="str">
        <f>IF(Sommario!D9&lt;&gt;"",Sommario!D9,"")</f>
        <v>Totale costi (costi di investimento e 
costi operativi nel periodo considerato)</v>
      </c>
      <c r="E9" s="188">
        <f>E11+E18</f>
        <v>0</v>
      </c>
      <c r="F9" s="188">
        <f>F11+F18</f>
        <v>0</v>
      </c>
    </row>
    <row r="10" spans="1:20" ht="12.75" customHeight="1" thickBot="1" x14ac:dyDescent="0.3">
      <c r="A10" s="122"/>
      <c r="B10" s="123"/>
      <c r="C10" s="123"/>
      <c r="D10" s="124"/>
      <c r="E10" s="125"/>
      <c r="F10" s="126"/>
    </row>
    <row r="11" spans="1:20" ht="30" customHeight="1" thickBot="1" x14ac:dyDescent="0.3">
      <c r="A11" s="204" t="str">
        <f>IF(Sommario!A20&lt;&gt;"",Sommario!A20,"")</f>
        <v>Investitionskosten</v>
      </c>
      <c r="B11" s="207"/>
      <c r="C11" s="208"/>
      <c r="D11" s="205"/>
      <c r="E11" s="206">
        <f>SUM(E12:E16)</f>
        <v>0</v>
      </c>
      <c r="F11" s="206">
        <f>SUM(F12:F16)</f>
        <v>0</v>
      </c>
    </row>
    <row r="12" spans="1:20" ht="20.100000000000001" customHeight="1" x14ac:dyDescent="0.25">
      <c r="A12" s="127" t="str">
        <f>IF(Sommario!A22&lt;&gt;"",Sommario!A22,"")</f>
        <v>I -2</v>
      </c>
      <c r="B12" s="128">
        <f>Sommario!B22</f>
        <v>1</v>
      </c>
      <c r="C12" s="129">
        <f>IF(Sommario!C22&lt;&gt;"",Sommario!C22,"")</f>
        <v>2</v>
      </c>
      <c r="D12" s="130" t="str">
        <f>IF(Sommario!$F22&lt;&gt;"",Sommario!$F22,Sommario!$D22)</f>
        <v xml:space="preserve">  - Auftraggeber 2</v>
      </c>
      <c r="E12" s="131">
        <f>IF(Sommario!$H22&lt;&gt;"",Sommario!$H22,"")</f>
        <v>0</v>
      </c>
      <c r="F12" s="86">
        <f>IF(Sommario!$I22&lt;&gt;"",Sommario!$I22,"")</f>
        <v>0</v>
      </c>
    </row>
    <row r="13" spans="1:20" ht="20.100000000000001" customHeight="1" x14ac:dyDescent="0.25">
      <c r="A13" s="132" t="str">
        <f>IF(Sommario!A32&lt;&gt;"",Sommario!A32,"")</f>
        <v>II -2</v>
      </c>
      <c r="B13" s="133">
        <f>IF(Sommario!B32&lt;&gt;"",Sommario!B32,"")</f>
        <v>2</v>
      </c>
      <c r="C13" s="134">
        <f>IF(Sommario!C32&lt;&gt;"",Sommario!C32,"")</f>
        <v>2</v>
      </c>
      <c r="D13" s="135" t="str">
        <f>IF(Sommario!$F32&lt;&gt;"",Sommario!$F32,Sommario!$D32)</f>
        <v>IK-Teilprojekt II - AG 2</v>
      </c>
      <c r="E13" s="88">
        <f>IF(Sommario!$H32&lt;&gt;"",Sommario!$H32,"")</f>
        <v>0</v>
      </c>
      <c r="F13" s="87">
        <f>IF(Sommario!$I32&lt;&gt;"",Sommario!$I32,"")</f>
        <v>0</v>
      </c>
    </row>
    <row r="14" spans="1:20" ht="20.100000000000001" customHeight="1" x14ac:dyDescent="0.25">
      <c r="A14" s="132" t="str">
        <f>IF(Sommario!A42&lt;&gt;"",Sommario!A42,"")</f>
        <v>III -2</v>
      </c>
      <c r="B14" s="133">
        <f>IF(Sommario!B42&lt;&gt;"",Sommario!B42,"")</f>
        <v>3</v>
      </c>
      <c r="C14" s="134">
        <f>IF(Sommario!C42&lt;&gt;"",Sommario!C42,"")</f>
        <v>2</v>
      </c>
      <c r="D14" s="135" t="str">
        <f>IF(Sommario!$F42&lt;&gt;"",Sommario!$F42,Sommario!$D42)</f>
        <v>IK-Teilprojekt III - AG 2</v>
      </c>
      <c r="E14" s="88">
        <f>IF(Sommario!$H42&lt;&gt;"",Sommario!$H42,"")</f>
        <v>0</v>
      </c>
      <c r="F14" s="87">
        <f>IF(Sommario!$I42&lt;&gt;"",Sommario!$I42,"")</f>
        <v>0</v>
      </c>
    </row>
    <row r="15" spans="1:20" ht="20.100000000000001" customHeight="1" x14ac:dyDescent="0.25">
      <c r="A15" s="132" t="str">
        <f>IF(Sommario!A52&lt;&gt;"",Sommario!A52,"")</f>
        <v>IV -2</v>
      </c>
      <c r="B15" s="133">
        <f>IF(Sommario!B52&lt;&gt;"",Sommario!B52,"")</f>
        <v>4</v>
      </c>
      <c r="C15" s="134">
        <f>IF(Sommario!C52&lt;&gt;"",Sommario!C52,"")</f>
        <v>2</v>
      </c>
      <c r="D15" s="135" t="str">
        <f>IF(Sommario!$F52&lt;&gt;"",Sommario!$F52,Sommario!$D52)</f>
        <v>IK-Teilprojekt IV - AG 2</v>
      </c>
      <c r="E15" s="88">
        <f>IF(Sommario!$H52&lt;&gt;"",Sommario!$H52,"")</f>
        <v>0</v>
      </c>
      <c r="F15" s="87">
        <f>IF(Sommario!$I52&lt;&gt;"",Sommario!$I52,"")</f>
        <v>0</v>
      </c>
    </row>
    <row r="16" spans="1:20" ht="20.100000000000001" customHeight="1" thickBot="1" x14ac:dyDescent="0.3">
      <c r="A16" s="136" t="str">
        <f>IF(Sommario!A62&lt;&gt;"",Sommario!A62,"")</f>
        <v>V -2</v>
      </c>
      <c r="B16" s="137">
        <f>IF(Sommario!B62&lt;&gt;"",Sommario!B62,"")</f>
        <v>5</v>
      </c>
      <c r="C16" s="138">
        <f>IF(Sommario!C62&lt;&gt;"",Sommario!C62,"")</f>
        <v>2</v>
      </c>
      <c r="D16" s="139" t="str">
        <f>IF(Sommario!$F62&lt;&gt;"",Sommario!$F62,Sommario!$D62)</f>
        <v>IK-Teilprojekt V - AG 2</v>
      </c>
      <c r="E16" s="90">
        <f>IF(Sommario!$H62&lt;&gt;"",Sommario!$H62,"")</f>
        <v>0</v>
      </c>
      <c r="F16" s="89">
        <f>IF(Sommario!$I62&lt;&gt;"",Sommario!$I62,"")</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IF(Sommario!A77&lt;&gt;"",Sommario!A77,"")</f>
        <v>I -2</v>
      </c>
      <c r="B19" s="128">
        <f>IF(Sommario!B77&lt;&gt;"",Sommario!B77,"")</f>
        <v>1</v>
      </c>
      <c r="C19" s="129">
        <f>IF(Sommario!C77&lt;&gt;"",Sommario!C77,"")</f>
        <v>2</v>
      </c>
      <c r="D19" s="135" t="str">
        <f>IF(Sommario!$F77&lt;&gt;"",Sommario!$F77,Sommario!$D77)</f>
        <v>Servicekosten Ticketing-System sowie ITCS  - Auftraggeber 2</v>
      </c>
      <c r="E19" s="131">
        <f>IF(Sommario!H77&lt;&gt;"",Sommario!H77,"")</f>
        <v>0</v>
      </c>
      <c r="F19" s="86">
        <f>IF(Sommario!I77&lt;&gt;"",Sommario!I77,"")</f>
        <v>0</v>
      </c>
    </row>
    <row r="20" spans="1:6" ht="20.100000000000001" customHeight="1" x14ac:dyDescent="0.25">
      <c r="A20" s="132" t="str">
        <f>IF(Sommario!A87&lt;&gt;"",Sommario!A87,"")</f>
        <v>II -2</v>
      </c>
      <c r="B20" s="133">
        <f>IF(Sommario!B87&lt;&gt;"",Sommario!B87,"")</f>
        <v>2</v>
      </c>
      <c r="C20" s="134">
        <f>IF(Sommario!C87&lt;&gt;"",Sommario!C87,"")</f>
        <v>2</v>
      </c>
      <c r="D20" s="135" t="str">
        <f>IF(Sommario!F87&lt;&gt;"",Sommario!F87,Sommario!D87)</f>
        <v>BK-Teilprojekt II - AG 2</v>
      </c>
      <c r="E20" s="88">
        <f>IF(Sommario!H87&lt;&gt;"",Sommario!H87,"")</f>
        <v>0</v>
      </c>
      <c r="F20" s="87">
        <f>IF(Sommario!I87&lt;&gt;"",Sommario!I87,"")</f>
        <v>0</v>
      </c>
    </row>
    <row r="21" spans="1:6" ht="20.100000000000001" customHeight="1" x14ac:dyDescent="0.25">
      <c r="A21" s="133" t="str">
        <f>IF(Sommario!A97&lt;&gt;"",Sommario!A97,"")</f>
        <v>III -2</v>
      </c>
      <c r="B21" s="133">
        <f>IF(Sommario!B97&lt;&gt;"",Sommario!B97,"")</f>
        <v>3</v>
      </c>
      <c r="C21" s="134">
        <f>IF(Sommario!C97&lt;&gt;"",Sommario!C97,"")</f>
        <v>2</v>
      </c>
      <c r="D21" s="135" t="str">
        <f>IF(Sommario!F97&lt;&gt;"",Sommario!F97,Sommario!D97)</f>
        <v>BK-Teilprojekt III - AG 2</v>
      </c>
      <c r="E21" s="88">
        <f>IF(Sommario!H97&lt;&gt;"",Sommario!H97,"")</f>
        <v>0</v>
      </c>
      <c r="F21" s="87">
        <f>IF(Sommario!I97&lt;&gt;"",Sommario!I97,"")</f>
        <v>0</v>
      </c>
    </row>
    <row r="22" spans="1:6" ht="20.100000000000001" customHeight="1" x14ac:dyDescent="0.25">
      <c r="A22" s="133" t="str">
        <f>IF(Sommario!A107&lt;&gt;"",Sommario!A107,"")</f>
        <v>IV -2</v>
      </c>
      <c r="B22" s="133">
        <f>IF(Sommario!B107&lt;&gt;"",Sommario!B107,"")</f>
        <v>4</v>
      </c>
      <c r="C22" s="134">
        <f>IF(Sommario!C107&lt;&gt;"",Sommario!C107,"")</f>
        <v>2</v>
      </c>
      <c r="D22" s="135" t="str">
        <f>IF(Sommario!F107&lt;&gt;"",Sommario!F107,Sommario!D107)</f>
        <v>BK-Teilprojekt IV - AG 2</v>
      </c>
      <c r="E22" s="88">
        <f>IF(Sommario!H107&lt;&gt;"",Sommario!H107,"")</f>
        <v>0</v>
      </c>
      <c r="F22" s="87">
        <f>IF(Sommario!I107&lt;&gt;"",Sommario!I107,"")</f>
        <v>0</v>
      </c>
    </row>
    <row r="23" spans="1:6" ht="20.100000000000001" customHeight="1" thickBot="1" x14ac:dyDescent="0.3">
      <c r="A23" s="137" t="str">
        <f>IF(Sommario!A117&lt;&gt;"",Sommario!A117,"")</f>
        <v>V -2</v>
      </c>
      <c r="B23" s="137">
        <f>IF(Sommario!B117&lt;&gt;"",Sommario!B117,"")</f>
        <v>5</v>
      </c>
      <c r="C23" s="138">
        <f>IF(Sommario!C117&lt;&gt;"",Sommario!C117,"")</f>
        <v>2</v>
      </c>
      <c r="D23" s="140" t="str">
        <f>IF(Sommario!F117&lt;&gt;"",Sommario!F117,Sommario!D117)</f>
        <v>BK-Teilprojekt V - AG 2</v>
      </c>
      <c r="E23" s="90">
        <f>IF(Sommario!H117&lt;&gt;"",Sommario!H117,"")</f>
        <v>0</v>
      </c>
      <c r="F23" s="89">
        <f>IF(Sommario!I117&lt;&gt;"",Sommario!I117,"")</f>
        <v>0</v>
      </c>
    </row>
    <row r="24" spans="1:6" ht="13.2" x14ac:dyDescent="0.25">
      <c r="A24" s="8"/>
      <c r="B24" s="8"/>
      <c r="C24" s="8"/>
      <c r="E24" s="8"/>
    </row>
    <row r="25" spans="1:6" ht="13.2" x14ac:dyDescent="0.25">
      <c r="A25" s="8"/>
      <c r="B25" s="81"/>
    </row>
    <row r="26" spans="1:6" ht="13.2" x14ac:dyDescent="0.25">
      <c r="A26" s="8"/>
      <c r="B26" s="81"/>
    </row>
    <row r="27" spans="1:6" ht="13.2" x14ac:dyDescent="0.25">
      <c r="A27" s="8"/>
      <c r="B27" s="81"/>
    </row>
    <row r="28" spans="1:6" ht="13.2" x14ac:dyDescent="0.25">
      <c r="A28" s="8"/>
      <c r="B28" s="81"/>
    </row>
    <row r="29" spans="1:6" ht="13.2" x14ac:dyDescent="0.25">
      <c r="A29" s="8"/>
      <c r="B29" s="81"/>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GLwczDeyUcQvsJ0k6pmjIL57avH8uzjQAq780M/Yzd7F3BsWjusblust5yS0vYM4GZc6LRGMpXlMn3hUojUw5g==" saltValue="HxHgOjN0UU2GLdYqnlMJg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IF(Sommario!F125&lt;&gt;"",Sommario!F125,Sommario!D125)</f>
        <v>BK-Teilprojekt V - AG 10</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Sommario!$B$125</f>
        <v>5</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Sommario!$C$125</f>
        <v>10</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V - AG 10</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V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V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V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V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V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V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V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V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V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V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V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V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V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V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V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V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V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V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6" priority="2" stopIfTrue="1">
      <formula>$O14&lt;&gt;""</formula>
    </cfRule>
  </conditionalFormatting>
  <conditionalFormatting sqref="O14:O31">
    <cfRule type="expression" dxfId="5" priority="3" stopIfTrue="1">
      <formula>AND($O14&lt;&gt;"",$P14&lt;&gt;"")</formula>
    </cfRule>
  </conditionalFormatting>
  <conditionalFormatting sqref="J14:W31">
    <cfRule type="expression" dxfId="4" priority="4" stopIfTrue="1">
      <formula>AND( $A14=1, $C14="T" )</formula>
    </cfRule>
    <cfRule type="expression" dxfId="3" priority="5" stopIfTrue="1">
      <formula>AND( $A14=2, $C14="Ü" )</formula>
    </cfRule>
    <cfRule type="expression" dxfId="2" priority="6" stopIfTrue="1">
      <formula>AND( $A14=3, $C14="ü" )</formula>
    </cfRule>
    <cfRule type="expression" dxfId="1" priority="7" stopIfTrue="1">
      <formula>AND( $A14=4, $C14="ü" )</formula>
    </cfRule>
  </conditionalFormatting>
  <conditionalFormatting sqref="T14:T31">
    <cfRule type="expression" dxfId="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",Sommario!N6)</f>
        <v>Zusammenfassung Auftraggeber 3</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IF(Sommario!A23&lt;&gt;"",Sommario!A23,"")</f>
        <v>I -3</v>
      </c>
      <c r="B12" s="128">
        <f>Sommario!B23</f>
        <v>1</v>
      </c>
      <c r="C12" s="129">
        <f>IF(Sommario!C23&lt;&gt;"",Sommario!C23,"")</f>
        <v>3</v>
      </c>
      <c r="D12" s="130" t="str">
        <f>IF(Sommario!$F23&lt;&gt;"",Sommario!$F23,Sommario!$D23)</f>
        <v xml:space="preserve">  - Auftraggeber 3</v>
      </c>
      <c r="E12" s="131">
        <f>IF(Sommario!$H23&lt;&gt;"",Sommario!$H23,"")</f>
        <v>0</v>
      </c>
      <c r="F12" s="86">
        <f>IF(Sommario!$I23&lt;&gt;"",Sommario!$I23,"")</f>
        <v>0</v>
      </c>
    </row>
    <row r="13" spans="1:6" ht="20.100000000000001" customHeight="1" x14ac:dyDescent="0.25">
      <c r="A13" s="132" t="str">
        <f>IF(Sommario!A33&lt;&gt;"",Sommario!A33,"")</f>
        <v>II -3</v>
      </c>
      <c r="B13" s="133">
        <f>IF(Sommario!B33&lt;&gt;"",Sommario!B33,"")</f>
        <v>2</v>
      </c>
      <c r="C13" s="134">
        <f>IF(Sommario!C33&lt;&gt;"",Sommario!C33,"")</f>
        <v>3</v>
      </c>
      <c r="D13" s="135" t="str">
        <f>IF(Sommario!$F33&lt;&gt;"",Sommario!$F33,Sommario!$D33)</f>
        <v>IK-Teilprojekt II - AG 3</v>
      </c>
      <c r="E13" s="88">
        <f>IF(Sommario!$H33&lt;&gt;"",Sommario!$H33,"")</f>
        <v>0</v>
      </c>
      <c r="F13" s="87">
        <f>IF(Sommario!$I33&lt;&gt;"",Sommario!$I33,"")</f>
        <v>0</v>
      </c>
    </row>
    <row r="14" spans="1:6" ht="20.100000000000001" customHeight="1" x14ac:dyDescent="0.25">
      <c r="A14" s="132" t="str">
        <f>IF(Sommario!A43&lt;&gt;"",Sommario!A43,"")</f>
        <v>III -3</v>
      </c>
      <c r="B14" s="133">
        <f>IF(Sommario!B43&lt;&gt;"",Sommario!B43,"")</f>
        <v>3</v>
      </c>
      <c r="C14" s="134">
        <f>IF(Sommario!C43&lt;&gt;"",Sommario!C43,"")</f>
        <v>3</v>
      </c>
      <c r="D14" s="135" t="str">
        <f>IF(Sommario!$F43&lt;&gt;"",Sommario!$F43,Sommario!$D43)</f>
        <v>IK-Teilprojekt III - AG 3</v>
      </c>
      <c r="E14" s="88">
        <f>IF(Sommario!$H43&lt;&gt;"",Sommario!$H43,"")</f>
        <v>0</v>
      </c>
      <c r="F14" s="87">
        <f>IF(Sommario!$I43&lt;&gt;"",Sommario!$I43,"")</f>
        <v>0</v>
      </c>
    </row>
    <row r="15" spans="1:6" ht="20.100000000000001" customHeight="1" x14ac:dyDescent="0.25">
      <c r="A15" s="132" t="str">
        <f>IF(Sommario!A53&lt;&gt;"",Sommario!A53,"")</f>
        <v>IV -3</v>
      </c>
      <c r="B15" s="133">
        <f>IF(Sommario!B53&lt;&gt;"",Sommario!B53,"")</f>
        <v>4</v>
      </c>
      <c r="C15" s="134">
        <f>IF(Sommario!C53&lt;&gt;"",Sommario!C53,"")</f>
        <v>3</v>
      </c>
      <c r="D15" s="135" t="str">
        <f>IF(Sommario!$F53&lt;&gt;"",Sommario!$F53,Sommario!$D53)</f>
        <v>IK-Teilprojekt IV - AG 3</v>
      </c>
      <c r="E15" s="88">
        <f>IF(Sommario!$H53&lt;&gt;"",Sommario!$H53,"")</f>
        <v>0</v>
      </c>
      <c r="F15" s="87">
        <f>IF(Sommario!$I53&lt;&gt;"",Sommario!$I53,"")</f>
        <v>0</v>
      </c>
    </row>
    <row r="16" spans="1:6" ht="20.100000000000001" customHeight="1" thickBot="1" x14ac:dyDescent="0.3">
      <c r="A16" s="136" t="str">
        <f>IF(Sommario!A63&lt;&gt;"",Sommario!A63,"")</f>
        <v>V -3</v>
      </c>
      <c r="B16" s="137">
        <f>IF(Sommario!B63&lt;&gt;"",Sommario!B63,"")</f>
        <v>5</v>
      </c>
      <c r="C16" s="138">
        <f>IF(Sommario!C63&lt;&gt;"",Sommario!C63,"")</f>
        <v>3</v>
      </c>
      <c r="D16" s="139" t="str">
        <f>IF(Sommario!$F63&lt;&gt;"",Sommario!$F63,Sommario!$D63)</f>
        <v>IK-Teilprojekt V - AG 3</v>
      </c>
      <c r="E16" s="90">
        <f>IF(Sommario!$H63&lt;&gt;"",Sommario!$H63,"")</f>
        <v>0</v>
      </c>
      <c r="F16" s="89">
        <f>IF(Sommario!$I63&lt;&gt;"",Sommario!$I63,"")</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IF(Sommario!A78&lt;&gt;"",Sommario!A78,"")</f>
        <v>I -3</v>
      </c>
      <c r="B19" s="128">
        <f>IF(Sommario!B78&lt;&gt;"",Sommario!B78,"")</f>
        <v>1</v>
      </c>
      <c r="C19" s="129">
        <f>IF(Sommario!C78&lt;&gt;"",Sommario!C78,"")</f>
        <v>3</v>
      </c>
      <c r="D19" s="135" t="str">
        <f>IF(Sommario!$F78&lt;&gt;"",Sommario!$F78,Sommario!$D78)</f>
        <v>Servicekosten Ticketing-System sowie ITCS  - Auftraggeber 3</v>
      </c>
      <c r="E19" s="131">
        <f>IF(Sommario!H78&lt;&gt;"",Sommario!H78,"")</f>
        <v>0</v>
      </c>
      <c r="F19" s="86">
        <f>IF(Sommario!I78&lt;&gt;"",Sommario!I78,"")</f>
        <v>0</v>
      </c>
    </row>
    <row r="20" spans="1:6" ht="20.100000000000001" customHeight="1" x14ac:dyDescent="0.25">
      <c r="A20" s="132" t="str">
        <f>IF(Sommario!A88&lt;&gt;"",Sommario!A88,"")</f>
        <v>II -3</v>
      </c>
      <c r="B20" s="133">
        <f>IF(Sommario!B88&lt;&gt;"",Sommario!B88,"")</f>
        <v>2</v>
      </c>
      <c r="C20" s="134">
        <f>IF(Sommario!C88&lt;&gt;"",Sommario!C88,"")</f>
        <v>3</v>
      </c>
      <c r="D20" s="135" t="str">
        <f>IF(Sommario!F88&lt;&gt;"",Sommario!F88,Sommario!D88)</f>
        <v>BK-Teilprojekt II - AG 3</v>
      </c>
      <c r="E20" s="88">
        <f>IF(Sommario!H88&lt;&gt;"",Sommario!H88,"")</f>
        <v>0</v>
      </c>
      <c r="F20" s="87">
        <f>IF(Sommario!I88&lt;&gt;"",Sommario!I88,"")</f>
        <v>0</v>
      </c>
    </row>
    <row r="21" spans="1:6" ht="20.100000000000001" customHeight="1" x14ac:dyDescent="0.25">
      <c r="A21" s="133" t="str">
        <f>IF(Sommario!A98&lt;&gt;"",Sommario!A98,"")</f>
        <v>III -3</v>
      </c>
      <c r="B21" s="133">
        <f>IF(Sommario!B98&lt;&gt;"",Sommario!B98,"")</f>
        <v>3</v>
      </c>
      <c r="C21" s="134">
        <f>IF(Sommario!C98&lt;&gt;"",Sommario!C98,"")</f>
        <v>3</v>
      </c>
      <c r="D21" s="135" t="str">
        <f>IF(Sommario!F98&lt;&gt;"",Sommario!F98,Sommario!D98)</f>
        <v>BK-Teilprojekt III - AG 3</v>
      </c>
      <c r="E21" s="88">
        <f>IF(Sommario!H98&lt;&gt;"",Sommario!H98,"")</f>
        <v>0</v>
      </c>
      <c r="F21" s="87">
        <f>IF(Sommario!I98&lt;&gt;"",Sommario!I98,"")</f>
        <v>0</v>
      </c>
    </row>
    <row r="22" spans="1:6" ht="20.100000000000001" customHeight="1" x14ac:dyDescent="0.25">
      <c r="A22" s="133" t="str">
        <f>IF(Sommario!A108&lt;&gt;"",Sommario!A108,"")</f>
        <v>IV -3</v>
      </c>
      <c r="B22" s="133">
        <f>IF(Sommario!B108&lt;&gt;"",Sommario!B108,"")</f>
        <v>4</v>
      </c>
      <c r="C22" s="134">
        <f>IF(Sommario!C108&lt;&gt;"",Sommario!C108,"")</f>
        <v>3</v>
      </c>
      <c r="D22" s="135" t="str">
        <f>IF(Sommario!F108&lt;&gt;"",Sommario!F108,Sommario!D108)</f>
        <v>BK-Teilprojekt IV - AG 3</v>
      </c>
      <c r="E22" s="88">
        <f>IF(Sommario!H108&lt;&gt;"",Sommario!H108,"")</f>
        <v>0</v>
      </c>
      <c r="F22" s="87">
        <f>IF(Sommario!I108&lt;&gt;"",Sommario!I108,"")</f>
        <v>0</v>
      </c>
    </row>
    <row r="23" spans="1:6" ht="20.100000000000001" customHeight="1" thickBot="1" x14ac:dyDescent="0.3">
      <c r="A23" s="137" t="str">
        <f>IF(Sommario!A118&lt;&gt;"",Sommario!A118,"")</f>
        <v>V -3</v>
      </c>
      <c r="B23" s="137">
        <f>IF(Sommario!B118&lt;&gt;"",Sommario!B118,"")</f>
        <v>5</v>
      </c>
      <c r="C23" s="138">
        <f>IF(Sommario!C118&lt;&gt;"",Sommario!C118,"")</f>
        <v>3</v>
      </c>
      <c r="D23" s="140" t="str">
        <f>IF(Sommario!F118&lt;&gt;"",Sommario!F118,Sommario!D118)</f>
        <v>BK-Teilprojekt V - AG 3</v>
      </c>
      <c r="E23" s="90">
        <f>IF(Sommario!H118&lt;&gt;"",Sommario!H118,"")</f>
        <v>0</v>
      </c>
      <c r="F23" s="89">
        <f>IF(Sommario!I118&lt;&gt;"",Sommario!I118,"")</f>
        <v>0</v>
      </c>
    </row>
    <row r="24" spans="1:6" ht="13.2" x14ac:dyDescent="0.25">
      <c r="A24" s="8"/>
      <c r="B24" s="8"/>
      <c r="C24" s="8"/>
      <c r="E24" s="8"/>
    </row>
    <row r="25" spans="1:6" ht="13.2" x14ac:dyDescent="0.25">
      <c r="A25" s="8"/>
      <c r="B25" s="81"/>
    </row>
    <row r="26" spans="1:6" ht="13.2" x14ac:dyDescent="0.25">
      <c r="A26" s="8"/>
      <c r="B26" s="81"/>
    </row>
    <row r="27" spans="1:6" ht="13.2" x14ac:dyDescent="0.25">
      <c r="A27" s="8"/>
      <c r="B27" s="81"/>
    </row>
    <row r="28" spans="1:6" ht="13.2" x14ac:dyDescent="0.25">
      <c r="A28" s="8"/>
      <c r="B28" s="81"/>
    </row>
    <row r="29" spans="1:6" ht="13.2" x14ac:dyDescent="0.25">
      <c r="A29" s="8"/>
      <c r="B29" s="81"/>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Mzj52QGpBo30r63U8JG8Axp2KS7DF/F+saxnfy7nrI/Em48VKABWTClSC+0O4PNBgwB6QvNLV3KVd+YpHiGooA==" saltValue="bVdC4o8d3s+R8BJSQmm0U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",Sommario!P6)</f>
        <v>Zusammenfassung Auftraggeber 4</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IF(Sommario!A24&lt;&gt;"",Sommario!A24,"")</f>
        <v>I -4</v>
      </c>
      <c r="B12" s="128">
        <f>Sommario!B24</f>
        <v>1</v>
      </c>
      <c r="C12" s="129">
        <f>IF(Sommario!C24&lt;&gt;"",Sommario!C24,"")</f>
        <v>4</v>
      </c>
      <c r="D12" s="130" t="str">
        <f>IF(Sommario!$F24&lt;&gt;"",Sommario!$F24,Sommario!$D24)</f>
        <v xml:space="preserve">  - Auftraggeber 4</v>
      </c>
      <c r="E12" s="131">
        <f>IF(Sommario!$H24&lt;&gt;"",Sommario!$H24,"")</f>
        <v>0</v>
      </c>
      <c r="F12" s="86">
        <f>IF(Sommario!$I24&lt;&gt;"",Sommario!$I24,"")</f>
        <v>0</v>
      </c>
    </row>
    <row r="13" spans="1:6" ht="20.100000000000001" customHeight="1" x14ac:dyDescent="0.25">
      <c r="A13" s="132" t="str">
        <f>IF(Sommario!A34&lt;&gt;"",Sommario!A34,"")</f>
        <v>II -4</v>
      </c>
      <c r="B13" s="133">
        <f>IF(Sommario!B34&lt;&gt;"",Sommario!B34,"")</f>
        <v>2</v>
      </c>
      <c r="C13" s="134">
        <f>IF(Sommario!C34&lt;&gt;"",Sommario!C34,"")</f>
        <v>4</v>
      </c>
      <c r="D13" s="135" t="str">
        <f>IF(Sommario!$F34&lt;&gt;"",Sommario!$F34,Sommario!$D34)</f>
        <v>IK-Teilprojekt II - AG 4</v>
      </c>
      <c r="E13" s="88">
        <f>IF(Sommario!$H34&lt;&gt;"",Sommario!$H34,"")</f>
        <v>0</v>
      </c>
      <c r="F13" s="87">
        <f>IF(Sommario!$I34&lt;&gt;"",Sommario!$I34,"")</f>
        <v>0</v>
      </c>
    </row>
    <row r="14" spans="1:6" ht="20.100000000000001" customHeight="1" x14ac:dyDescent="0.25">
      <c r="A14" s="132" t="str">
        <f>IF(Sommario!A44&lt;&gt;"",Sommario!A44,"")</f>
        <v>III -4</v>
      </c>
      <c r="B14" s="133">
        <f>IF(Sommario!B44&lt;&gt;"",Sommario!B44,"")</f>
        <v>3</v>
      </c>
      <c r="C14" s="134">
        <f>IF(Sommario!C44&lt;&gt;"",Sommario!C44,"")</f>
        <v>4</v>
      </c>
      <c r="D14" s="135" t="str">
        <f>IF(Sommario!$F44&lt;&gt;"",Sommario!$F44,Sommario!$D44)</f>
        <v>IK-Teilprojekt III - AG 4</v>
      </c>
      <c r="E14" s="88">
        <f>IF(Sommario!$H44&lt;&gt;"",Sommario!$H44,"")</f>
        <v>0</v>
      </c>
      <c r="F14" s="87">
        <f>IF(Sommario!$I44&lt;&gt;"",Sommario!$I44,"")</f>
        <v>0</v>
      </c>
    </row>
    <row r="15" spans="1:6" ht="20.100000000000001" customHeight="1" x14ac:dyDescent="0.25">
      <c r="A15" s="132" t="str">
        <f>IF(Sommario!A54&lt;&gt;"",Sommario!A54,"")</f>
        <v>IV -4</v>
      </c>
      <c r="B15" s="133">
        <f>IF(Sommario!B54&lt;&gt;"",Sommario!B54,"")</f>
        <v>4</v>
      </c>
      <c r="C15" s="134">
        <f>IF(Sommario!C54&lt;&gt;"",Sommario!C54,"")</f>
        <v>4</v>
      </c>
      <c r="D15" s="135" t="str">
        <f>IF(Sommario!$F54&lt;&gt;"",Sommario!$F54,Sommario!$D54)</f>
        <v>IK-Teilprojekt IV - AG 4</v>
      </c>
      <c r="E15" s="88">
        <f>IF(Sommario!$H54&lt;&gt;"",Sommario!$H54,"")</f>
        <v>0</v>
      </c>
      <c r="F15" s="87">
        <f>IF(Sommario!$I54&lt;&gt;"",Sommario!$I54,"")</f>
        <v>0</v>
      </c>
    </row>
    <row r="16" spans="1:6" ht="20.100000000000001" customHeight="1" thickBot="1" x14ac:dyDescent="0.3">
      <c r="A16" s="136" t="str">
        <f>IF(Sommario!A64&lt;&gt;"",Sommario!A64,"")</f>
        <v>V -4</v>
      </c>
      <c r="B16" s="137">
        <f>IF(Sommario!B64&lt;&gt;"",Sommario!B64,"")</f>
        <v>5</v>
      </c>
      <c r="C16" s="138">
        <f>IF(Sommario!C64&lt;&gt;"",Sommario!C64,"")</f>
        <v>4</v>
      </c>
      <c r="D16" s="139" t="str">
        <f>IF(Sommario!$F64&lt;&gt;"",Sommario!$F64,Sommario!$D64)</f>
        <v>IK-Teilprojekt V - AG 4</v>
      </c>
      <c r="E16" s="90">
        <f>IF(Sommario!$H64&lt;&gt;"",Sommario!$H64,"")</f>
        <v>0</v>
      </c>
      <c r="F16" s="89">
        <f>IF(Sommario!$I64&lt;&gt;"",Sommario!$I64,"")</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IF(Sommario!A79&lt;&gt;"",Sommario!A79,"")</f>
        <v>I -4</v>
      </c>
      <c r="B19" s="128">
        <f>IF(Sommario!B79&lt;&gt;"",Sommario!B79,"")</f>
        <v>1</v>
      </c>
      <c r="C19" s="129">
        <f>IF(Sommario!C79&lt;&gt;"",Sommario!C79,"")</f>
        <v>4</v>
      </c>
      <c r="D19" s="135" t="str">
        <f>IF(Sommario!$F79&lt;&gt;"",Sommario!$F79,Sommario!$D79)</f>
        <v>Servicekosten Ticketing-System sowie ITCS  - Auftraggeber 4</v>
      </c>
      <c r="E19" s="131">
        <f>IF(Sommario!H79&lt;&gt;"",Sommario!H79,"")</f>
        <v>0</v>
      </c>
      <c r="F19" s="86">
        <f>IF(Sommario!I79&lt;&gt;"",Sommario!I79,"")</f>
        <v>0</v>
      </c>
    </row>
    <row r="20" spans="1:6" ht="20.100000000000001" customHeight="1" x14ac:dyDescent="0.25">
      <c r="A20" s="132" t="str">
        <f>IF(Sommario!A89&lt;&gt;"",Sommario!A89,"")</f>
        <v>II -4</v>
      </c>
      <c r="B20" s="133">
        <f>IF(Sommario!B89&lt;&gt;"",Sommario!B89,"")</f>
        <v>2</v>
      </c>
      <c r="C20" s="134">
        <f>IF(Sommario!C89&lt;&gt;"",Sommario!C89,"")</f>
        <v>4</v>
      </c>
      <c r="D20" s="135" t="str">
        <f>IF(Sommario!F89&lt;&gt;"",Sommario!F89,Sommario!D89)</f>
        <v>BK-Teilprojekt II - AG 4</v>
      </c>
      <c r="E20" s="88">
        <f>IF(Sommario!H89&lt;&gt;"",Sommario!H89,"")</f>
        <v>0</v>
      </c>
      <c r="F20" s="87">
        <f>IF(Sommario!I89&lt;&gt;"",Sommario!I89,"")</f>
        <v>0</v>
      </c>
    </row>
    <row r="21" spans="1:6" ht="20.100000000000001" customHeight="1" x14ac:dyDescent="0.25">
      <c r="A21" s="133" t="str">
        <f>IF(Sommario!A99&lt;&gt;"",Sommario!A99,"")</f>
        <v>III -4</v>
      </c>
      <c r="B21" s="133">
        <f>IF(Sommario!B99&lt;&gt;"",Sommario!B99,"")</f>
        <v>3</v>
      </c>
      <c r="C21" s="134">
        <f>IF(Sommario!C99&lt;&gt;"",Sommario!C99,"")</f>
        <v>4</v>
      </c>
      <c r="D21" s="135" t="str">
        <f>IF(Sommario!F99&lt;&gt;"",Sommario!F99,Sommario!D99)</f>
        <v>BK-Teilprojekt III - AG 4</v>
      </c>
      <c r="E21" s="88">
        <f>IF(Sommario!H99&lt;&gt;"",Sommario!H99,"")</f>
        <v>0</v>
      </c>
      <c r="F21" s="87">
        <f>IF(Sommario!I99&lt;&gt;"",Sommario!I99,"")</f>
        <v>0</v>
      </c>
    </row>
    <row r="22" spans="1:6" ht="20.100000000000001" customHeight="1" x14ac:dyDescent="0.25">
      <c r="A22" s="133" t="str">
        <f>IF(Sommario!A109&lt;&gt;"",Sommario!A109,"")</f>
        <v>IV -4</v>
      </c>
      <c r="B22" s="133">
        <f>IF(Sommario!B109&lt;&gt;"",Sommario!B109,"")</f>
        <v>4</v>
      </c>
      <c r="C22" s="134">
        <f>IF(Sommario!C109&lt;&gt;"",Sommario!C109,"")</f>
        <v>4</v>
      </c>
      <c r="D22" s="135" t="str">
        <f>IF(Sommario!F109&lt;&gt;"",Sommario!F109,Sommario!D109)</f>
        <v>BK-Teilprojekt IV - AG 4</v>
      </c>
      <c r="E22" s="88">
        <f>IF(Sommario!H109&lt;&gt;"",Sommario!H109,"")</f>
        <v>0</v>
      </c>
      <c r="F22" s="87">
        <f>IF(Sommario!I109&lt;&gt;"",Sommario!I109,"")</f>
        <v>0</v>
      </c>
    </row>
    <row r="23" spans="1:6" ht="20.100000000000001" customHeight="1" thickBot="1" x14ac:dyDescent="0.3">
      <c r="A23" s="137" t="str">
        <f>IF(Sommario!A119&lt;&gt;"",Sommario!A119,"")</f>
        <v>V -4</v>
      </c>
      <c r="B23" s="137">
        <f>IF(Sommario!B119&lt;&gt;"",Sommario!B119,"")</f>
        <v>5</v>
      </c>
      <c r="C23" s="138">
        <f>IF(Sommario!C119&lt;&gt;"",Sommario!C119,"")</f>
        <v>4</v>
      </c>
      <c r="D23" s="140" t="str">
        <f>IF(Sommario!F119&lt;&gt;"",Sommario!F119,Sommario!D119)</f>
        <v>BK-Teilprojekt V - AG 4</v>
      </c>
      <c r="E23" s="90">
        <f>IF(Sommario!H119&lt;&gt;"",Sommario!H119,"")</f>
        <v>0</v>
      </c>
      <c r="F23" s="89">
        <f>IF(Sommario!I119&lt;&gt;"",Sommario!I119,"")</f>
        <v>0</v>
      </c>
    </row>
    <row r="24" spans="1:6" ht="13.2" x14ac:dyDescent="0.25">
      <c r="A24" s="8"/>
      <c r="B24" s="8"/>
      <c r="C24" s="8"/>
      <c r="E24" s="8"/>
    </row>
    <row r="25" spans="1:6" ht="13.2" x14ac:dyDescent="0.25">
      <c r="A25" s="8"/>
      <c r="B25" s="8"/>
      <c r="C25" s="8"/>
      <c r="E25" s="8"/>
    </row>
    <row r="26" spans="1:6" ht="13.2" x14ac:dyDescent="0.25">
      <c r="A26" s="8"/>
      <c r="B26" s="81"/>
    </row>
    <row r="27" spans="1:6" ht="13.2" x14ac:dyDescent="0.25">
      <c r="A27" s="8"/>
      <c r="B27" s="81"/>
    </row>
    <row r="28" spans="1:6" ht="13.2" x14ac:dyDescent="0.25">
      <c r="A28" s="8"/>
      <c r="B28" s="81"/>
    </row>
    <row r="29" spans="1:6" ht="13.2" x14ac:dyDescent="0.25">
      <c r="A29" s="8"/>
      <c r="B29" s="81"/>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CWWafkckGA1AX5Uhwu+/NC10SCmvqQjO4MOHVnR5VjjovKojInTadjxoXZviDnkFTVBpN+oF3xZNKPjoN6PtA==" saltValue="HzsCa60At8FS3W2buPPiOg=="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",Sommario!R6)</f>
        <v>Zusammenfassung Auftraggeber 5</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IF(Sommario!A25&lt;&gt;"",Sommario!A25,"")</f>
        <v>I -5</v>
      </c>
      <c r="B12" s="128">
        <f>Sommario!B25</f>
        <v>1</v>
      </c>
      <c r="C12" s="129">
        <f>IF(Sommario!C25&lt;&gt;"",Sommario!C25,"")</f>
        <v>5</v>
      </c>
      <c r="D12" s="130" t="str">
        <f>IF(Sommario!$F25&lt;&gt;"",Sommario!$F25,Sommario!$D25)</f>
        <v xml:space="preserve">  - Auftraggeber 5</v>
      </c>
      <c r="E12" s="131">
        <f>IF(Sommario!$H25&lt;&gt;"",Sommario!$H25,"")</f>
        <v>0</v>
      </c>
      <c r="F12" s="86">
        <f>IF(Sommario!$I25&lt;&gt;"",Sommario!$I25,"")</f>
        <v>0</v>
      </c>
    </row>
    <row r="13" spans="1:6" ht="20.100000000000001" customHeight="1" x14ac:dyDescent="0.25">
      <c r="A13" s="132" t="str">
        <f>IF(Sommario!A35&lt;&gt;"",Sommario!A35,"")</f>
        <v>II -5</v>
      </c>
      <c r="B13" s="133">
        <f>IF(Sommario!B35&lt;&gt;"",Sommario!B35,"")</f>
        <v>2</v>
      </c>
      <c r="C13" s="134">
        <f>IF(Sommario!C35&lt;&gt;"",Sommario!C35,"")</f>
        <v>5</v>
      </c>
      <c r="D13" s="135" t="str">
        <f>IF(Sommario!$F35&lt;&gt;"",Sommario!$F35,Sommario!$D35)</f>
        <v>IK-Teilprojekt II - AG 5</v>
      </c>
      <c r="E13" s="88">
        <f>IF(Sommario!$H35&lt;&gt;"",Sommario!$H35,"")</f>
        <v>0</v>
      </c>
      <c r="F13" s="87">
        <f>IF(Sommario!$I35&lt;&gt;"",Sommario!$I35,"")</f>
        <v>0</v>
      </c>
    </row>
    <row r="14" spans="1:6" ht="20.100000000000001" customHeight="1" x14ac:dyDescent="0.25">
      <c r="A14" s="132" t="str">
        <f>IF(Sommario!A45&lt;&gt;"",Sommario!A45,"")</f>
        <v>III -5</v>
      </c>
      <c r="B14" s="133">
        <f>IF(Sommario!B45&lt;&gt;"",Sommario!B45,"")</f>
        <v>3</v>
      </c>
      <c r="C14" s="134">
        <f>IF(Sommario!C45&lt;&gt;"",Sommario!C45,"")</f>
        <v>5</v>
      </c>
      <c r="D14" s="135" t="str">
        <f>IF(Sommario!$F45&lt;&gt;"",Sommario!$F45,Sommario!$D45)</f>
        <v>IK-Teilprojekt III - AG 5</v>
      </c>
      <c r="E14" s="88">
        <f>IF(Sommario!$H45&lt;&gt;"",Sommario!$H45,"")</f>
        <v>0</v>
      </c>
      <c r="F14" s="87">
        <f>IF(Sommario!$I45&lt;&gt;"",Sommario!$I45,"")</f>
        <v>0</v>
      </c>
    </row>
    <row r="15" spans="1:6" ht="20.100000000000001" customHeight="1" x14ac:dyDescent="0.25">
      <c r="A15" s="132" t="str">
        <f>IF(Sommario!A55&lt;&gt;"",Sommario!A55,"")</f>
        <v>IV -5</v>
      </c>
      <c r="B15" s="133">
        <f>IF(Sommario!B55&lt;&gt;"",Sommario!B55,"")</f>
        <v>4</v>
      </c>
      <c r="C15" s="134">
        <f>IF(Sommario!C55&lt;&gt;"",Sommario!C55,"")</f>
        <v>5</v>
      </c>
      <c r="D15" s="135" t="str">
        <f>IF(Sommario!$F55&lt;&gt;"",Sommario!$F55,Sommario!$D55)</f>
        <v>IK-Teilprojekt IV - AG 5</v>
      </c>
      <c r="E15" s="88">
        <f>IF(Sommario!$H55&lt;&gt;"",Sommario!$H55,"")</f>
        <v>0</v>
      </c>
      <c r="F15" s="87">
        <f>IF(Sommario!$I55&lt;&gt;"",Sommario!$I55,"")</f>
        <v>0</v>
      </c>
    </row>
    <row r="16" spans="1:6" ht="20.100000000000001" customHeight="1" thickBot="1" x14ac:dyDescent="0.3">
      <c r="A16" s="136" t="str">
        <f>IF(Sommario!A65&lt;&gt;"",Sommario!A65,"")</f>
        <v>V -5</v>
      </c>
      <c r="B16" s="137">
        <f>IF(Sommario!B65&lt;&gt;"",Sommario!B65,"")</f>
        <v>5</v>
      </c>
      <c r="C16" s="138">
        <f>IF(Sommario!C65&lt;&gt;"",Sommario!C65,"")</f>
        <v>5</v>
      </c>
      <c r="D16" s="139" t="str">
        <f>IF(Sommario!$F65&lt;&gt;"",Sommario!$F65,Sommario!$D65)</f>
        <v>IK-Teilprojekt V - AG 5</v>
      </c>
      <c r="E16" s="90">
        <f>IF(Sommario!$H65&lt;&gt;"",Sommario!$H65,"")</f>
        <v>0</v>
      </c>
      <c r="F16" s="89">
        <f>IF(Sommario!$I65&lt;&gt;"",Sommario!$I65,"")</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IF(Sommario!A80&lt;&gt;"",Sommario!A80,"")</f>
        <v>I -5</v>
      </c>
      <c r="B19" s="128">
        <f>IF(Sommario!B80&lt;&gt;"",Sommario!B80,"")</f>
        <v>1</v>
      </c>
      <c r="C19" s="129">
        <f>IF(Sommario!C80&lt;&gt;"",Sommario!C80,"")</f>
        <v>5</v>
      </c>
      <c r="D19" s="135" t="str">
        <f>IF(Sommario!$F80&lt;&gt;"",Sommario!$F80,Sommario!$D80)</f>
        <v>Servicekosten Ticketing-System sowie ITCS  - Auftraggeber 5</v>
      </c>
      <c r="E19" s="131">
        <f>IF(Sommario!H80&lt;&gt;"",Sommario!H80,"")</f>
        <v>0</v>
      </c>
      <c r="F19" s="86">
        <f>IF(Sommario!I80&lt;&gt;"",Sommario!I80,"")</f>
        <v>0</v>
      </c>
    </row>
    <row r="20" spans="1:6" ht="20.100000000000001" customHeight="1" x14ac:dyDescent="0.25">
      <c r="A20" s="132" t="str">
        <f>IF(Sommario!A90&lt;&gt;"",Sommario!A90,"")</f>
        <v>II -5</v>
      </c>
      <c r="B20" s="133">
        <f>IF(Sommario!B90&lt;&gt;"",Sommario!B90,"")</f>
        <v>2</v>
      </c>
      <c r="C20" s="134">
        <f>IF(Sommario!C90&lt;&gt;"",Sommario!C90,"")</f>
        <v>5</v>
      </c>
      <c r="D20" s="135" t="str">
        <f>IF(Sommario!F90&lt;&gt;"",Sommario!F90,Sommario!D90)</f>
        <v>BK-Teilprojekt II - AG 5</v>
      </c>
      <c r="E20" s="88">
        <f>IF(Sommario!H90&lt;&gt;"",Sommario!H90,"")</f>
        <v>0</v>
      </c>
      <c r="F20" s="87">
        <f>IF(Sommario!I90&lt;&gt;"",Sommario!I90,"")</f>
        <v>0</v>
      </c>
    </row>
    <row r="21" spans="1:6" ht="20.100000000000001" customHeight="1" x14ac:dyDescent="0.25">
      <c r="A21" s="133" t="str">
        <f>IF(Sommario!A100&lt;&gt;"",Sommario!A100,"")</f>
        <v>III -5</v>
      </c>
      <c r="B21" s="133">
        <f>IF(Sommario!B100&lt;&gt;"",Sommario!B100,"")</f>
        <v>3</v>
      </c>
      <c r="C21" s="134">
        <f>IF(Sommario!C100&lt;&gt;"",Sommario!C100,"")</f>
        <v>5</v>
      </c>
      <c r="D21" s="135" t="str">
        <f>IF(Sommario!F100&lt;&gt;"",Sommario!F100,Sommario!D100)</f>
        <v>BK-Teilprojekt III - AG 5</v>
      </c>
      <c r="E21" s="88">
        <f>IF(Sommario!H100&lt;&gt;"",Sommario!H100,"")</f>
        <v>0</v>
      </c>
      <c r="F21" s="87">
        <f>IF(Sommario!I100&lt;&gt;"",Sommario!I100,"")</f>
        <v>0</v>
      </c>
    </row>
    <row r="22" spans="1:6" ht="20.100000000000001" customHeight="1" x14ac:dyDescent="0.25">
      <c r="A22" s="133" t="str">
        <f>IF(Sommario!A110&lt;&gt;"",Sommario!A110,"")</f>
        <v>IV -5</v>
      </c>
      <c r="B22" s="133">
        <f>IF(Sommario!B110&lt;&gt;"",Sommario!B110,"")</f>
        <v>4</v>
      </c>
      <c r="C22" s="134">
        <f>IF(Sommario!C110&lt;&gt;"",Sommario!C110,"")</f>
        <v>5</v>
      </c>
      <c r="D22" s="135" t="str">
        <f>IF(Sommario!F110&lt;&gt;"",Sommario!F110,Sommario!D110)</f>
        <v>BK-Teilprojekt IV - AG 5</v>
      </c>
      <c r="E22" s="88">
        <f>IF(Sommario!H110&lt;&gt;"",Sommario!H110,"")</f>
        <v>0</v>
      </c>
      <c r="F22" s="87">
        <f>IF(Sommario!I110&lt;&gt;"",Sommario!I110,"")</f>
        <v>0</v>
      </c>
    </row>
    <row r="23" spans="1:6" ht="20.100000000000001" customHeight="1" thickBot="1" x14ac:dyDescent="0.3">
      <c r="A23" s="137" t="str">
        <f>IF(Sommario!A120&lt;&gt;"",Sommario!A120,"")</f>
        <v>V -5</v>
      </c>
      <c r="B23" s="137">
        <f>IF(Sommario!B120&lt;&gt;"",Sommario!B120,"")</f>
        <v>5</v>
      </c>
      <c r="C23" s="138">
        <f>IF(Sommario!C120&lt;&gt;"",Sommario!C120,"")</f>
        <v>5</v>
      </c>
      <c r="D23" s="140" t="str">
        <f>IF(Sommario!F120&lt;&gt;"",Sommario!F120,Sommario!D120)</f>
        <v>BK-Teilprojekt V - AG 5</v>
      </c>
      <c r="E23" s="90">
        <f>IF(Sommario!H120&lt;&gt;"",Sommario!H120,"")</f>
        <v>0</v>
      </c>
      <c r="F23" s="89">
        <f>IF(Sommario!I120&lt;&gt;"",Sommario!I120,"")</f>
        <v>0</v>
      </c>
    </row>
    <row r="24" spans="1:6" ht="13.2" x14ac:dyDescent="0.25">
      <c r="A24" s="8"/>
      <c r="B24" s="8"/>
      <c r="C24" s="8"/>
      <c r="E24" s="8"/>
    </row>
    <row r="25" spans="1:6" ht="13.2" x14ac:dyDescent="0.25">
      <c r="A25" s="8"/>
      <c r="B25" s="8"/>
      <c r="C25" s="8"/>
      <c r="E25" s="8"/>
    </row>
    <row r="26" spans="1:6" ht="13.2" x14ac:dyDescent="0.25">
      <c r="A26" s="8"/>
      <c r="B26" s="8"/>
      <c r="C26" s="8"/>
      <c r="E26" s="8"/>
    </row>
    <row r="27" spans="1:6" ht="13.2" x14ac:dyDescent="0.25">
      <c r="A27" s="8"/>
      <c r="B27" s="81"/>
    </row>
    <row r="28" spans="1:6" ht="13.2" x14ac:dyDescent="0.25">
      <c r="A28" s="8"/>
      <c r="B28" s="81"/>
    </row>
    <row r="29" spans="1:6" ht="13.2" x14ac:dyDescent="0.25">
      <c r="A29" s="8"/>
      <c r="B29" s="81"/>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L8dg7xm+d38VQa6ywVXPzXIWyN5Splo/XxR51zf4i69CsI2EOFhpiEOde0smK/5Odmz/Gncr+Mpm1gBljqz3oQ==" saltValue="oGU9GvZccsVoOw8NvV0qQ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",Sommario!T6)</f>
        <v>Zusammenfassung Auftraggeber 6</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IF(Sommario!A26&lt;&gt;"",Sommario!A26,"")</f>
        <v>I -6</v>
      </c>
      <c r="B12" s="128">
        <f>Sommario!B26</f>
        <v>1</v>
      </c>
      <c r="C12" s="129">
        <f>IF(Sommario!C26&lt;&gt;"",Sommario!C26,"")</f>
        <v>6</v>
      </c>
      <c r="D12" s="130" t="str">
        <f>IF(Sommario!$F26&lt;&gt;"",Sommario!$F26,Sommario!$D26)</f>
        <v xml:space="preserve">  - Auftraggeber 6</v>
      </c>
      <c r="E12" s="131">
        <f>IF(Sommario!$H26&lt;&gt;"",Sommario!$H26,"")</f>
        <v>0</v>
      </c>
      <c r="F12" s="86">
        <f>IF(Sommario!$I26&lt;&gt;"",Sommario!$I26,"")</f>
        <v>0</v>
      </c>
    </row>
    <row r="13" spans="1:6" ht="20.100000000000001" customHeight="1" x14ac:dyDescent="0.25">
      <c r="A13" s="132" t="str">
        <f>IF(Sommario!A36&lt;&gt;"",Sommario!A36,"")</f>
        <v>II -6</v>
      </c>
      <c r="B13" s="133">
        <f>IF(Sommario!B36&lt;&gt;"",Sommario!B36,"")</f>
        <v>2</v>
      </c>
      <c r="C13" s="134">
        <f>IF(Sommario!C36&lt;&gt;"",Sommario!C36,"")</f>
        <v>6</v>
      </c>
      <c r="D13" s="135" t="str">
        <f>IF(Sommario!$F36&lt;&gt;"",Sommario!$F36,Sommario!$D36)</f>
        <v>IK-Teilprojekt II - AG 6</v>
      </c>
      <c r="E13" s="88">
        <f>IF(Sommario!$H36&lt;&gt;"",Sommario!$H36,"")</f>
        <v>0</v>
      </c>
      <c r="F13" s="87">
        <f>IF(Sommario!$I36&lt;&gt;"",Sommario!$I36,"")</f>
        <v>0</v>
      </c>
    </row>
    <row r="14" spans="1:6" ht="20.100000000000001" customHeight="1" x14ac:dyDescent="0.25">
      <c r="A14" s="132" t="str">
        <f>IF(Sommario!A46&lt;&gt;"",Sommario!A46,"")</f>
        <v>III -6</v>
      </c>
      <c r="B14" s="133">
        <f>IF(Sommario!B46&lt;&gt;"",Sommario!B46,"")</f>
        <v>3</v>
      </c>
      <c r="C14" s="134">
        <f>IF(Sommario!C46&lt;&gt;"",Sommario!C46,"")</f>
        <v>6</v>
      </c>
      <c r="D14" s="135" t="str">
        <f>IF(Sommario!$F46&lt;&gt;"",Sommario!$F46,Sommario!$D46)</f>
        <v>IK-Teilprojekt III - AG 6</v>
      </c>
      <c r="E14" s="88">
        <f>IF(Sommario!$H46&lt;&gt;"",Sommario!$H46,"")</f>
        <v>0</v>
      </c>
      <c r="F14" s="87">
        <f>IF(Sommario!$I46&lt;&gt;"",Sommario!$I46,"")</f>
        <v>0</v>
      </c>
    </row>
    <row r="15" spans="1:6" ht="20.100000000000001" customHeight="1" x14ac:dyDescent="0.25">
      <c r="A15" s="132" t="str">
        <f>IF(Sommario!A56&lt;&gt;"",Sommario!A56,"")</f>
        <v>IV -6</v>
      </c>
      <c r="B15" s="133">
        <f>IF(Sommario!B56&lt;&gt;"",Sommario!B56,"")</f>
        <v>4</v>
      </c>
      <c r="C15" s="134">
        <f>IF(Sommario!C56&lt;&gt;"",Sommario!C56,"")</f>
        <v>6</v>
      </c>
      <c r="D15" s="135" t="str">
        <f>IF(Sommario!$F56&lt;&gt;"",Sommario!$F56,Sommario!$D56)</f>
        <v>IK-Teilprojekt IV - AG 6</v>
      </c>
      <c r="E15" s="88">
        <f>IF(Sommario!$H56&lt;&gt;"",Sommario!$H56,"")</f>
        <v>0</v>
      </c>
      <c r="F15" s="87">
        <f>IF(Sommario!$I56&lt;&gt;"",Sommario!$I56,"")</f>
        <v>0</v>
      </c>
    </row>
    <row r="16" spans="1:6" ht="20.100000000000001" customHeight="1" thickBot="1" x14ac:dyDescent="0.3">
      <c r="A16" s="136" t="str">
        <f>IF(Sommario!A66&lt;&gt;"",Sommario!A66,"")</f>
        <v>V -6</v>
      </c>
      <c r="B16" s="137">
        <f>IF(Sommario!B66&lt;&gt;"",Sommario!B66,"")</f>
        <v>5</v>
      </c>
      <c r="C16" s="138">
        <f>IF(Sommario!C66&lt;&gt;"",Sommario!C66,"")</f>
        <v>6</v>
      </c>
      <c r="D16" s="139" t="str">
        <f>IF(Sommario!$F66&lt;&gt;"",Sommario!$F66,Sommario!$D66)</f>
        <v>IK-Teilprojekt V - AG 6</v>
      </c>
      <c r="E16" s="90">
        <f>IF(Sommario!$H66&lt;&gt;"",Sommario!$H66,"")</f>
        <v>0</v>
      </c>
      <c r="F16" s="89">
        <f>IF(Sommario!$I66&lt;&gt;"",Sommario!$I66,"")</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IF(Sommario!A81&lt;&gt;"",Sommario!A81,"")</f>
        <v>I -6</v>
      </c>
      <c r="B19" s="128">
        <f>IF(Sommario!B81&lt;&gt;"",Sommario!B81,"")</f>
        <v>1</v>
      </c>
      <c r="C19" s="129">
        <f>IF(Sommario!C81&lt;&gt;"",Sommario!C81,"")</f>
        <v>6</v>
      </c>
      <c r="D19" s="135" t="str">
        <f>IF(Sommario!$F81&lt;&gt;"",Sommario!$F81,Sommario!$D81)</f>
        <v>Servicekosten Ticketing-System sowie ITCS  - Auftraggeber 6</v>
      </c>
      <c r="E19" s="131">
        <f>IF(Sommario!H81&lt;&gt;"",Sommario!H81,"")</f>
        <v>0</v>
      </c>
      <c r="F19" s="86">
        <f>IF(Sommario!I81&lt;&gt;"",Sommario!I81,"")</f>
        <v>0</v>
      </c>
    </row>
    <row r="20" spans="1:6" ht="20.100000000000001" customHeight="1" x14ac:dyDescent="0.25">
      <c r="A20" s="132" t="str">
        <f>IF(Sommario!A91&lt;&gt;"",Sommario!A91,"")</f>
        <v>II -6</v>
      </c>
      <c r="B20" s="133">
        <f>IF(Sommario!B91&lt;&gt;"",Sommario!B91,"")</f>
        <v>2</v>
      </c>
      <c r="C20" s="134">
        <f>IF(Sommario!C91&lt;&gt;"",Sommario!C91,"")</f>
        <v>6</v>
      </c>
      <c r="D20" s="135" t="str">
        <f>IF(Sommario!F91&lt;&gt;"",Sommario!F91,Sommario!D91)</f>
        <v>BK-Teilprojekt II - AG 6</v>
      </c>
      <c r="E20" s="88">
        <f>IF(Sommario!H91&lt;&gt;"",Sommario!H91,"")</f>
        <v>0</v>
      </c>
      <c r="F20" s="87">
        <f>IF(Sommario!I91&lt;&gt;"",Sommario!I91,"")</f>
        <v>0</v>
      </c>
    </row>
    <row r="21" spans="1:6" ht="20.100000000000001" customHeight="1" x14ac:dyDescent="0.25">
      <c r="A21" s="133" t="str">
        <f>IF(Sommario!A101&lt;&gt;"",Sommario!A101,"")</f>
        <v>III -6</v>
      </c>
      <c r="B21" s="133">
        <f>IF(Sommario!B101&lt;&gt;"",Sommario!B101,"")</f>
        <v>3</v>
      </c>
      <c r="C21" s="134">
        <f>IF(Sommario!C101&lt;&gt;"",Sommario!C101,"")</f>
        <v>6</v>
      </c>
      <c r="D21" s="135" t="str">
        <f>IF(Sommario!F101&lt;&gt;"",Sommario!F101,Sommario!D101)</f>
        <v>BK-Teilprojekt III - AG 6</v>
      </c>
      <c r="E21" s="88">
        <f>IF(Sommario!H101&lt;&gt;"",Sommario!H101,"")</f>
        <v>0</v>
      </c>
      <c r="F21" s="87">
        <f>IF(Sommario!I101&lt;&gt;"",Sommario!I101,"")</f>
        <v>0</v>
      </c>
    </row>
    <row r="22" spans="1:6" ht="20.100000000000001" customHeight="1" x14ac:dyDescent="0.25">
      <c r="A22" s="133" t="str">
        <f>IF(Sommario!A111&lt;&gt;"",Sommario!A111,"")</f>
        <v>IV -6</v>
      </c>
      <c r="B22" s="133">
        <f>IF(Sommario!B111&lt;&gt;"",Sommario!B111,"")</f>
        <v>4</v>
      </c>
      <c r="C22" s="134">
        <f>IF(Sommario!C111&lt;&gt;"",Sommario!C111,"")</f>
        <v>6</v>
      </c>
      <c r="D22" s="135" t="str">
        <f>IF(Sommario!F111&lt;&gt;"",Sommario!F111,Sommario!D111)</f>
        <v>BK-Teilprojekt IV - AG 6</v>
      </c>
      <c r="E22" s="88">
        <f>IF(Sommario!H111&lt;&gt;"",Sommario!H111,"")</f>
        <v>0</v>
      </c>
      <c r="F22" s="87">
        <f>IF(Sommario!I111&lt;&gt;"",Sommario!I111,"")</f>
        <v>0</v>
      </c>
    </row>
    <row r="23" spans="1:6" ht="20.100000000000001" customHeight="1" thickBot="1" x14ac:dyDescent="0.3">
      <c r="A23" s="137" t="str">
        <f>IF(Sommario!A121&lt;&gt;"",Sommario!A121,"")</f>
        <v>V -6</v>
      </c>
      <c r="B23" s="137">
        <f>IF(Sommario!B121&lt;&gt;"",Sommario!B121,"")</f>
        <v>5</v>
      </c>
      <c r="C23" s="138">
        <f>IF(Sommario!C121&lt;&gt;"",Sommario!C121,"")</f>
        <v>6</v>
      </c>
      <c r="D23" s="140" t="str">
        <f>IF(Sommario!F121&lt;&gt;"",Sommario!F121,Sommario!D121)</f>
        <v>BK-Teilprojekt V - AG 6</v>
      </c>
      <c r="E23" s="90">
        <f>IF(Sommario!H121&lt;&gt;"",Sommario!H121,"")</f>
        <v>0</v>
      </c>
      <c r="F23" s="89">
        <f>IF(Sommario!I121&lt;&gt;"",Sommario!I121,"")</f>
        <v>0</v>
      </c>
    </row>
    <row r="28" spans="1:6" ht="13.2" x14ac:dyDescent="0.25">
      <c r="A28" s="8"/>
      <c r="B28" s="81"/>
    </row>
    <row r="29" spans="1:6" ht="13.2" x14ac:dyDescent="0.25">
      <c r="A29" s="8"/>
      <c r="B29" s="81"/>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U5RfYy4YgugQy8nXOKy1IM87VmJ4LosxgYUUucjjQhloTTIR5oPHTFCyqPulC8bMpFdY4OuWcujEGL6UXMb7zQ==" saltValue="8UKlf7X4IGu3nEeuIB+TXQ=="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",Sommario!V6)</f>
        <v>Zusammenfassung Auftraggeber 7</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IF(Sommario!A27&lt;&gt;"",Sommario!A27,"")</f>
        <v>I -7</v>
      </c>
      <c r="B12" s="128">
        <f>Sommario!B27</f>
        <v>1</v>
      </c>
      <c r="C12" s="129">
        <f>IF(Sommario!C27&lt;&gt;"",Sommario!C27,"")</f>
        <v>7</v>
      </c>
      <c r="D12" s="130" t="str">
        <f>IF(Sommario!$F27&lt;&gt;"",Sommario!$F27,Sommario!$D27)</f>
        <v xml:space="preserve">  - Auftraggeber 7</v>
      </c>
      <c r="E12" s="131">
        <f>IF(Sommario!$H27&lt;&gt;"",Sommario!$H27,"")</f>
        <v>0</v>
      </c>
      <c r="F12" s="86">
        <f>IF(Sommario!$I27&lt;&gt;"",Sommario!$I27,"")</f>
        <v>0</v>
      </c>
    </row>
    <row r="13" spans="1:6" ht="20.100000000000001" customHeight="1" x14ac:dyDescent="0.25">
      <c r="A13" s="132" t="str">
        <f>IF(Sommario!A37&lt;&gt;"",Sommario!A37,"")</f>
        <v>II -7</v>
      </c>
      <c r="B13" s="133">
        <f>IF(Sommario!B37&lt;&gt;"",Sommario!B37,"")</f>
        <v>2</v>
      </c>
      <c r="C13" s="134">
        <f>IF(Sommario!C37&lt;&gt;"",Sommario!C37,"")</f>
        <v>7</v>
      </c>
      <c r="D13" s="135" t="str">
        <f>IF(Sommario!$F37&lt;&gt;"",Sommario!$F37,Sommario!$D37)</f>
        <v>IK-Teilprojekt II - AG 7</v>
      </c>
      <c r="E13" s="88">
        <f>IF(Sommario!$H37&lt;&gt;"",Sommario!$H37,"")</f>
        <v>0</v>
      </c>
      <c r="F13" s="87">
        <f>IF(Sommario!$I37&lt;&gt;"",Sommario!$I37,"")</f>
        <v>0</v>
      </c>
    </row>
    <row r="14" spans="1:6" ht="20.100000000000001" customHeight="1" x14ac:dyDescent="0.25">
      <c r="A14" s="132" t="str">
        <f>IF(Sommario!A47&lt;&gt;"",Sommario!A47,"")</f>
        <v>III -7</v>
      </c>
      <c r="B14" s="133">
        <f>IF(Sommario!B47&lt;&gt;"",Sommario!B47,"")</f>
        <v>3</v>
      </c>
      <c r="C14" s="134">
        <f>IF(Sommario!C47&lt;&gt;"",Sommario!C47,"")</f>
        <v>7</v>
      </c>
      <c r="D14" s="135" t="str">
        <f>IF(Sommario!$F47&lt;&gt;"",Sommario!$F47,Sommario!$D47)</f>
        <v>IK-Teilprojekt III - AG 7</v>
      </c>
      <c r="E14" s="88">
        <f>IF(Sommario!$H47&lt;&gt;"",Sommario!$H47,"")</f>
        <v>0</v>
      </c>
      <c r="F14" s="87">
        <f>IF(Sommario!$I47&lt;&gt;"",Sommario!$I47,"")</f>
        <v>0</v>
      </c>
    </row>
    <row r="15" spans="1:6" ht="20.100000000000001" customHeight="1" x14ac:dyDescent="0.25">
      <c r="A15" s="132" t="str">
        <f>IF(Sommario!A57&lt;&gt;"",Sommario!A57,"")</f>
        <v>IV -7</v>
      </c>
      <c r="B15" s="133">
        <f>IF(Sommario!B57&lt;&gt;"",Sommario!B57,"")</f>
        <v>4</v>
      </c>
      <c r="C15" s="134">
        <f>IF(Sommario!C57&lt;&gt;"",Sommario!C57,"")</f>
        <v>7</v>
      </c>
      <c r="D15" s="135" t="str">
        <f>IF(Sommario!$F57&lt;&gt;"",Sommario!$F57,Sommario!$D57)</f>
        <v>IK-Teilprojekt IV - AG 7</v>
      </c>
      <c r="E15" s="88">
        <f>IF(Sommario!$H57&lt;&gt;"",Sommario!$H57,"")</f>
        <v>0</v>
      </c>
      <c r="F15" s="87">
        <f>IF(Sommario!$I57&lt;&gt;"",Sommario!$I57,"")</f>
        <v>0</v>
      </c>
    </row>
    <row r="16" spans="1:6" ht="20.100000000000001" customHeight="1" thickBot="1" x14ac:dyDescent="0.3">
      <c r="A16" s="136" t="str">
        <f>IF(Sommario!A67&lt;&gt;"",Sommario!A67,"")</f>
        <v>V -7</v>
      </c>
      <c r="B16" s="137">
        <f>IF(Sommario!B67&lt;&gt;"",Sommario!B67,"")</f>
        <v>5</v>
      </c>
      <c r="C16" s="138">
        <f>IF(Sommario!C67&lt;&gt;"",Sommario!C67,"")</f>
        <v>7</v>
      </c>
      <c r="D16" s="139" t="str">
        <f>IF(Sommario!$F67&lt;&gt;"",Sommario!$F67,Sommario!$D67)</f>
        <v>IK-Teilprojekt V - AG 7</v>
      </c>
      <c r="E16" s="90">
        <f>IF(Sommario!$H67&lt;&gt;"",Sommario!$H67,"")</f>
        <v>0</v>
      </c>
      <c r="F16" s="89">
        <f>IF(Sommario!$I67&lt;&gt;"",Sommario!$I67,"")</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IF(Sommario!A82&lt;&gt;"",Sommario!A82,"")</f>
        <v>I -7</v>
      </c>
      <c r="B19" s="128">
        <f>IF(Sommario!B82&lt;&gt;"",Sommario!B82,"")</f>
        <v>1</v>
      </c>
      <c r="C19" s="129">
        <f>IF(Sommario!C82&lt;&gt;"",Sommario!C82,"")</f>
        <v>7</v>
      </c>
      <c r="D19" s="135" t="str">
        <f>IF(Sommario!$F82&lt;&gt;"",Sommario!$F82,Sommario!$D82)</f>
        <v>Servicekosten Ticketing-System sowie ITCS  - Auftraggeber 7</v>
      </c>
      <c r="E19" s="131">
        <f>IF(Sommario!H82&lt;&gt;"",Sommario!H82,"")</f>
        <v>0</v>
      </c>
      <c r="F19" s="86">
        <f>IF(Sommario!I82&lt;&gt;"",Sommario!I82,"")</f>
        <v>0</v>
      </c>
    </row>
    <row r="20" spans="1:6" ht="20.100000000000001" customHeight="1" x14ac:dyDescent="0.25">
      <c r="A20" s="132" t="str">
        <f>IF(Sommario!A92&lt;&gt;"",Sommario!A92,"")</f>
        <v>II -7</v>
      </c>
      <c r="B20" s="133">
        <f>IF(Sommario!B92&lt;&gt;"",Sommario!B92,"")</f>
        <v>2</v>
      </c>
      <c r="C20" s="134">
        <f>IF(Sommario!C92&lt;&gt;"",Sommario!C92,"")</f>
        <v>7</v>
      </c>
      <c r="D20" s="135" t="str">
        <f>IF(Sommario!F92&lt;&gt;"",Sommario!F92,Sommario!D92)</f>
        <v>BK-Teilprojekt II - AG 7</v>
      </c>
      <c r="E20" s="88">
        <f>IF(Sommario!H92&lt;&gt;"",Sommario!H92,"")</f>
        <v>0</v>
      </c>
      <c r="F20" s="87">
        <f>IF(Sommario!I92&lt;&gt;"",Sommario!I92,"")</f>
        <v>0</v>
      </c>
    </row>
    <row r="21" spans="1:6" ht="20.100000000000001" customHeight="1" x14ac:dyDescent="0.25">
      <c r="A21" s="133" t="str">
        <f>IF(Sommario!A102&lt;&gt;"",Sommario!A102,"")</f>
        <v>III -7</v>
      </c>
      <c r="B21" s="133">
        <f>IF(Sommario!B102&lt;&gt;"",Sommario!B102,"")</f>
        <v>3</v>
      </c>
      <c r="C21" s="134">
        <f>IF(Sommario!C102&lt;&gt;"",Sommario!C102,"")</f>
        <v>7</v>
      </c>
      <c r="D21" s="135" t="str">
        <f>IF(Sommario!F102&lt;&gt;"",Sommario!F102,Sommario!D102)</f>
        <v>BK-Teilprojekt III - AG 7</v>
      </c>
      <c r="E21" s="88">
        <f>IF(Sommario!H102&lt;&gt;"",Sommario!H102,"")</f>
        <v>0</v>
      </c>
      <c r="F21" s="87">
        <f>IF(Sommario!I102&lt;&gt;"",Sommario!I102,"")</f>
        <v>0</v>
      </c>
    </row>
    <row r="22" spans="1:6" ht="20.100000000000001" customHeight="1" x14ac:dyDescent="0.25">
      <c r="A22" s="133" t="str">
        <f>IF(Sommario!A112&lt;&gt;"",Sommario!A112,"")</f>
        <v>IV -7</v>
      </c>
      <c r="B22" s="133">
        <f>IF(Sommario!B112&lt;&gt;"",Sommario!B112,"")</f>
        <v>4</v>
      </c>
      <c r="C22" s="134">
        <f>IF(Sommario!C112&lt;&gt;"",Sommario!C112,"")</f>
        <v>7</v>
      </c>
      <c r="D22" s="135" t="str">
        <f>IF(Sommario!F112&lt;&gt;"",Sommario!F112,Sommario!D112)</f>
        <v>BK-Teilprojekt IV - AG 7</v>
      </c>
      <c r="E22" s="88">
        <f>IF(Sommario!H112&lt;&gt;"",Sommario!H112,"")</f>
        <v>0</v>
      </c>
      <c r="F22" s="87">
        <f>IF(Sommario!I112&lt;&gt;"",Sommario!I112,"")</f>
        <v>0</v>
      </c>
    </row>
    <row r="23" spans="1:6" ht="20.100000000000001" customHeight="1" thickBot="1" x14ac:dyDescent="0.3">
      <c r="A23" s="137" t="str">
        <f>IF(Sommario!A122&lt;&gt;"",Sommario!A122,"")</f>
        <v>V -7</v>
      </c>
      <c r="B23" s="137">
        <f>IF(Sommario!B122&lt;&gt;"",Sommario!B122,"")</f>
        <v>5</v>
      </c>
      <c r="C23" s="138">
        <f>IF(Sommario!C122&lt;&gt;"",Sommario!C122,"")</f>
        <v>7</v>
      </c>
      <c r="D23" s="140" t="str">
        <f>IF(Sommario!F122&lt;&gt;"",Sommario!F122,Sommario!D122)</f>
        <v>BK-Teilprojekt V - AG 7</v>
      </c>
      <c r="E23" s="90">
        <f>IF(Sommario!H122&lt;&gt;"",Sommario!H122,"")</f>
        <v>0</v>
      </c>
      <c r="F23" s="89">
        <f>IF(Sommario!I122&lt;&gt;"",Sommario!I122,"")</f>
        <v>0</v>
      </c>
    </row>
    <row r="29" spans="1:6" ht="13.2" x14ac:dyDescent="0.25">
      <c r="A29" s="8"/>
      <c r="B29" s="81"/>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MepQWjJqR3q7Olj2K1KvhLHLXyRG65S6en++GBszM8JayjhUIAF9sb7aDYgRiMqyklah/vidf8Y3oFxXDajf8Q==" saltValue="l0wB1weqWC6CqIMKivr5oA=="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",Sommario!X6)</f>
        <v>Zusammenfassung Auftraggeber 8</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IF(Sommario!A28&lt;&gt;"",Sommario!A28,"")</f>
        <v>I -8</v>
      </c>
      <c r="B12" s="128">
        <f>Sommario!B28</f>
        <v>1</v>
      </c>
      <c r="C12" s="129">
        <f>IF(Sommario!C28&lt;&gt;"",Sommario!C28,"")</f>
        <v>8</v>
      </c>
      <c r="D12" s="130" t="str">
        <f>IF(Sommario!$F28&lt;&gt;"",Sommario!$F28,Sommario!$D28)</f>
        <v xml:space="preserve">  - Auftraggeber 8</v>
      </c>
      <c r="E12" s="131">
        <f>IF(Sommario!$H28&lt;&gt;"",Sommario!$H28,"")</f>
        <v>0</v>
      </c>
      <c r="F12" s="86">
        <f>IF(Sommario!$I28&lt;&gt;"",Sommario!$I28,"")</f>
        <v>0</v>
      </c>
    </row>
    <row r="13" spans="1:6" ht="20.100000000000001" customHeight="1" x14ac:dyDescent="0.25">
      <c r="A13" s="132" t="str">
        <f>IF(Sommario!A38&lt;&gt;"",Sommario!A38,"")</f>
        <v>II -8</v>
      </c>
      <c r="B13" s="133">
        <f>IF(Sommario!B38&lt;&gt;"",Sommario!B38,"")</f>
        <v>2</v>
      </c>
      <c r="C13" s="134">
        <f>IF(Sommario!C38&lt;&gt;"",Sommario!C38,"")</f>
        <v>8</v>
      </c>
      <c r="D13" s="135" t="str">
        <f>IF(Sommario!$F38&lt;&gt;"",Sommario!$F38,Sommario!$D38)</f>
        <v>IK-Teilprojekt II - AG 8</v>
      </c>
      <c r="E13" s="88">
        <f>IF(Sommario!$H38&lt;&gt;"",Sommario!$H38,"")</f>
        <v>0</v>
      </c>
      <c r="F13" s="87">
        <f>IF(Sommario!$I38&lt;&gt;"",Sommario!$I38,"")</f>
        <v>0</v>
      </c>
    </row>
    <row r="14" spans="1:6" ht="20.100000000000001" customHeight="1" x14ac:dyDescent="0.25">
      <c r="A14" s="132" t="str">
        <f>IF(Sommario!A48&lt;&gt;"",Sommario!A48,"")</f>
        <v>III -8</v>
      </c>
      <c r="B14" s="133">
        <f>IF(Sommario!B48&lt;&gt;"",Sommario!B48,"")</f>
        <v>3</v>
      </c>
      <c r="C14" s="134">
        <f>IF(Sommario!C48&lt;&gt;"",Sommario!C48,"")</f>
        <v>8</v>
      </c>
      <c r="D14" s="135" t="str">
        <f>IF(Sommario!$F48&lt;&gt;"",Sommario!$F48,Sommario!$D48)</f>
        <v>IK-Teilprojekt III - AG 8</v>
      </c>
      <c r="E14" s="88">
        <f>IF(Sommario!$H48&lt;&gt;"",Sommario!$H48,"")</f>
        <v>0</v>
      </c>
      <c r="F14" s="87">
        <f>IF(Sommario!$I48&lt;&gt;"",Sommario!$I48,"")</f>
        <v>0</v>
      </c>
    </row>
    <row r="15" spans="1:6" ht="20.100000000000001" customHeight="1" x14ac:dyDescent="0.25">
      <c r="A15" s="132" t="str">
        <f>IF(Sommario!A58&lt;&gt;"",Sommario!A58,"")</f>
        <v>IV -8</v>
      </c>
      <c r="B15" s="133">
        <f>IF(Sommario!B58&lt;&gt;"",Sommario!B58,"")</f>
        <v>4</v>
      </c>
      <c r="C15" s="134">
        <f>IF(Sommario!C58&lt;&gt;"",Sommario!C58,"")</f>
        <v>8</v>
      </c>
      <c r="D15" s="135" t="str">
        <f>IF(Sommario!$F58&lt;&gt;"",Sommario!$F58,Sommario!$D58)</f>
        <v>IK-Teilprojekt IV - AG 8</v>
      </c>
      <c r="E15" s="88">
        <f>IF(Sommario!$H58&lt;&gt;"",Sommario!$H58,"")</f>
        <v>0</v>
      </c>
      <c r="F15" s="87">
        <f>IF(Sommario!$I58&lt;&gt;"",Sommario!$I58,"")</f>
        <v>0</v>
      </c>
    </row>
    <row r="16" spans="1:6" ht="20.100000000000001" customHeight="1" thickBot="1" x14ac:dyDescent="0.3">
      <c r="A16" s="136" t="str">
        <f>IF(Sommario!A68&lt;&gt;"",Sommario!A68,"")</f>
        <v>V -8</v>
      </c>
      <c r="B16" s="137">
        <f>IF(Sommario!B68&lt;&gt;"",Sommario!B68,"")</f>
        <v>5</v>
      </c>
      <c r="C16" s="138">
        <f>IF(Sommario!C68&lt;&gt;"",Sommario!C68,"")</f>
        <v>8</v>
      </c>
      <c r="D16" s="139" t="str">
        <f>IF(Sommario!$F68&lt;&gt;"",Sommario!$F68,Sommario!$D68)</f>
        <v>IK-Teilprojekt V - AG 8</v>
      </c>
      <c r="E16" s="90">
        <f>IF(Sommario!$H68&lt;&gt;"",Sommario!$H68,"")</f>
        <v>0</v>
      </c>
      <c r="F16" s="89">
        <f>IF(Sommario!$I68&lt;&gt;"",Sommario!$I68,"")</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IF(Sommario!A83&lt;&gt;"",Sommario!A83,"")</f>
        <v>I -8</v>
      </c>
      <c r="B19" s="128">
        <f>IF(Sommario!B83&lt;&gt;"",Sommario!B83,"")</f>
        <v>1</v>
      </c>
      <c r="C19" s="129">
        <f>IF(Sommario!C83&lt;&gt;"",Sommario!C83,"")</f>
        <v>8</v>
      </c>
      <c r="D19" s="135" t="str">
        <f>IF(Sommario!$F83&lt;&gt;"",Sommario!$F83,Sommario!$D83)</f>
        <v>Servicekosten Ticketing-System sowie ITCS  - Auftraggeber 8</v>
      </c>
      <c r="E19" s="131">
        <f>IF(Sommario!H83&lt;&gt;"",Sommario!H83,"")</f>
        <v>0</v>
      </c>
      <c r="F19" s="86">
        <f>IF(Sommario!I83&lt;&gt;"",Sommario!I83,"")</f>
        <v>0</v>
      </c>
    </row>
    <row r="20" spans="1:6" ht="20.100000000000001" customHeight="1" x14ac:dyDescent="0.25">
      <c r="A20" s="132" t="str">
        <f>IF(Sommario!A93&lt;&gt;"",Sommario!A93,"")</f>
        <v>II -8</v>
      </c>
      <c r="B20" s="133">
        <f>IF(Sommario!B93&lt;&gt;"",Sommario!B93,"")</f>
        <v>2</v>
      </c>
      <c r="C20" s="134">
        <f>IF(Sommario!C93&lt;&gt;"",Sommario!C93,"")</f>
        <v>8</v>
      </c>
      <c r="D20" s="135" t="str">
        <f>IF(Sommario!F93&lt;&gt;"",Sommario!F93,Sommario!D93)</f>
        <v>BK-Teilprojekt II - AG 8</v>
      </c>
      <c r="E20" s="88">
        <f>IF(Sommario!H93&lt;&gt;"",Sommario!H93,"")</f>
        <v>0</v>
      </c>
      <c r="F20" s="87">
        <f>IF(Sommario!I93&lt;&gt;"",Sommario!I93,"")</f>
        <v>0</v>
      </c>
    </row>
    <row r="21" spans="1:6" ht="20.100000000000001" customHeight="1" x14ac:dyDescent="0.25">
      <c r="A21" s="133" t="str">
        <f>IF(Sommario!A103&lt;&gt;"",Sommario!A103,"")</f>
        <v>III -8</v>
      </c>
      <c r="B21" s="133">
        <f>IF(Sommario!B103&lt;&gt;"",Sommario!B103,"")</f>
        <v>3</v>
      </c>
      <c r="C21" s="134">
        <f>IF(Sommario!C103&lt;&gt;"",Sommario!C103,"")</f>
        <v>8</v>
      </c>
      <c r="D21" s="135" t="str">
        <f>IF(Sommario!F103&lt;&gt;"",Sommario!F103,Sommario!D103)</f>
        <v>BK-Teilprojekt III - AG 8</v>
      </c>
      <c r="E21" s="88">
        <f>IF(Sommario!H103&lt;&gt;"",Sommario!H103,"")</f>
        <v>0</v>
      </c>
      <c r="F21" s="87">
        <f>IF(Sommario!I103&lt;&gt;"",Sommario!I103,"")</f>
        <v>0</v>
      </c>
    </row>
    <row r="22" spans="1:6" ht="20.100000000000001" customHeight="1" x14ac:dyDescent="0.25">
      <c r="A22" s="133" t="str">
        <f>IF(Sommario!A113&lt;&gt;"",Sommario!A113,"")</f>
        <v>IV -8</v>
      </c>
      <c r="B22" s="133">
        <f>IF(Sommario!B113&lt;&gt;"",Sommario!B113,"")</f>
        <v>4</v>
      </c>
      <c r="C22" s="134">
        <f>IF(Sommario!C113&lt;&gt;"",Sommario!C113,"")</f>
        <v>8</v>
      </c>
      <c r="D22" s="135" t="str">
        <f>IF(Sommario!F113&lt;&gt;"",Sommario!F113,Sommario!D113)</f>
        <v>BK-Teilprojekt IV - AG 8</v>
      </c>
      <c r="E22" s="88">
        <f>IF(Sommario!H113&lt;&gt;"",Sommario!H113,"")</f>
        <v>0</v>
      </c>
      <c r="F22" s="87">
        <f>IF(Sommario!I113&lt;&gt;"",Sommario!I113,"")</f>
        <v>0</v>
      </c>
    </row>
    <row r="23" spans="1:6" ht="20.100000000000001" customHeight="1" thickBot="1" x14ac:dyDescent="0.3">
      <c r="A23" s="137" t="str">
        <f>IF(Sommario!A123&lt;&gt;"",Sommario!A123,"")</f>
        <v>V -8</v>
      </c>
      <c r="B23" s="137">
        <f>IF(Sommario!B123&lt;&gt;"",Sommario!B123,"")</f>
        <v>5</v>
      </c>
      <c r="C23" s="138">
        <f>IF(Sommario!C123&lt;&gt;"",Sommario!C123,"")</f>
        <v>8</v>
      </c>
      <c r="D23" s="140" t="str">
        <f>IF(Sommario!F123&lt;&gt;"",Sommario!F123,Sommario!D123)</f>
        <v>BK-Teilprojekt V - AG 8</v>
      </c>
      <c r="E23" s="90">
        <f>IF(Sommario!H123&lt;&gt;"",Sommario!H123,"")</f>
        <v>0</v>
      </c>
      <c r="F23" s="89">
        <f>IF(Sommario!I123&lt;&gt;"",Sommario!I123,"")</f>
        <v>0</v>
      </c>
    </row>
    <row r="24" spans="1:6" ht="13.2" x14ac:dyDescent="0.25">
      <c r="A24" s="8"/>
      <c r="B24" s="8"/>
      <c r="C24" s="8"/>
      <c r="E24" s="8"/>
    </row>
    <row r="30" spans="1:6" ht="13.2" x14ac:dyDescent="0.25">
      <c r="A30" s="8"/>
      <c r="B30" s="81"/>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hzE37mNx1Hc9FnDRc61A8cY9vS/hK5aThkb492DuO1nScelFDhj52fAMaiG1azYxUXDu+TFNYf54mrDiC8tmXg==" saltValue="fxmbQxiQvp1ryMXSn/aDhg=="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",Sommario!Z6)</f>
        <v>Zusammenfassung Auftraggeber 9</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IF(Sommario!A29&lt;&gt;"",Sommario!A29,"")</f>
        <v>I -9</v>
      </c>
      <c r="B12" s="128">
        <f>Sommario!B29</f>
        <v>1</v>
      </c>
      <c r="C12" s="129">
        <f>IF(Sommario!C29&lt;&gt;"",Sommario!C29,"")</f>
        <v>9</v>
      </c>
      <c r="D12" s="130" t="str">
        <f>IF(Sommario!$F29&lt;&gt;"",Sommario!$F29,Sommario!$D29)</f>
        <v xml:space="preserve">  - Auftraggeber 9</v>
      </c>
      <c r="E12" s="131">
        <f>IF(Sommario!$H29&lt;&gt;"",Sommario!$H29,"")</f>
        <v>0</v>
      </c>
      <c r="F12" s="86">
        <f>IF(Sommario!$I29&lt;&gt;"",Sommario!$I29,"")</f>
        <v>0</v>
      </c>
    </row>
    <row r="13" spans="1:6" ht="20.100000000000001" customHeight="1" x14ac:dyDescent="0.25">
      <c r="A13" s="132" t="str">
        <f>IF(Sommario!A39&lt;&gt;"",Sommario!A39,"")</f>
        <v>II -9</v>
      </c>
      <c r="B13" s="133">
        <f>IF(Sommario!B39&lt;&gt;"",Sommario!B39,"")</f>
        <v>2</v>
      </c>
      <c r="C13" s="134">
        <f>IF(Sommario!C39&lt;&gt;"",Sommario!C39,"")</f>
        <v>9</v>
      </c>
      <c r="D13" s="135" t="str">
        <f>IF(Sommario!$F39&lt;&gt;"",Sommario!$F39,Sommario!$D39)</f>
        <v>IK-Teilprojekt II - AG 9</v>
      </c>
      <c r="E13" s="88">
        <f>IF(Sommario!$H39&lt;&gt;"",Sommario!$H39,"")</f>
        <v>0</v>
      </c>
      <c r="F13" s="87">
        <f>IF(Sommario!$I39&lt;&gt;"",Sommario!$I39,"")</f>
        <v>0</v>
      </c>
    </row>
    <row r="14" spans="1:6" ht="20.100000000000001" customHeight="1" x14ac:dyDescent="0.25">
      <c r="A14" s="132" t="str">
        <f>IF(Sommario!A49&lt;&gt;"",Sommario!A49,"")</f>
        <v>III -9</v>
      </c>
      <c r="B14" s="133">
        <f>IF(Sommario!B49&lt;&gt;"",Sommario!B49,"")</f>
        <v>3</v>
      </c>
      <c r="C14" s="134">
        <f>IF(Sommario!C49&lt;&gt;"",Sommario!C49,"")</f>
        <v>9</v>
      </c>
      <c r="D14" s="135" t="str">
        <f>IF(Sommario!$F49&lt;&gt;"",Sommario!$F49,Sommario!$D49)</f>
        <v>IK-Teilprojekt III - AG 9</v>
      </c>
      <c r="E14" s="88">
        <f>IF(Sommario!$H49&lt;&gt;"",Sommario!$H49,"")</f>
        <v>0</v>
      </c>
      <c r="F14" s="87">
        <f>IF(Sommario!$I49&lt;&gt;"",Sommario!$I49,"")</f>
        <v>0</v>
      </c>
    </row>
    <row r="15" spans="1:6" ht="20.100000000000001" customHeight="1" x14ac:dyDescent="0.25">
      <c r="A15" s="132" t="str">
        <f>IF(Sommario!A59&lt;&gt;"",Sommario!A59,"")</f>
        <v>IV -9</v>
      </c>
      <c r="B15" s="133">
        <f>IF(Sommario!B59&lt;&gt;"",Sommario!B59,"")</f>
        <v>4</v>
      </c>
      <c r="C15" s="134">
        <f>IF(Sommario!C59&lt;&gt;"",Sommario!C59,"")</f>
        <v>9</v>
      </c>
      <c r="D15" s="135" t="str">
        <f>IF(Sommario!$F59&lt;&gt;"",Sommario!$F59,Sommario!$D59)</f>
        <v>IK-Teilprojekt IV - AG 9</v>
      </c>
      <c r="E15" s="88">
        <f>IF(Sommario!$H59&lt;&gt;"",Sommario!$H59,"")</f>
        <v>0</v>
      </c>
      <c r="F15" s="87">
        <f>IF(Sommario!$I59&lt;&gt;"",Sommario!$I59,"")</f>
        <v>0</v>
      </c>
    </row>
    <row r="16" spans="1:6" ht="20.100000000000001" customHeight="1" thickBot="1" x14ac:dyDescent="0.3">
      <c r="A16" s="136" t="str">
        <f>IF(Sommario!A69&lt;&gt;"",Sommario!A69,"")</f>
        <v>V -9</v>
      </c>
      <c r="B16" s="137">
        <f>IF(Sommario!B69&lt;&gt;"",Sommario!B69,"")</f>
        <v>5</v>
      </c>
      <c r="C16" s="138">
        <f>IF(Sommario!C69&lt;&gt;"",Sommario!C69,"")</f>
        <v>9</v>
      </c>
      <c r="D16" s="139" t="str">
        <f>IF(Sommario!$F69&lt;&gt;"",Sommario!$F69,Sommario!$D69)</f>
        <v>IK-Teilprojekt V - AG 9</v>
      </c>
      <c r="E16" s="90">
        <f>IF(Sommario!$H69&lt;&gt;"",Sommario!$H69,"")</f>
        <v>0</v>
      </c>
      <c r="F16" s="89">
        <f>IF(Sommario!$I69&lt;&gt;"",Sommario!$I69,"")</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IF(Sommario!A84&lt;&gt;"",Sommario!A84,"")</f>
        <v>I -9</v>
      </c>
      <c r="B19" s="128">
        <f>IF(Sommario!B84&lt;&gt;"",Sommario!B84,"")</f>
        <v>1</v>
      </c>
      <c r="C19" s="129">
        <f>IF(Sommario!C84&lt;&gt;"",Sommario!C84,"")</f>
        <v>9</v>
      </c>
      <c r="D19" s="135" t="str">
        <f>IF(Sommario!$F84&lt;&gt;"",Sommario!$F84,Sommario!$D84)</f>
        <v>Servicekosten Ticketing-System sowie ITCS  - Auftraggeber 9</v>
      </c>
      <c r="E19" s="131">
        <f>IF(Sommario!H84&lt;&gt;"",Sommario!H84,"")</f>
        <v>0</v>
      </c>
      <c r="F19" s="86">
        <f>IF(Sommario!I84&lt;&gt;"",Sommario!I84,"")</f>
        <v>0</v>
      </c>
    </row>
    <row r="20" spans="1:6" ht="20.100000000000001" customHeight="1" x14ac:dyDescent="0.25">
      <c r="A20" s="132" t="str">
        <f>IF(Sommario!A94&lt;&gt;"",Sommario!A94,"")</f>
        <v>II -9</v>
      </c>
      <c r="B20" s="133">
        <f>IF(Sommario!B94&lt;&gt;"",Sommario!B94,"")</f>
        <v>2</v>
      </c>
      <c r="C20" s="134">
        <f>IF(Sommario!C94&lt;&gt;"",Sommario!C94,"")</f>
        <v>9</v>
      </c>
      <c r="D20" s="135" t="str">
        <f>IF(Sommario!F94&lt;&gt;"",Sommario!F94,Sommario!D94)</f>
        <v>BK-Teilprojekt II - AG 9</v>
      </c>
      <c r="E20" s="88">
        <f>IF(Sommario!H94&lt;&gt;"",Sommario!H94,"")</f>
        <v>0</v>
      </c>
      <c r="F20" s="87">
        <f>IF(Sommario!I94&lt;&gt;"",Sommario!I94,"")</f>
        <v>0</v>
      </c>
    </row>
    <row r="21" spans="1:6" ht="20.100000000000001" customHeight="1" x14ac:dyDescent="0.25">
      <c r="A21" s="133" t="str">
        <f>IF(Sommario!A104&lt;&gt;"",Sommario!A104,"")</f>
        <v>III -9</v>
      </c>
      <c r="B21" s="133">
        <f>IF(Sommario!B104&lt;&gt;"",Sommario!B104,"")</f>
        <v>3</v>
      </c>
      <c r="C21" s="134">
        <f>IF(Sommario!C104&lt;&gt;"",Sommario!C104,"")</f>
        <v>9</v>
      </c>
      <c r="D21" s="135" t="str">
        <f>IF(Sommario!F104&lt;&gt;"",Sommario!F104,Sommario!D104)</f>
        <v>BK-Teilprojekt III - AG 9</v>
      </c>
      <c r="E21" s="88">
        <f>IF(Sommario!H104&lt;&gt;"",Sommario!H104,"")</f>
        <v>0</v>
      </c>
      <c r="F21" s="87">
        <f>IF(Sommario!I104&lt;&gt;"",Sommario!I104,"")</f>
        <v>0</v>
      </c>
    </row>
    <row r="22" spans="1:6" ht="20.100000000000001" customHeight="1" x14ac:dyDescent="0.25">
      <c r="A22" s="133" t="str">
        <f>IF(Sommario!A114&lt;&gt;"",Sommario!A114,"")</f>
        <v>IV -9</v>
      </c>
      <c r="B22" s="133">
        <f>IF(Sommario!B114&lt;&gt;"",Sommario!B114,"")</f>
        <v>4</v>
      </c>
      <c r="C22" s="134">
        <f>IF(Sommario!C114&lt;&gt;"",Sommario!C114,"")</f>
        <v>9</v>
      </c>
      <c r="D22" s="135" t="str">
        <f>IF(Sommario!F114&lt;&gt;"",Sommario!F114,Sommario!D114)</f>
        <v>BK-Teilprojekt IV - AG 9</v>
      </c>
      <c r="E22" s="88">
        <f>IF(Sommario!H114&lt;&gt;"",Sommario!H114,"")</f>
        <v>0</v>
      </c>
      <c r="F22" s="87">
        <f>IF(Sommario!I114&lt;&gt;"",Sommario!I114,"")</f>
        <v>0</v>
      </c>
    </row>
    <row r="23" spans="1:6" ht="20.100000000000001" customHeight="1" thickBot="1" x14ac:dyDescent="0.3">
      <c r="A23" s="137" t="str">
        <f>IF(Sommario!A124&lt;&gt;"",Sommario!A124,"")</f>
        <v>V -9</v>
      </c>
      <c r="B23" s="137">
        <f>IF(Sommario!B124&lt;&gt;"",Sommario!B124,"")</f>
        <v>5</v>
      </c>
      <c r="C23" s="138">
        <f>IF(Sommario!C124&lt;&gt;"",Sommario!C124,"")</f>
        <v>9</v>
      </c>
      <c r="D23" s="140" t="str">
        <f>IF(Sommario!F124&lt;&gt;"",Sommario!F124,Sommario!D124)</f>
        <v>BK-Teilprojekt V - AG 9</v>
      </c>
      <c r="E23" s="90">
        <f>IF(Sommario!H124&lt;&gt;"",Sommario!H124,"")</f>
        <v>0</v>
      </c>
      <c r="F23" s="89">
        <f>IF(Sommario!I124&lt;&gt;"",Sommario!I124,"")</f>
        <v>0</v>
      </c>
    </row>
    <row r="24" spans="1:6" ht="13.2" x14ac:dyDescent="0.25">
      <c r="A24" s="8"/>
      <c r="B24" s="8"/>
      <c r="C24" s="8"/>
      <c r="E24" s="8"/>
    </row>
    <row r="25" spans="1:6" ht="13.2" x14ac:dyDescent="0.25">
      <c r="A25" s="8"/>
      <c r="B25" s="81"/>
    </row>
    <row r="26" spans="1:6" ht="13.2" x14ac:dyDescent="0.25">
      <c r="A26" s="8"/>
      <c r="B26" s="8"/>
      <c r="C26" s="8"/>
      <c r="E26" s="8"/>
    </row>
    <row r="27" spans="1:6" ht="13.2" x14ac:dyDescent="0.25">
      <c r="A27" s="8"/>
      <c r="B27" s="8"/>
      <c r="C27" s="8"/>
      <c r="E27" s="8"/>
    </row>
    <row r="28" spans="1:6" ht="13.2" x14ac:dyDescent="0.25">
      <c r="A28" s="8"/>
      <c r="B28" s="8"/>
      <c r="C28" s="8"/>
      <c r="E28" s="8"/>
    </row>
    <row r="29" spans="1:6" ht="13.2" x14ac:dyDescent="0.25">
      <c r="A29" s="8"/>
      <c r="B29" s="8"/>
      <c r="C29" s="8"/>
      <c r="E29" s="8"/>
    </row>
    <row r="30" spans="1:6" ht="13.2" x14ac:dyDescent="0.25">
      <c r="A30" s="8"/>
      <c r="B30" s="8"/>
      <c r="C30" s="8"/>
      <c r="E30" s="8"/>
    </row>
    <row r="31" spans="1:6" ht="13.2" x14ac:dyDescent="0.25">
      <c r="A31" s="8"/>
      <c r="B31"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RIjRS6dzS+lF+vTPccNviVkAlMHH4V4h4Y2KcahypNkW+WqP9Wa01BYyutWwwtYdjX1v2PZ2LOLP9E47NtpVWw==" saltValue="izP6FcRyyYZrt90h+acHY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1"/>
  <sheetViews>
    <sheetView tabSelected="1" zoomScale="130" zoomScaleNormal="130" zoomScaleSheetLayoutView="100" workbookViewId="0">
      <selection activeCell="B5" sqref="B5"/>
    </sheetView>
  </sheetViews>
  <sheetFormatPr baseColWidth="10" defaultColWidth="11.44140625" defaultRowHeight="15" x14ac:dyDescent="0.3"/>
  <cols>
    <col min="1" max="1" width="16.77734375" style="231" customWidth="1"/>
    <col min="2" max="2" width="70.77734375" style="232" customWidth="1"/>
    <col min="3" max="3" width="5.21875" style="233" customWidth="1"/>
    <col min="4" max="4" width="54.77734375" style="221" customWidth="1"/>
    <col min="5" max="5" width="15.77734375" style="234" customWidth="1"/>
    <col min="6" max="6" width="15.77734375" style="221" customWidth="1"/>
    <col min="7" max="16384" width="11.44140625" style="221"/>
  </cols>
  <sheetData>
    <row r="1" spans="1:26" ht="20.100000000000001" customHeight="1" x14ac:dyDescent="0.3">
      <c r="A1" s="218" t="s">
        <v>334</v>
      </c>
      <c r="B1" s="217" t="s">
        <v>213</v>
      </c>
      <c r="C1" s="219"/>
      <c r="D1" s="220"/>
      <c r="E1" s="220"/>
      <c r="F1" s="220"/>
      <c r="G1" s="220"/>
      <c r="H1" s="220"/>
      <c r="I1" s="220"/>
      <c r="J1" s="220"/>
      <c r="K1" s="220"/>
      <c r="L1" s="220"/>
      <c r="M1" s="220"/>
      <c r="N1" s="220"/>
      <c r="O1" s="220"/>
      <c r="P1" s="220"/>
      <c r="Q1" s="220"/>
      <c r="R1" s="220"/>
      <c r="S1" s="220"/>
      <c r="T1" s="220"/>
      <c r="U1" s="220"/>
      <c r="V1" s="220"/>
      <c r="W1" s="220"/>
      <c r="X1" s="220"/>
      <c r="Y1" s="220"/>
      <c r="Z1" s="220"/>
    </row>
    <row r="2" spans="1:26" ht="34.799999999999997" x14ac:dyDescent="0.3">
      <c r="A2" s="218" t="s">
        <v>209</v>
      </c>
      <c r="B2" s="235" t="s">
        <v>214</v>
      </c>
      <c r="C2" s="222"/>
      <c r="D2" s="223"/>
      <c r="E2" s="220"/>
      <c r="F2" s="220"/>
      <c r="G2" s="220"/>
      <c r="H2" s="220"/>
      <c r="I2" s="220"/>
      <c r="J2" s="220"/>
      <c r="K2" s="220"/>
      <c r="L2" s="220"/>
      <c r="M2" s="220"/>
      <c r="N2" s="220"/>
      <c r="O2" s="220"/>
      <c r="P2" s="220"/>
      <c r="Q2" s="220"/>
      <c r="R2" s="220"/>
      <c r="S2" s="220"/>
      <c r="T2" s="220"/>
      <c r="U2" s="220"/>
      <c r="V2" s="220"/>
      <c r="W2" s="220"/>
      <c r="X2" s="220"/>
      <c r="Y2" s="220"/>
      <c r="Z2" s="220"/>
    </row>
    <row r="3" spans="1:26" ht="20.100000000000001" customHeight="1" x14ac:dyDescent="0.3">
      <c r="A3" s="218" t="s">
        <v>210</v>
      </c>
      <c r="B3" s="217" t="s">
        <v>215</v>
      </c>
      <c r="C3" s="222"/>
      <c r="D3" s="223"/>
      <c r="E3" s="220"/>
      <c r="F3" s="220"/>
      <c r="G3" s="220"/>
      <c r="H3" s="220"/>
      <c r="I3" s="220"/>
      <c r="J3" s="220"/>
      <c r="K3" s="220"/>
      <c r="L3" s="220"/>
      <c r="M3" s="220"/>
      <c r="N3" s="220"/>
      <c r="O3" s="220"/>
      <c r="P3" s="220"/>
      <c r="Q3" s="220"/>
      <c r="R3" s="220"/>
      <c r="S3" s="220"/>
      <c r="T3" s="220"/>
      <c r="U3" s="220"/>
      <c r="V3" s="220"/>
      <c r="W3" s="220"/>
      <c r="X3" s="220"/>
      <c r="Y3" s="220"/>
      <c r="Z3" s="220"/>
    </row>
    <row r="4" spans="1:26" ht="20.100000000000001" customHeight="1" x14ac:dyDescent="0.3">
      <c r="A4" s="218" t="s">
        <v>211</v>
      </c>
      <c r="B4" s="217" t="s">
        <v>216</v>
      </c>
      <c r="C4" s="222"/>
      <c r="D4" s="223"/>
      <c r="E4" s="220"/>
      <c r="F4" s="220"/>
      <c r="G4" s="220"/>
      <c r="H4" s="220"/>
      <c r="I4" s="220"/>
      <c r="J4" s="220"/>
      <c r="K4" s="220"/>
      <c r="L4" s="220"/>
      <c r="M4" s="220"/>
      <c r="N4" s="220"/>
      <c r="O4" s="220"/>
      <c r="P4" s="220"/>
      <c r="Q4" s="220"/>
      <c r="R4" s="220"/>
      <c r="S4" s="220"/>
      <c r="T4" s="220"/>
      <c r="U4" s="220"/>
      <c r="V4" s="220"/>
      <c r="W4" s="220"/>
      <c r="X4" s="220"/>
      <c r="Y4" s="220"/>
      <c r="Z4" s="220"/>
    </row>
    <row r="5" spans="1:26" ht="100.05" customHeight="1" x14ac:dyDescent="0.3">
      <c r="A5" s="218" t="s">
        <v>219</v>
      </c>
      <c r="B5" s="91"/>
      <c r="C5" s="222"/>
      <c r="D5" s="220"/>
      <c r="E5" s="220"/>
      <c r="F5" s="220"/>
      <c r="G5" s="220"/>
      <c r="H5" s="220"/>
      <c r="I5" s="220"/>
      <c r="J5" s="220"/>
      <c r="K5" s="220"/>
      <c r="L5" s="220"/>
      <c r="M5" s="220"/>
      <c r="N5" s="220"/>
      <c r="O5" s="220"/>
      <c r="P5" s="220"/>
      <c r="Q5" s="220"/>
      <c r="R5" s="220"/>
      <c r="S5" s="220"/>
      <c r="T5" s="220"/>
      <c r="U5" s="220"/>
      <c r="V5" s="220"/>
      <c r="W5" s="220"/>
      <c r="X5" s="220"/>
      <c r="Y5" s="220"/>
      <c r="Z5" s="220"/>
    </row>
    <row r="6" spans="1:26" ht="100.05" hidden="1" customHeight="1" x14ac:dyDescent="0.3">
      <c r="A6" s="224" t="s">
        <v>212</v>
      </c>
      <c r="B6" s="91"/>
      <c r="C6" s="222"/>
      <c r="D6" s="220"/>
      <c r="E6" s="220"/>
      <c r="F6" s="220"/>
      <c r="G6" s="220"/>
      <c r="H6" s="220"/>
      <c r="I6" s="220"/>
      <c r="J6" s="220"/>
      <c r="K6" s="220"/>
      <c r="L6" s="220"/>
      <c r="M6" s="220"/>
      <c r="N6" s="220"/>
      <c r="O6" s="220"/>
      <c r="P6" s="220"/>
      <c r="Q6" s="220"/>
      <c r="R6" s="220"/>
      <c r="S6" s="220"/>
      <c r="T6" s="220"/>
      <c r="U6" s="220"/>
      <c r="V6" s="220"/>
      <c r="W6" s="220"/>
      <c r="X6" s="220"/>
      <c r="Y6" s="220"/>
      <c r="Z6" s="220"/>
    </row>
    <row r="7" spans="1:26" x14ac:dyDescent="0.3">
      <c r="A7" s="396"/>
      <c r="B7" s="397" t="s">
        <v>217</v>
      </c>
      <c r="C7" s="222"/>
      <c r="D7" s="223"/>
      <c r="E7" s="225"/>
      <c r="F7" s="220"/>
      <c r="G7" s="220"/>
      <c r="H7" s="220"/>
      <c r="I7" s="220"/>
      <c r="J7" s="220"/>
      <c r="K7" s="220"/>
      <c r="L7" s="220"/>
      <c r="M7" s="220"/>
      <c r="N7" s="220"/>
      <c r="O7" s="220"/>
      <c r="P7" s="220"/>
      <c r="Q7" s="220"/>
      <c r="R7" s="220"/>
      <c r="S7" s="220"/>
      <c r="T7" s="220"/>
      <c r="U7" s="220"/>
      <c r="V7" s="220"/>
      <c r="W7" s="220"/>
      <c r="X7" s="220"/>
      <c r="Y7" s="220"/>
      <c r="Z7" s="220"/>
    </row>
    <row r="8" spans="1:26" x14ac:dyDescent="0.3">
      <c r="A8" s="226"/>
      <c r="B8" s="226"/>
      <c r="C8" s="223"/>
      <c r="D8" s="223"/>
      <c r="E8" s="225"/>
      <c r="F8" s="220"/>
      <c r="G8" s="220"/>
      <c r="H8" s="220"/>
      <c r="I8" s="220"/>
      <c r="J8" s="220"/>
      <c r="K8" s="220"/>
      <c r="L8" s="220"/>
      <c r="M8" s="220"/>
      <c r="N8" s="220"/>
      <c r="O8" s="220"/>
      <c r="P8" s="220"/>
      <c r="Q8" s="220"/>
      <c r="R8" s="220"/>
      <c r="S8" s="220"/>
      <c r="T8" s="220"/>
      <c r="U8" s="220"/>
      <c r="V8" s="220"/>
      <c r="W8" s="220"/>
      <c r="X8" s="220"/>
      <c r="Y8" s="220"/>
      <c r="Z8" s="220"/>
    </row>
    <row r="9" spans="1:26" ht="15.6" hidden="1" x14ac:dyDescent="0.3">
      <c r="A9" s="498" t="s">
        <v>177</v>
      </c>
      <c r="B9" s="498"/>
      <c r="C9" s="223"/>
      <c r="D9" s="223"/>
      <c r="E9" s="225"/>
      <c r="F9" s="220"/>
      <c r="G9" s="220"/>
      <c r="H9" s="220"/>
      <c r="I9" s="220"/>
      <c r="J9" s="220"/>
      <c r="K9" s="220"/>
      <c r="L9" s="220"/>
      <c r="M9" s="220"/>
      <c r="N9" s="220"/>
      <c r="O9" s="220"/>
      <c r="P9" s="220"/>
      <c r="Q9" s="220"/>
      <c r="R9" s="220"/>
      <c r="S9" s="220"/>
      <c r="T9" s="220"/>
      <c r="U9" s="220"/>
      <c r="V9" s="220"/>
      <c r="W9" s="220"/>
      <c r="X9" s="220"/>
      <c r="Y9" s="220"/>
      <c r="Z9" s="220"/>
    </row>
    <row r="10" spans="1:26" ht="180" hidden="1" customHeight="1" x14ac:dyDescent="0.3">
      <c r="A10" s="499" t="s">
        <v>179</v>
      </c>
      <c r="B10" s="499"/>
      <c r="C10" s="223"/>
      <c r="D10" s="223"/>
      <c r="E10" s="225"/>
      <c r="F10" s="220"/>
      <c r="G10" s="220"/>
      <c r="H10" s="220"/>
      <c r="I10" s="220"/>
      <c r="J10" s="220"/>
      <c r="K10" s="220"/>
      <c r="L10" s="220"/>
      <c r="M10" s="220"/>
      <c r="N10" s="220"/>
      <c r="O10" s="220"/>
      <c r="P10" s="220"/>
      <c r="Q10" s="220"/>
      <c r="R10" s="220"/>
      <c r="S10" s="220"/>
      <c r="T10" s="220"/>
      <c r="U10" s="220"/>
      <c r="V10" s="220"/>
      <c r="W10" s="220"/>
      <c r="X10" s="220"/>
      <c r="Y10" s="220"/>
      <c r="Z10" s="220"/>
    </row>
    <row r="11" spans="1:26" x14ac:dyDescent="0.3">
      <c r="A11" s="227"/>
      <c r="B11" s="227"/>
      <c r="C11" s="223"/>
      <c r="D11" s="223"/>
      <c r="E11" s="225"/>
      <c r="F11" s="220"/>
      <c r="G11" s="220"/>
      <c r="H11" s="220"/>
      <c r="I11" s="220"/>
      <c r="J11" s="220"/>
      <c r="K11" s="220"/>
      <c r="L11" s="220"/>
      <c r="M11" s="220"/>
      <c r="N11" s="220"/>
      <c r="O11" s="220"/>
      <c r="P11" s="220"/>
      <c r="Q11" s="220"/>
      <c r="R11" s="220"/>
      <c r="S11" s="220"/>
      <c r="T11" s="220"/>
      <c r="U11" s="220"/>
      <c r="V11" s="220"/>
      <c r="W11" s="220"/>
      <c r="X11" s="220"/>
      <c r="Y11" s="220"/>
      <c r="Z11" s="220"/>
    </row>
    <row r="12" spans="1:26" x14ac:dyDescent="0.3">
      <c r="A12" s="227"/>
      <c r="B12" s="227"/>
      <c r="C12" s="223"/>
      <c r="D12" s="223"/>
      <c r="E12" s="225"/>
      <c r="F12" s="220"/>
      <c r="G12" s="220"/>
      <c r="H12" s="220"/>
      <c r="I12" s="220"/>
      <c r="J12" s="220"/>
      <c r="K12" s="220"/>
      <c r="L12" s="220"/>
      <c r="M12" s="220"/>
      <c r="N12" s="220"/>
      <c r="O12" s="220"/>
      <c r="P12" s="220"/>
      <c r="Q12" s="220"/>
      <c r="R12" s="220"/>
      <c r="S12" s="220"/>
      <c r="T12" s="220"/>
      <c r="U12" s="220"/>
      <c r="V12" s="220"/>
      <c r="W12" s="220"/>
      <c r="X12" s="220"/>
      <c r="Y12" s="220"/>
      <c r="Z12" s="220"/>
    </row>
    <row r="13" spans="1:26" x14ac:dyDescent="0.3">
      <c r="A13" s="227"/>
      <c r="B13" s="227"/>
      <c r="C13" s="223"/>
      <c r="D13" s="223"/>
      <c r="E13" s="225"/>
      <c r="F13" s="220"/>
      <c r="G13" s="220"/>
      <c r="H13" s="220"/>
      <c r="I13" s="220"/>
      <c r="J13" s="220"/>
      <c r="K13" s="220"/>
      <c r="L13" s="220"/>
      <c r="M13" s="220"/>
      <c r="N13" s="220"/>
      <c r="O13" s="220"/>
      <c r="P13" s="220"/>
      <c r="Q13" s="220"/>
      <c r="R13" s="220"/>
      <c r="S13" s="220"/>
      <c r="T13" s="220"/>
      <c r="U13" s="220"/>
      <c r="V13" s="220"/>
      <c r="W13" s="220"/>
      <c r="X13" s="220"/>
      <c r="Y13" s="220"/>
      <c r="Z13" s="220"/>
    </row>
    <row r="14" spans="1:26" x14ac:dyDescent="0.3">
      <c r="A14" s="227"/>
      <c r="B14" s="227"/>
      <c r="C14" s="223"/>
      <c r="D14" s="223"/>
      <c r="E14" s="225"/>
      <c r="F14" s="220"/>
      <c r="G14" s="220"/>
      <c r="H14" s="220"/>
      <c r="I14" s="220"/>
      <c r="J14" s="220"/>
      <c r="K14" s="220"/>
      <c r="L14" s="220"/>
      <c r="M14" s="220"/>
      <c r="N14" s="220"/>
      <c r="O14" s="220"/>
      <c r="P14" s="220"/>
      <c r="Q14" s="220"/>
      <c r="R14" s="220"/>
      <c r="S14" s="220"/>
      <c r="T14" s="220"/>
      <c r="U14" s="220"/>
      <c r="V14" s="220"/>
      <c r="W14" s="220"/>
      <c r="X14" s="220"/>
      <c r="Y14" s="220"/>
      <c r="Z14" s="220"/>
    </row>
    <row r="15" spans="1:26" x14ac:dyDescent="0.3">
      <c r="A15" s="227"/>
      <c r="B15" s="228"/>
      <c r="C15" s="229"/>
      <c r="D15" s="220"/>
      <c r="E15" s="230"/>
      <c r="F15" s="220"/>
      <c r="G15" s="220"/>
      <c r="H15" s="220"/>
      <c r="I15" s="220"/>
      <c r="J15" s="220"/>
      <c r="K15" s="220"/>
      <c r="L15" s="220"/>
      <c r="M15" s="220"/>
      <c r="N15" s="220"/>
      <c r="O15" s="220"/>
      <c r="P15" s="220"/>
      <c r="Q15" s="220"/>
      <c r="R15" s="220"/>
      <c r="S15" s="220"/>
      <c r="T15" s="220"/>
      <c r="U15" s="220"/>
      <c r="V15" s="220"/>
      <c r="W15" s="220"/>
      <c r="X15" s="220"/>
      <c r="Y15" s="220"/>
      <c r="Z15" s="220"/>
    </row>
    <row r="16" spans="1:26" x14ac:dyDescent="0.3">
      <c r="A16" s="227"/>
      <c r="B16" s="228"/>
      <c r="C16" s="229"/>
      <c r="D16" s="220"/>
      <c r="E16" s="230"/>
      <c r="F16" s="220"/>
      <c r="G16" s="220"/>
      <c r="H16" s="220"/>
      <c r="I16" s="220"/>
      <c r="J16" s="220"/>
      <c r="K16" s="220"/>
      <c r="L16" s="220"/>
      <c r="M16" s="220"/>
      <c r="N16" s="220"/>
      <c r="O16" s="220"/>
      <c r="P16" s="220"/>
      <c r="Q16" s="220"/>
      <c r="R16" s="220"/>
      <c r="S16" s="220"/>
      <c r="T16" s="220"/>
      <c r="U16" s="220"/>
      <c r="V16" s="220"/>
      <c r="W16" s="220"/>
      <c r="X16" s="220"/>
      <c r="Y16" s="220"/>
      <c r="Z16" s="220"/>
    </row>
    <row r="17" spans="1:26" x14ac:dyDescent="0.3">
      <c r="A17" s="227"/>
      <c r="B17" s="228"/>
      <c r="C17" s="229"/>
      <c r="D17" s="220"/>
      <c r="E17" s="230"/>
      <c r="F17" s="220"/>
      <c r="G17" s="220"/>
      <c r="H17" s="220"/>
      <c r="I17" s="220"/>
      <c r="J17" s="220"/>
      <c r="K17" s="220"/>
      <c r="L17" s="220"/>
      <c r="M17" s="220"/>
      <c r="N17" s="220"/>
      <c r="O17" s="220"/>
      <c r="P17" s="220"/>
      <c r="Q17" s="220"/>
      <c r="R17" s="220"/>
      <c r="S17" s="220"/>
      <c r="T17" s="220"/>
      <c r="U17" s="220"/>
      <c r="V17" s="220"/>
      <c r="W17" s="220"/>
      <c r="X17" s="220"/>
      <c r="Y17" s="220"/>
      <c r="Z17" s="220"/>
    </row>
    <row r="18" spans="1:26" x14ac:dyDescent="0.3">
      <c r="A18" s="227"/>
      <c r="B18" s="228"/>
      <c r="C18" s="229"/>
      <c r="D18" s="220"/>
      <c r="E18" s="230"/>
      <c r="F18" s="220"/>
      <c r="G18" s="220"/>
      <c r="H18" s="220"/>
      <c r="I18" s="220"/>
      <c r="J18" s="220"/>
      <c r="K18" s="220"/>
      <c r="L18" s="220"/>
      <c r="M18" s="220"/>
      <c r="N18" s="220"/>
      <c r="O18" s="220"/>
      <c r="P18" s="220"/>
      <c r="Q18" s="220"/>
      <c r="R18" s="220"/>
      <c r="S18" s="220"/>
      <c r="T18" s="220"/>
      <c r="U18" s="220"/>
      <c r="V18" s="220"/>
      <c r="W18" s="220"/>
      <c r="X18" s="220"/>
      <c r="Y18" s="220"/>
      <c r="Z18" s="220"/>
    </row>
    <row r="19" spans="1:26" x14ac:dyDescent="0.3">
      <c r="A19" s="227"/>
      <c r="B19" s="228"/>
      <c r="C19" s="229"/>
      <c r="D19" s="220"/>
      <c r="E19" s="230"/>
      <c r="F19" s="220"/>
      <c r="G19" s="220"/>
      <c r="H19" s="220"/>
      <c r="I19" s="220"/>
      <c r="J19" s="220"/>
      <c r="K19" s="220"/>
      <c r="L19" s="220"/>
      <c r="M19" s="220"/>
      <c r="N19" s="220"/>
      <c r="O19" s="220"/>
      <c r="P19" s="220"/>
      <c r="Q19" s="220"/>
      <c r="R19" s="220"/>
      <c r="S19" s="220"/>
      <c r="T19" s="220"/>
      <c r="U19" s="220"/>
      <c r="V19" s="220"/>
      <c r="W19" s="220"/>
      <c r="X19" s="220"/>
      <c r="Y19" s="220"/>
      <c r="Z19" s="220"/>
    </row>
    <row r="20" spans="1:26" x14ac:dyDescent="0.3">
      <c r="A20" s="227"/>
      <c r="B20" s="228"/>
      <c r="C20" s="229"/>
      <c r="D20" s="220"/>
      <c r="E20" s="230"/>
      <c r="F20" s="220"/>
      <c r="G20" s="220"/>
      <c r="H20" s="220"/>
      <c r="I20" s="220"/>
      <c r="J20" s="220"/>
      <c r="K20" s="220"/>
      <c r="L20" s="220"/>
      <c r="M20" s="220"/>
      <c r="N20" s="220"/>
      <c r="O20" s="220"/>
      <c r="P20" s="220"/>
      <c r="Q20" s="220"/>
      <c r="R20" s="220"/>
      <c r="S20" s="220"/>
      <c r="T20" s="220"/>
      <c r="U20" s="220"/>
      <c r="V20" s="220"/>
      <c r="W20" s="220"/>
      <c r="X20" s="220"/>
      <c r="Y20" s="220"/>
      <c r="Z20" s="220"/>
    </row>
    <row r="21" spans="1:26" x14ac:dyDescent="0.3">
      <c r="A21" s="227"/>
      <c r="B21" s="228"/>
      <c r="C21" s="229"/>
      <c r="D21" s="220"/>
      <c r="E21" s="230"/>
      <c r="F21" s="220"/>
      <c r="G21" s="220"/>
      <c r="H21" s="220"/>
      <c r="I21" s="220"/>
      <c r="J21" s="220"/>
      <c r="K21" s="220"/>
      <c r="L21" s="220"/>
      <c r="M21" s="220"/>
      <c r="N21" s="220"/>
      <c r="O21" s="220"/>
      <c r="P21" s="220"/>
      <c r="Q21" s="220"/>
      <c r="R21" s="220"/>
      <c r="S21" s="220"/>
      <c r="T21" s="220"/>
      <c r="U21" s="220"/>
      <c r="V21" s="220"/>
      <c r="W21" s="220"/>
      <c r="X21" s="220"/>
      <c r="Y21" s="220"/>
      <c r="Z21" s="220"/>
    </row>
    <row r="22" spans="1:26" x14ac:dyDescent="0.3">
      <c r="A22" s="227"/>
      <c r="B22" s="228"/>
      <c r="C22" s="229"/>
      <c r="D22" s="220"/>
      <c r="E22" s="230"/>
      <c r="F22" s="220"/>
      <c r="G22" s="220"/>
      <c r="H22" s="220"/>
      <c r="I22" s="220"/>
      <c r="J22" s="220"/>
      <c r="K22" s="220"/>
      <c r="L22" s="220"/>
      <c r="M22" s="220"/>
      <c r="N22" s="220"/>
      <c r="O22" s="220"/>
      <c r="P22" s="220"/>
      <c r="Q22" s="220"/>
      <c r="R22" s="220"/>
      <c r="S22" s="220"/>
      <c r="T22" s="220"/>
      <c r="U22" s="220"/>
      <c r="V22" s="220"/>
      <c r="W22" s="220"/>
      <c r="X22" s="220"/>
      <c r="Y22" s="220"/>
      <c r="Z22" s="220"/>
    </row>
    <row r="23" spans="1:26" x14ac:dyDescent="0.3">
      <c r="A23" s="227"/>
      <c r="B23" s="228"/>
      <c r="C23" s="229"/>
      <c r="D23" s="220"/>
      <c r="E23" s="230"/>
      <c r="F23" s="220"/>
      <c r="G23" s="220"/>
      <c r="H23" s="220"/>
      <c r="I23" s="220"/>
      <c r="J23" s="220"/>
      <c r="K23" s="220"/>
      <c r="L23" s="220"/>
      <c r="M23" s="220"/>
      <c r="N23" s="220"/>
      <c r="O23" s="220"/>
      <c r="P23" s="220"/>
      <c r="Q23" s="220"/>
      <c r="R23" s="220"/>
      <c r="S23" s="220"/>
      <c r="T23" s="220"/>
      <c r="U23" s="220"/>
      <c r="V23" s="220"/>
      <c r="W23" s="220"/>
      <c r="X23" s="220"/>
      <c r="Y23" s="220"/>
      <c r="Z23" s="220"/>
    </row>
    <row r="24" spans="1:26" x14ac:dyDescent="0.3">
      <c r="A24" s="227"/>
      <c r="B24" s="228"/>
      <c r="C24" s="229"/>
      <c r="D24" s="220"/>
      <c r="E24" s="230"/>
      <c r="F24" s="220"/>
      <c r="G24" s="220"/>
      <c r="H24" s="220"/>
      <c r="I24" s="220"/>
      <c r="J24" s="220"/>
      <c r="K24" s="220"/>
      <c r="L24" s="220"/>
      <c r="M24" s="220"/>
      <c r="N24" s="220"/>
      <c r="O24" s="220"/>
      <c r="P24" s="220"/>
      <c r="Q24" s="220"/>
      <c r="R24" s="220"/>
      <c r="S24" s="220"/>
      <c r="T24" s="220"/>
      <c r="U24" s="220"/>
      <c r="V24" s="220"/>
      <c r="W24" s="220"/>
      <c r="X24" s="220"/>
      <c r="Y24" s="220"/>
      <c r="Z24" s="220"/>
    </row>
    <row r="25" spans="1:26" x14ac:dyDescent="0.3">
      <c r="A25" s="227"/>
      <c r="B25" s="228"/>
      <c r="C25" s="229"/>
      <c r="D25" s="220"/>
      <c r="E25" s="230"/>
      <c r="F25" s="220"/>
      <c r="G25" s="220"/>
      <c r="H25" s="220"/>
      <c r="I25" s="220"/>
      <c r="J25" s="220"/>
      <c r="K25" s="220"/>
      <c r="L25" s="220"/>
      <c r="M25" s="220"/>
      <c r="N25" s="220"/>
      <c r="O25" s="220"/>
      <c r="P25" s="220"/>
      <c r="Q25" s="220"/>
      <c r="R25" s="220"/>
      <c r="S25" s="220"/>
      <c r="T25" s="220"/>
      <c r="U25" s="220"/>
      <c r="V25" s="220"/>
      <c r="W25" s="220"/>
      <c r="X25" s="220"/>
      <c r="Y25" s="220"/>
      <c r="Z25" s="220"/>
    </row>
    <row r="26" spans="1:26" x14ac:dyDescent="0.3">
      <c r="A26" s="227"/>
      <c r="B26" s="228"/>
      <c r="C26" s="229"/>
      <c r="D26" s="220"/>
      <c r="E26" s="230"/>
      <c r="F26" s="220"/>
      <c r="G26" s="220"/>
      <c r="H26" s="220"/>
      <c r="I26" s="220"/>
      <c r="J26" s="220"/>
      <c r="K26" s="220"/>
      <c r="L26" s="220"/>
      <c r="M26" s="220"/>
      <c r="N26" s="220"/>
      <c r="O26" s="220"/>
      <c r="P26" s="220"/>
      <c r="Q26" s="220"/>
      <c r="R26" s="220"/>
      <c r="S26" s="220"/>
      <c r="T26" s="220"/>
      <c r="U26" s="220"/>
      <c r="V26" s="220"/>
      <c r="W26" s="220"/>
      <c r="X26" s="220"/>
      <c r="Y26" s="220"/>
      <c r="Z26" s="220"/>
    </row>
    <row r="27" spans="1:26" x14ac:dyDescent="0.3">
      <c r="A27" s="227"/>
      <c r="B27" s="228"/>
      <c r="C27" s="229"/>
      <c r="D27" s="220"/>
      <c r="E27" s="230"/>
      <c r="F27" s="220"/>
      <c r="G27" s="220"/>
      <c r="H27" s="220"/>
      <c r="I27" s="220"/>
      <c r="J27" s="220"/>
      <c r="K27" s="220"/>
      <c r="L27" s="220"/>
      <c r="M27" s="220"/>
      <c r="N27" s="220"/>
      <c r="O27" s="220"/>
      <c r="P27" s="220"/>
      <c r="Q27" s="220"/>
      <c r="R27" s="220"/>
      <c r="S27" s="220"/>
      <c r="T27" s="220"/>
      <c r="U27" s="220"/>
      <c r="V27" s="220"/>
      <c r="W27" s="220"/>
      <c r="X27" s="220"/>
      <c r="Y27" s="220"/>
      <c r="Z27" s="220"/>
    </row>
    <row r="28" spans="1:26" x14ac:dyDescent="0.3">
      <c r="A28" s="227"/>
      <c r="B28" s="228"/>
      <c r="C28" s="229"/>
      <c r="D28" s="220"/>
      <c r="E28" s="230"/>
      <c r="F28" s="220"/>
      <c r="G28" s="220"/>
      <c r="H28" s="220"/>
      <c r="I28" s="220"/>
      <c r="J28" s="220"/>
      <c r="K28" s="220"/>
      <c r="L28" s="220"/>
      <c r="M28" s="220"/>
      <c r="N28" s="220"/>
      <c r="O28" s="220"/>
      <c r="P28" s="220"/>
      <c r="Q28" s="220"/>
      <c r="R28" s="220"/>
      <c r="S28" s="220"/>
      <c r="T28" s="220"/>
      <c r="U28" s="220"/>
      <c r="V28" s="220"/>
      <c r="W28" s="220"/>
      <c r="X28" s="220"/>
      <c r="Y28" s="220"/>
      <c r="Z28" s="220"/>
    </row>
    <row r="29" spans="1:26" x14ac:dyDescent="0.3">
      <c r="A29" s="227"/>
      <c r="B29" s="228"/>
      <c r="C29" s="229"/>
      <c r="D29" s="220"/>
      <c r="E29" s="230"/>
      <c r="F29" s="220"/>
      <c r="G29" s="220"/>
      <c r="H29" s="220"/>
      <c r="I29" s="220"/>
      <c r="J29" s="220"/>
      <c r="K29" s="220"/>
      <c r="L29" s="220"/>
      <c r="M29" s="220"/>
      <c r="N29" s="220"/>
      <c r="O29" s="220"/>
      <c r="P29" s="220"/>
      <c r="Q29" s="220"/>
      <c r="R29" s="220"/>
      <c r="S29" s="220"/>
      <c r="T29" s="220"/>
      <c r="U29" s="220"/>
      <c r="V29" s="220"/>
      <c r="W29" s="220"/>
      <c r="X29" s="220"/>
      <c r="Y29" s="220"/>
      <c r="Z29" s="220"/>
    </row>
    <row r="30" spans="1:26" x14ac:dyDescent="0.3">
      <c r="A30" s="227"/>
      <c r="B30" s="228"/>
      <c r="C30" s="229"/>
      <c r="D30" s="220"/>
      <c r="E30" s="230"/>
      <c r="F30" s="220"/>
      <c r="G30" s="220"/>
      <c r="H30" s="220"/>
      <c r="I30" s="220"/>
      <c r="J30" s="220"/>
      <c r="K30" s="220"/>
      <c r="L30" s="220"/>
      <c r="M30" s="220"/>
      <c r="N30" s="220"/>
      <c r="O30" s="220"/>
      <c r="P30" s="220"/>
      <c r="Q30" s="220"/>
      <c r="R30" s="220"/>
      <c r="S30" s="220"/>
      <c r="T30" s="220"/>
      <c r="U30" s="220"/>
      <c r="V30" s="220"/>
      <c r="W30" s="220"/>
      <c r="X30" s="220"/>
      <c r="Y30" s="220"/>
      <c r="Z30" s="220"/>
    </row>
    <row r="31" spans="1:26" x14ac:dyDescent="0.3">
      <c r="A31" s="227"/>
      <c r="B31" s="228"/>
      <c r="C31" s="229"/>
      <c r="D31" s="220"/>
      <c r="E31" s="230"/>
      <c r="F31" s="220"/>
      <c r="G31" s="220"/>
      <c r="H31" s="220"/>
      <c r="I31" s="220"/>
      <c r="J31" s="220"/>
      <c r="K31" s="220"/>
      <c r="L31" s="220"/>
      <c r="M31" s="220"/>
      <c r="N31" s="220"/>
      <c r="O31" s="220"/>
      <c r="P31" s="220"/>
      <c r="Q31" s="220"/>
      <c r="R31" s="220"/>
      <c r="S31" s="220"/>
      <c r="T31" s="220"/>
      <c r="U31" s="220"/>
      <c r="V31" s="220"/>
      <c r="W31" s="220"/>
      <c r="X31" s="220"/>
      <c r="Y31" s="220"/>
      <c r="Z31" s="220"/>
    </row>
    <row r="32" spans="1:26" x14ac:dyDescent="0.3">
      <c r="A32" s="227"/>
      <c r="B32" s="228"/>
      <c r="C32" s="229"/>
      <c r="D32" s="220"/>
      <c r="E32" s="230"/>
      <c r="F32" s="220"/>
      <c r="G32" s="220"/>
      <c r="H32" s="220"/>
      <c r="I32" s="220"/>
      <c r="J32" s="220"/>
      <c r="K32" s="220"/>
      <c r="L32" s="220"/>
      <c r="M32" s="220"/>
      <c r="N32" s="220"/>
      <c r="O32" s="220"/>
      <c r="P32" s="220"/>
      <c r="Q32" s="220"/>
      <c r="R32" s="220"/>
      <c r="S32" s="220"/>
      <c r="T32" s="220"/>
      <c r="U32" s="220"/>
      <c r="V32" s="220"/>
      <c r="W32" s="220"/>
      <c r="X32" s="220"/>
      <c r="Y32" s="220"/>
      <c r="Z32" s="220"/>
    </row>
    <row r="33" spans="1:26" x14ac:dyDescent="0.3">
      <c r="A33" s="227"/>
      <c r="B33" s="228"/>
      <c r="C33" s="229"/>
      <c r="D33" s="220"/>
      <c r="E33" s="230"/>
      <c r="F33" s="220"/>
      <c r="G33" s="220"/>
      <c r="H33" s="220"/>
      <c r="I33" s="220"/>
      <c r="J33" s="220"/>
      <c r="K33" s="220"/>
      <c r="L33" s="220"/>
      <c r="M33" s="220"/>
      <c r="N33" s="220"/>
      <c r="O33" s="220"/>
      <c r="P33" s="220"/>
      <c r="Q33" s="220"/>
      <c r="R33" s="220"/>
      <c r="S33" s="220"/>
      <c r="T33" s="220"/>
      <c r="U33" s="220"/>
      <c r="V33" s="220"/>
      <c r="W33" s="220"/>
      <c r="X33" s="220"/>
      <c r="Y33" s="220"/>
      <c r="Z33" s="220"/>
    </row>
    <row r="34" spans="1:26" x14ac:dyDescent="0.3">
      <c r="A34" s="227"/>
      <c r="B34" s="228"/>
      <c r="C34" s="229"/>
      <c r="D34" s="220"/>
      <c r="E34" s="230"/>
      <c r="F34" s="220"/>
      <c r="G34" s="220"/>
      <c r="H34" s="220"/>
      <c r="I34" s="220"/>
      <c r="J34" s="220"/>
      <c r="K34" s="220"/>
      <c r="L34" s="220"/>
      <c r="M34" s="220"/>
      <c r="N34" s="220"/>
      <c r="O34" s="220"/>
      <c r="P34" s="220"/>
      <c r="Q34" s="220"/>
      <c r="R34" s="220"/>
      <c r="S34" s="220"/>
      <c r="T34" s="220"/>
      <c r="U34" s="220"/>
      <c r="V34" s="220"/>
      <c r="W34" s="220"/>
      <c r="X34" s="220"/>
      <c r="Y34" s="220"/>
      <c r="Z34" s="220"/>
    </row>
    <row r="35" spans="1:26" x14ac:dyDescent="0.3">
      <c r="A35" s="227"/>
      <c r="B35" s="228"/>
      <c r="C35" s="229"/>
      <c r="D35" s="220"/>
      <c r="E35" s="230"/>
      <c r="F35" s="220"/>
      <c r="G35" s="220"/>
      <c r="H35" s="220"/>
      <c r="I35" s="220"/>
      <c r="J35" s="220"/>
      <c r="K35" s="220"/>
      <c r="L35" s="220"/>
      <c r="M35" s="220"/>
      <c r="N35" s="220"/>
      <c r="O35" s="220"/>
      <c r="P35" s="220"/>
      <c r="Q35" s="220"/>
      <c r="R35" s="220"/>
      <c r="S35" s="220"/>
      <c r="T35" s="220"/>
      <c r="U35" s="220"/>
      <c r="V35" s="220"/>
      <c r="W35" s="220"/>
      <c r="X35" s="220"/>
      <c r="Y35" s="220"/>
      <c r="Z35" s="220"/>
    </row>
    <row r="36" spans="1:26" x14ac:dyDescent="0.3">
      <c r="A36" s="227"/>
      <c r="B36" s="228"/>
      <c r="C36" s="229"/>
      <c r="D36" s="220"/>
      <c r="E36" s="230"/>
      <c r="F36" s="220"/>
      <c r="G36" s="220"/>
      <c r="H36" s="220"/>
      <c r="I36" s="220"/>
      <c r="J36" s="220"/>
      <c r="K36" s="220"/>
      <c r="L36" s="220"/>
      <c r="M36" s="220"/>
      <c r="N36" s="220"/>
      <c r="O36" s="220"/>
      <c r="P36" s="220"/>
      <c r="Q36" s="220"/>
      <c r="R36" s="220"/>
      <c r="S36" s="220"/>
      <c r="T36" s="220"/>
      <c r="U36" s="220"/>
      <c r="V36" s="220"/>
      <c r="W36" s="220"/>
      <c r="X36" s="220"/>
      <c r="Y36" s="220"/>
      <c r="Z36" s="220"/>
    </row>
    <row r="37" spans="1:26" x14ac:dyDescent="0.3">
      <c r="A37" s="227"/>
      <c r="B37" s="228"/>
      <c r="C37" s="229"/>
      <c r="D37" s="220"/>
      <c r="E37" s="230"/>
      <c r="F37" s="220"/>
      <c r="G37" s="220"/>
      <c r="H37" s="220"/>
      <c r="I37" s="220"/>
      <c r="J37" s="220"/>
      <c r="K37" s="220"/>
      <c r="L37" s="220"/>
      <c r="M37" s="220"/>
      <c r="N37" s="220"/>
      <c r="O37" s="220"/>
      <c r="P37" s="220"/>
      <c r="Q37" s="220"/>
      <c r="R37" s="220"/>
      <c r="S37" s="220"/>
      <c r="T37" s="220"/>
      <c r="U37" s="220"/>
      <c r="V37" s="220"/>
      <c r="W37" s="220"/>
      <c r="X37" s="220"/>
      <c r="Y37" s="220"/>
      <c r="Z37" s="220"/>
    </row>
    <row r="38" spans="1:26" x14ac:dyDescent="0.3">
      <c r="A38" s="227"/>
      <c r="B38" s="228"/>
      <c r="C38" s="229"/>
      <c r="D38" s="220"/>
      <c r="E38" s="230"/>
      <c r="F38" s="220"/>
      <c r="G38" s="220"/>
      <c r="H38" s="220"/>
      <c r="I38" s="220"/>
      <c r="J38" s="220"/>
      <c r="K38" s="220"/>
      <c r="L38" s="220"/>
      <c r="M38" s="220"/>
      <c r="N38" s="220"/>
      <c r="O38" s="220"/>
      <c r="P38" s="220"/>
      <c r="Q38" s="220"/>
      <c r="R38" s="220"/>
      <c r="S38" s="220"/>
      <c r="T38" s="220"/>
      <c r="U38" s="220"/>
      <c r="V38" s="220"/>
      <c r="W38" s="220"/>
      <c r="X38" s="220"/>
      <c r="Y38" s="220"/>
      <c r="Z38" s="220"/>
    </row>
    <row r="39" spans="1:26" x14ac:dyDescent="0.3">
      <c r="A39" s="227"/>
      <c r="B39" s="228"/>
      <c r="C39" s="229"/>
      <c r="D39" s="220"/>
      <c r="E39" s="230"/>
      <c r="F39" s="220"/>
      <c r="G39" s="220"/>
      <c r="H39" s="220"/>
      <c r="I39" s="220"/>
      <c r="J39" s="220"/>
      <c r="K39" s="220"/>
      <c r="L39" s="220"/>
      <c r="M39" s="220"/>
      <c r="N39" s="220"/>
      <c r="O39" s="220"/>
      <c r="P39" s="220"/>
      <c r="Q39" s="220"/>
      <c r="R39" s="220"/>
      <c r="S39" s="220"/>
      <c r="T39" s="220"/>
      <c r="U39" s="220"/>
      <c r="V39" s="220"/>
      <c r="W39" s="220"/>
      <c r="X39" s="220"/>
      <c r="Y39" s="220"/>
      <c r="Z39" s="220"/>
    </row>
    <row r="40" spans="1:26" x14ac:dyDescent="0.3">
      <c r="A40" s="227"/>
      <c r="B40" s="228"/>
      <c r="C40" s="229"/>
      <c r="D40" s="220"/>
      <c r="E40" s="230"/>
      <c r="F40" s="220"/>
      <c r="G40" s="220"/>
      <c r="H40" s="220"/>
      <c r="I40" s="220"/>
      <c r="J40" s="220"/>
      <c r="K40" s="220"/>
      <c r="L40" s="220"/>
      <c r="M40" s="220"/>
      <c r="N40" s="220"/>
      <c r="O40" s="220"/>
      <c r="P40" s="220"/>
      <c r="Q40" s="220"/>
      <c r="R40" s="220"/>
      <c r="S40" s="220"/>
      <c r="T40" s="220"/>
      <c r="U40" s="220"/>
      <c r="V40" s="220"/>
      <c r="W40" s="220"/>
      <c r="X40" s="220"/>
      <c r="Y40" s="220"/>
      <c r="Z40" s="220"/>
    </row>
    <row r="41" spans="1:26" x14ac:dyDescent="0.3">
      <c r="A41" s="227"/>
      <c r="B41" s="228"/>
      <c r="C41" s="229"/>
      <c r="D41" s="220"/>
      <c r="E41" s="230"/>
      <c r="F41" s="220"/>
      <c r="G41" s="220"/>
      <c r="H41" s="220"/>
      <c r="I41" s="220"/>
      <c r="J41" s="220"/>
      <c r="K41" s="220"/>
      <c r="L41" s="220"/>
      <c r="M41" s="220"/>
      <c r="N41" s="220"/>
      <c r="O41" s="220"/>
      <c r="P41" s="220"/>
      <c r="Q41" s="220"/>
      <c r="R41" s="220"/>
      <c r="S41" s="220"/>
      <c r="T41" s="220"/>
      <c r="U41" s="220"/>
      <c r="V41" s="220"/>
      <c r="W41" s="220"/>
      <c r="X41" s="220"/>
      <c r="Y41" s="220"/>
      <c r="Z41" s="220"/>
    </row>
    <row r="42" spans="1:26" x14ac:dyDescent="0.3">
      <c r="A42" s="227"/>
      <c r="B42" s="228"/>
      <c r="C42" s="229"/>
      <c r="D42" s="220"/>
      <c r="E42" s="230"/>
      <c r="F42" s="220"/>
      <c r="G42" s="220"/>
      <c r="H42" s="220"/>
      <c r="I42" s="220"/>
      <c r="J42" s="220"/>
      <c r="K42" s="220"/>
      <c r="L42" s="220"/>
      <c r="M42" s="220"/>
      <c r="N42" s="220"/>
      <c r="O42" s="220"/>
      <c r="P42" s="220"/>
      <c r="Q42" s="220"/>
      <c r="R42" s="220"/>
      <c r="S42" s="220"/>
      <c r="T42" s="220"/>
      <c r="U42" s="220"/>
      <c r="V42" s="220"/>
      <c r="W42" s="220"/>
      <c r="X42" s="220"/>
      <c r="Y42" s="220"/>
      <c r="Z42" s="220"/>
    </row>
    <row r="43" spans="1:26" x14ac:dyDescent="0.3">
      <c r="A43" s="227"/>
      <c r="B43" s="228"/>
      <c r="C43" s="229"/>
      <c r="D43" s="220"/>
      <c r="E43" s="230"/>
      <c r="F43" s="220"/>
      <c r="G43" s="220"/>
      <c r="H43" s="220"/>
      <c r="I43" s="220"/>
      <c r="J43" s="220"/>
      <c r="K43" s="220"/>
      <c r="L43" s="220"/>
      <c r="M43" s="220"/>
      <c r="N43" s="220"/>
      <c r="O43" s="220"/>
      <c r="P43" s="220"/>
      <c r="Q43" s="220"/>
      <c r="R43" s="220"/>
      <c r="S43" s="220"/>
      <c r="T43" s="220"/>
      <c r="U43" s="220"/>
      <c r="V43" s="220"/>
      <c r="W43" s="220"/>
      <c r="X43" s="220"/>
      <c r="Y43" s="220"/>
      <c r="Z43" s="220"/>
    </row>
    <row r="44" spans="1:26" x14ac:dyDescent="0.3">
      <c r="A44" s="227"/>
      <c r="B44" s="228"/>
      <c r="C44" s="229"/>
      <c r="D44" s="220"/>
      <c r="E44" s="230"/>
      <c r="F44" s="220"/>
      <c r="G44" s="220"/>
      <c r="H44" s="220"/>
      <c r="I44" s="220"/>
      <c r="J44" s="220"/>
      <c r="K44" s="220"/>
      <c r="L44" s="220"/>
      <c r="M44" s="220"/>
      <c r="N44" s="220"/>
      <c r="O44" s="220"/>
      <c r="P44" s="220"/>
      <c r="Q44" s="220"/>
      <c r="R44" s="220"/>
      <c r="S44" s="220"/>
      <c r="T44" s="220"/>
      <c r="U44" s="220"/>
      <c r="V44" s="220"/>
      <c r="W44" s="220"/>
      <c r="X44" s="220"/>
      <c r="Y44" s="220"/>
      <c r="Z44" s="220"/>
    </row>
    <row r="45" spans="1:26" x14ac:dyDescent="0.3">
      <c r="A45" s="227"/>
      <c r="B45" s="228"/>
      <c r="C45" s="229"/>
      <c r="D45" s="220"/>
      <c r="E45" s="230"/>
      <c r="F45" s="220"/>
      <c r="G45" s="220"/>
      <c r="H45" s="220"/>
      <c r="I45" s="220"/>
      <c r="J45" s="220"/>
      <c r="K45" s="220"/>
      <c r="L45" s="220"/>
      <c r="M45" s="220"/>
      <c r="N45" s="220"/>
      <c r="O45" s="220"/>
      <c r="P45" s="220"/>
      <c r="Q45" s="220"/>
      <c r="R45" s="220"/>
      <c r="S45" s="220"/>
      <c r="T45" s="220"/>
      <c r="U45" s="220"/>
      <c r="V45" s="220"/>
      <c r="W45" s="220"/>
      <c r="X45" s="220"/>
      <c r="Y45" s="220"/>
      <c r="Z45" s="220"/>
    </row>
    <row r="46" spans="1:26" x14ac:dyDescent="0.3">
      <c r="A46" s="227"/>
      <c r="B46" s="228"/>
      <c r="C46" s="229"/>
      <c r="D46" s="220"/>
      <c r="E46" s="230"/>
      <c r="F46" s="220"/>
      <c r="G46" s="220"/>
      <c r="H46" s="220"/>
      <c r="I46" s="220"/>
      <c r="J46" s="220"/>
      <c r="K46" s="220"/>
      <c r="L46" s="220"/>
      <c r="M46" s="220"/>
      <c r="N46" s="220"/>
      <c r="O46" s="220"/>
      <c r="P46" s="220"/>
      <c r="Q46" s="220"/>
      <c r="R46" s="220"/>
      <c r="S46" s="220"/>
      <c r="T46" s="220"/>
      <c r="U46" s="220"/>
      <c r="V46" s="220"/>
      <c r="W46" s="220"/>
      <c r="X46" s="220"/>
      <c r="Y46" s="220"/>
      <c r="Z46" s="220"/>
    </row>
    <row r="47" spans="1:26" x14ac:dyDescent="0.3">
      <c r="A47" s="227"/>
      <c r="B47" s="228"/>
      <c r="C47" s="229"/>
      <c r="D47" s="220"/>
      <c r="E47" s="230"/>
      <c r="F47" s="220"/>
      <c r="G47" s="220"/>
      <c r="H47" s="220"/>
      <c r="I47" s="220"/>
      <c r="J47" s="220"/>
      <c r="K47" s="220"/>
      <c r="L47" s="220"/>
      <c r="M47" s="220"/>
      <c r="N47" s="220"/>
      <c r="O47" s="220"/>
      <c r="P47" s="220"/>
      <c r="Q47" s="220"/>
      <c r="R47" s="220"/>
      <c r="S47" s="220"/>
      <c r="T47" s="220"/>
      <c r="U47" s="220"/>
      <c r="V47" s="220"/>
      <c r="W47" s="220"/>
      <c r="X47" s="220"/>
      <c r="Y47" s="220"/>
      <c r="Z47" s="220"/>
    </row>
    <row r="48" spans="1:26" x14ac:dyDescent="0.3">
      <c r="A48" s="227"/>
      <c r="B48" s="228"/>
      <c r="C48" s="229"/>
      <c r="D48" s="220"/>
      <c r="E48" s="230"/>
      <c r="F48" s="220"/>
      <c r="G48" s="220"/>
      <c r="H48" s="220"/>
      <c r="I48" s="220"/>
      <c r="J48" s="220"/>
      <c r="K48" s="220"/>
      <c r="L48" s="220"/>
      <c r="M48" s="220"/>
      <c r="N48" s="220"/>
      <c r="O48" s="220"/>
      <c r="P48" s="220"/>
      <c r="Q48" s="220"/>
      <c r="R48" s="220"/>
      <c r="S48" s="220"/>
      <c r="T48" s="220"/>
      <c r="U48" s="220"/>
      <c r="V48" s="220"/>
      <c r="W48" s="220"/>
      <c r="X48" s="220"/>
      <c r="Y48" s="220"/>
      <c r="Z48" s="220"/>
    </row>
    <row r="49" spans="1:26" x14ac:dyDescent="0.3">
      <c r="A49" s="227"/>
      <c r="B49" s="228"/>
      <c r="C49" s="229"/>
      <c r="D49" s="220"/>
      <c r="E49" s="230"/>
      <c r="F49" s="220"/>
      <c r="G49" s="220"/>
      <c r="H49" s="220"/>
      <c r="I49" s="220"/>
      <c r="J49" s="220"/>
      <c r="K49" s="220"/>
      <c r="L49" s="220"/>
      <c r="M49" s="220"/>
      <c r="N49" s="220"/>
      <c r="O49" s="220"/>
      <c r="P49" s="220"/>
      <c r="Q49" s="220"/>
      <c r="R49" s="220"/>
      <c r="S49" s="220"/>
      <c r="T49" s="220"/>
      <c r="U49" s="220"/>
      <c r="V49" s="220"/>
      <c r="W49" s="220"/>
      <c r="X49" s="220"/>
      <c r="Y49" s="220"/>
      <c r="Z49" s="220"/>
    </row>
    <row r="50" spans="1:26" x14ac:dyDescent="0.3">
      <c r="A50" s="227"/>
      <c r="B50" s="228"/>
      <c r="C50" s="229"/>
      <c r="D50" s="220"/>
      <c r="E50" s="230"/>
      <c r="F50" s="220"/>
      <c r="G50" s="220"/>
      <c r="H50" s="220"/>
      <c r="I50" s="220"/>
      <c r="J50" s="220"/>
      <c r="K50" s="220"/>
      <c r="L50" s="220"/>
      <c r="M50" s="220"/>
      <c r="N50" s="220"/>
      <c r="O50" s="220"/>
      <c r="P50" s="220"/>
      <c r="Q50" s="220"/>
      <c r="R50" s="220"/>
      <c r="S50" s="220"/>
      <c r="T50" s="220"/>
      <c r="U50" s="220"/>
      <c r="V50" s="220"/>
      <c r="W50" s="220"/>
      <c r="X50" s="220"/>
      <c r="Y50" s="220"/>
      <c r="Z50" s="220"/>
    </row>
    <row r="51" spans="1:26" x14ac:dyDescent="0.3">
      <c r="A51" s="227"/>
      <c r="B51" s="228"/>
      <c r="C51" s="229"/>
      <c r="D51" s="220"/>
      <c r="E51" s="230"/>
      <c r="F51" s="220"/>
      <c r="G51" s="220"/>
      <c r="H51" s="220"/>
      <c r="I51" s="220"/>
      <c r="J51" s="220"/>
      <c r="K51" s="220"/>
      <c r="L51" s="220"/>
      <c r="M51" s="220"/>
      <c r="N51" s="220"/>
      <c r="O51" s="220"/>
      <c r="P51" s="220"/>
      <c r="Q51" s="220"/>
      <c r="R51" s="220"/>
      <c r="S51" s="220"/>
      <c r="T51" s="220"/>
      <c r="U51" s="220"/>
      <c r="V51" s="220"/>
      <c r="W51" s="220"/>
      <c r="X51" s="220"/>
      <c r="Y51" s="220"/>
      <c r="Z51" s="220"/>
    </row>
  </sheetData>
  <sheetProtection algorithmName="SHA-512" hashValue="ssj36uoNEOp+94qw6NdW+6TWIC3GHLHQw5FkJ+hV92MIZ6eU/XoTCz08M7e+YdZASKvqRVwVprYioCLTCD23PA==" saltValue="7FriM/ZgpmB9YIdLWuSlGA==" spinCount="100000" sheet="1" objects="1" scenarios="1" selectLockedCells="1"/>
  <mergeCells count="2">
    <mergeCell ref="A9:B9"/>
    <mergeCell ref="A10:B10"/>
  </mergeCells>
  <conditionalFormatting sqref="B5">
    <cfRule type="expression" dxfId="813" priority="6" stopIfTrue="1">
      <formula>$B$5=""</formula>
    </cfRule>
  </conditionalFormatting>
  <conditionalFormatting sqref="B6">
    <cfRule type="expression" dxfId="812" priority="3">
      <formula>$B$6=""</formula>
    </cfRule>
  </conditionalFormatting>
  <conditionalFormatting sqref="B1">
    <cfRule type="expression" dxfId="811" priority="2" stopIfTrue="1">
      <formula>OR(B1="Kunde",B1="")</formula>
    </cfRule>
  </conditionalFormatting>
  <conditionalFormatting sqref="B2">
    <cfRule type="expression" dxfId="810" priority="1">
      <formula>OR(B2="Bezeichnung des Vorhabens",B2="")</formula>
    </cfRule>
  </conditionalFormatting>
  <printOptions horizontalCentered="1"/>
  <pageMargins left="0.19685039370078741" right="0.19685039370078741" top="0.19685039370078741" bottom="0.19685039370078741" header="0.39370078740157483" footer="0.39370078740157483"/>
  <pageSetup paperSize="9" scale="103" orientation="portrait" r:id="rId1"/>
  <headerFooter alignWithMargins="0">
    <oddFooter>&amp;LStand: &amp;D / &amp;T&amp;C&amp;A&amp;RSeite &amp;P
(von &amp;N Seite[n])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Normal="100" zoomScaleSheetLayoutView="50" workbookViewId="0"/>
  </sheetViews>
  <sheetFormatPr baseColWidth="10" defaultColWidth="11.44140625" defaultRowHeight="15" x14ac:dyDescent="0.25"/>
  <cols>
    <col min="1" max="1" width="12.77734375" style="79" customWidth="1"/>
    <col min="2" max="2" width="5.21875" style="80" customWidth="1"/>
    <col min="3" max="3" width="5.21875" style="81" customWidth="1"/>
    <col min="4" max="4" width="54.77734375" style="8" customWidth="1"/>
    <col min="5" max="5" width="22.77734375" style="82" customWidth="1"/>
    <col min="6" max="6" width="22.77734375" style="8" customWidth="1"/>
    <col min="7" max="20" width="11.44140625" style="61"/>
    <col min="21" max="16384" width="11.44140625" style="8"/>
  </cols>
  <sheetData>
    <row r="1" spans="1:6" ht="20.100000000000001" customHeight="1" x14ac:dyDescent="0.25">
      <c r="A1" s="115" t="s">
        <v>172</v>
      </c>
      <c r="B1" s="116" t="str">
        <f>Copertina!$B$1</f>
        <v>STA - Strutture Trasporto Alto Adige SpA</v>
      </c>
      <c r="C1" s="93"/>
      <c r="D1" s="94"/>
      <c r="E1" s="94"/>
      <c r="F1" s="95"/>
    </row>
    <row r="2" spans="1:6" ht="20.100000000000001" customHeight="1" x14ac:dyDescent="0.25">
      <c r="A2" s="115" t="s">
        <v>0</v>
      </c>
      <c r="B2" s="116" t="str">
        <f>Copertina!$B$2</f>
        <v>Sistema ticketing e ITCS per la Provincia Autonoma di Bolzano - Alto Adige</v>
      </c>
      <c r="C2" s="96"/>
      <c r="D2" s="96"/>
      <c r="E2" s="94"/>
      <c r="F2" s="95"/>
    </row>
    <row r="3" spans="1:6" ht="20.100000000000001" customHeight="1" x14ac:dyDescent="0.25">
      <c r="A3" s="115" t="s">
        <v>1</v>
      </c>
      <c r="B3" s="116" t="str">
        <f>Copertina!$B$3</f>
        <v>Capitolato d'oneri</v>
      </c>
      <c r="C3" s="96"/>
      <c r="D3" s="96"/>
      <c r="E3" s="94"/>
      <c r="F3" s="95"/>
    </row>
    <row r="4" spans="1:6" ht="20.100000000000001" customHeight="1" x14ac:dyDescent="0.25">
      <c r="A4" s="115" t="s">
        <v>2</v>
      </c>
      <c r="B4" s="92" t="str">
        <f>CONCATENATE("Zusammenfassung ",Sommario!AB6)</f>
        <v>Zusammenfassung Auftraggeber 10</v>
      </c>
      <c r="C4" s="96"/>
      <c r="D4" s="96"/>
      <c r="E4" s="94"/>
      <c r="F4" s="95"/>
    </row>
    <row r="5" spans="1:6" ht="20.100000000000001" customHeight="1" thickBot="1" x14ac:dyDescent="0.3">
      <c r="A5" s="103" t="s">
        <v>4</v>
      </c>
      <c r="B5" s="117" t="str">
        <f>IF(Sommario!$D5&lt;&gt;"",Sommario!$D5,"")</f>
        <v>NOME DELL'OFFERENTE</v>
      </c>
      <c r="C5" s="97"/>
      <c r="D5" s="98"/>
      <c r="E5" s="98"/>
      <c r="F5" s="99"/>
    </row>
    <row r="6" spans="1:6" ht="30" customHeight="1" x14ac:dyDescent="0.25">
      <c r="A6" s="83"/>
      <c r="B6" s="118"/>
      <c r="C6" s="119"/>
      <c r="D6" s="101"/>
      <c r="E6" s="84" t="s">
        <v>12</v>
      </c>
      <c r="F6" s="85" t="s">
        <v>13</v>
      </c>
    </row>
    <row r="7" spans="1:6" ht="30" customHeight="1" x14ac:dyDescent="0.25">
      <c r="A7" s="83"/>
      <c r="B7" s="118"/>
      <c r="C7" s="119"/>
      <c r="D7" s="101"/>
      <c r="E7" s="84" t="s">
        <v>22</v>
      </c>
      <c r="F7" s="85" t="s">
        <v>22</v>
      </c>
    </row>
    <row r="8" spans="1:6" ht="30" customHeight="1" thickBot="1" x14ac:dyDescent="0.3">
      <c r="A8" s="120"/>
      <c r="B8" s="118"/>
      <c r="C8" s="141"/>
      <c r="D8" s="102"/>
      <c r="E8" s="84" t="str">
        <f>IF(Steuerung!$B$7&lt;&gt;"",Steuerung!$B$7,"Eingabe Fehlt")</f>
        <v>EUR</v>
      </c>
      <c r="F8" s="85" t="str">
        <f>IF(Steuerung!$B$7&lt;&gt;"",Steuerung!$B$7,"Eingabe Fehlt")</f>
        <v>EUR</v>
      </c>
    </row>
    <row r="9" spans="1:6" ht="40.049999999999997" customHeight="1" thickBot="1" x14ac:dyDescent="0.3">
      <c r="A9" s="184" t="str">
        <f>IF(Sommario!A9&lt;&gt;"",Sommario!A9,"")</f>
        <v/>
      </c>
      <c r="B9" s="186" t="str">
        <f>IF(Sommario!B9&lt;&gt;"",Sommario!B9,"")</f>
        <v/>
      </c>
      <c r="C9" s="187" t="str">
        <f>IF(Sommario!C9&lt;&gt;"",Sommario!C9,"")</f>
        <v/>
      </c>
      <c r="D9" s="185" t="str">
        <f>IF(Sommario!D9&lt;&gt;"",Sommario!D9,"")</f>
        <v>Totale costi (costi di investimento e 
costi operativi nel periodo considerato)</v>
      </c>
      <c r="E9" s="188">
        <f>E11+E18</f>
        <v>0</v>
      </c>
      <c r="F9" s="188">
        <f>F11+F18</f>
        <v>0</v>
      </c>
    </row>
    <row r="10" spans="1:6" ht="12.75" customHeight="1" thickBot="1" x14ac:dyDescent="0.3">
      <c r="A10" s="122" t="str">
        <f>IF(Sommario!A19&lt;&gt;"",Sommario!A19,"")</f>
        <v/>
      </c>
      <c r="B10" s="123" t="str">
        <f>IF(Sommario!B19&lt;&gt;"",Sommario!B19,"")</f>
        <v/>
      </c>
      <c r="C10" s="123" t="str">
        <f>IF(Sommario!C19&lt;&gt;"",Sommario!C19,"")</f>
        <v/>
      </c>
      <c r="D10" s="124" t="str">
        <f>IF(Sommario!D19&lt;&gt;"",Sommario!D19,"")</f>
        <v/>
      </c>
      <c r="E10" s="125"/>
      <c r="F10" s="126"/>
    </row>
    <row r="11" spans="1:6" ht="30" customHeight="1" thickBot="1" x14ac:dyDescent="0.3">
      <c r="A11" s="204" t="str">
        <f>IF(Sommario!A20&lt;&gt;"",Sommario!A20,"")</f>
        <v>Investitionskosten</v>
      </c>
      <c r="B11" s="207"/>
      <c r="C11" s="208"/>
      <c r="D11" s="205"/>
      <c r="E11" s="206">
        <f>SUM(E12:E16)</f>
        <v>0</v>
      </c>
      <c r="F11" s="206">
        <f>SUM(F12:F16)</f>
        <v>0</v>
      </c>
    </row>
    <row r="12" spans="1:6" ht="20.100000000000001" customHeight="1" x14ac:dyDescent="0.25">
      <c r="A12" s="127" t="str">
        <f>IF(Sommario!A30&lt;&gt;"",Sommario!A30,"")</f>
        <v>I -10</v>
      </c>
      <c r="B12" s="128">
        <f>Sommario!B30</f>
        <v>1</v>
      </c>
      <c r="C12" s="129">
        <f>IF(Sommario!C30&lt;&gt;"",Sommario!C30,"")</f>
        <v>10</v>
      </c>
      <c r="D12" s="130" t="str">
        <f>IF(Sommario!$F30&lt;&gt;"",Sommario!$F30,Sommario!$D30)</f>
        <v xml:space="preserve">  - Auftraggeber 10</v>
      </c>
      <c r="E12" s="131">
        <f>IF(Sommario!$H30&lt;&gt;"",Sommario!$H30,"")</f>
        <v>0</v>
      </c>
      <c r="F12" s="86">
        <f>IF(Sommario!$I30&lt;&gt;"",Sommario!$I30,"")</f>
        <v>0</v>
      </c>
    </row>
    <row r="13" spans="1:6" ht="20.100000000000001" customHeight="1" x14ac:dyDescent="0.25">
      <c r="A13" s="132" t="str">
        <f>IF(Sommario!A40&lt;&gt;"",Sommario!A40,"")</f>
        <v>II -10</v>
      </c>
      <c r="B13" s="133">
        <f>IF(Sommario!B40&lt;&gt;"",Sommario!B40,"")</f>
        <v>2</v>
      </c>
      <c r="C13" s="134">
        <f>IF(Sommario!C40&lt;&gt;"",Sommario!C40,"")</f>
        <v>10</v>
      </c>
      <c r="D13" s="135" t="str">
        <f>IF(Sommario!$F40&lt;&gt;"",Sommario!$F40,Sommario!$D40)</f>
        <v>IK-Teilprojekt II - AG 10</v>
      </c>
      <c r="E13" s="88">
        <f>IF(Sommario!$H40&lt;&gt;"",Sommario!$H40,"")</f>
        <v>0</v>
      </c>
      <c r="F13" s="87">
        <f>IF(Sommario!$I40&lt;&gt;"",Sommario!$I40,"")</f>
        <v>0</v>
      </c>
    </row>
    <row r="14" spans="1:6" ht="20.100000000000001" customHeight="1" x14ac:dyDescent="0.25">
      <c r="A14" s="132" t="str">
        <f>IF(Sommario!A50&lt;&gt;"",Sommario!A50,"")</f>
        <v>III -10</v>
      </c>
      <c r="B14" s="133">
        <f>IF(Sommario!B50&lt;&gt;"",Sommario!B50,"")</f>
        <v>3</v>
      </c>
      <c r="C14" s="134">
        <f>IF(Sommario!C50&lt;&gt;"",Sommario!C50,"")</f>
        <v>10</v>
      </c>
      <c r="D14" s="135" t="str">
        <f>IF(Sommario!$F50&lt;&gt;"",Sommario!$F50,Sommario!$D50)</f>
        <v>IK-Teilprojekt III - AG 10</v>
      </c>
      <c r="E14" s="88">
        <f>IF(Sommario!$H50&lt;&gt;"",Sommario!$H50,"")</f>
        <v>0</v>
      </c>
      <c r="F14" s="87">
        <f>IF(Sommario!$I50&lt;&gt;"",Sommario!$I50,"")</f>
        <v>0</v>
      </c>
    </row>
    <row r="15" spans="1:6" ht="20.100000000000001" customHeight="1" x14ac:dyDescent="0.25">
      <c r="A15" s="132" t="str">
        <f>IF(Sommario!A60&lt;&gt;"",Sommario!A60,"")</f>
        <v>IV -10</v>
      </c>
      <c r="B15" s="133">
        <f>IF(Sommario!B60&lt;&gt;"",Sommario!B60,"")</f>
        <v>4</v>
      </c>
      <c r="C15" s="134">
        <f>IF(Sommario!C60&lt;&gt;"",Sommario!C60,"")</f>
        <v>10</v>
      </c>
      <c r="D15" s="135" t="str">
        <f>IF(Sommario!$F60&lt;&gt;"",Sommario!$F60,Sommario!$D60)</f>
        <v>IK-Teilprojekt IV - AG 10</v>
      </c>
      <c r="E15" s="88">
        <f>IF(Sommario!$H60&lt;&gt;"",Sommario!$H60,"")</f>
        <v>0</v>
      </c>
      <c r="F15" s="87">
        <f>IF(Sommario!$I60&lt;&gt;"",Sommario!$I60,"")</f>
        <v>0</v>
      </c>
    </row>
    <row r="16" spans="1:6" ht="20.100000000000001" customHeight="1" thickBot="1" x14ac:dyDescent="0.3">
      <c r="A16" s="136" t="str">
        <f>IF(Sommario!A70&lt;&gt;"",Sommario!A70,"")</f>
        <v>V -10</v>
      </c>
      <c r="B16" s="137">
        <f>IF(Sommario!B70&lt;&gt;"",Sommario!B70,"")</f>
        <v>5</v>
      </c>
      <c r="C16" s="138">
        <f>IF(Sommario!C70&lt;&gt;"",Sommario!C70,"")</f>
        <v>10</v>
      </c>
      <c r="D16" s="139" t="str">
        <f>IF(Sommario!$F70&lt;&gt;"",Sommario!$F70,Sommario!$D70)</f>
        <v>IK-Teilprojekt V - AG 10</v>
      </c>
      <c r="E16" s="90">
        <f>IF(Sommario!$H70&lt;&gt;"",Sommario!$H70,"")</f>
        <v>0</v>
      </c>
      <c r="F16" s="89">
        <f>IF(Sommario!$I70&lt;&gt;"",Sommario!$I70,"")</f>
        <v>0</v>
      </c>
    </row>
    <row r="17" spans="1:6" ht="12.75" customHeight="1" thickBot="1" x14ac:dyDescent="0.3">
      <c r="A17" s="122"/>
      <c r="B17" s="123"/>
      <c r="C17" s="123"/>
      <c r="D17" s="124"/>
      <c r="E17" s="125"/>
      <c r="F17" s="126"/>
    </row>
    <row r="18" spans="1:6" ht="30" customHeight="1" thickBot="1" x14ac:dyDescent="0.3">
      <c r="A18" s="204" t="str">
        <f>IF(Sommario!A75&lt;&gt;"",Sommario!A75,"")</f>
        <v>Betriebskosten</v>
      </c>
      <c r="B18" s="207"/>
      <c r="C18" s="208"/>
      <c r="D18" s="205"/>
      <c r="E18" s="206">
        <f>SUM(E19:E23)</f>
        <v>0</v>
      </c>
      <c r="F18" s="206">
        <f>SUM(F19:F23)</f>
        <v>0</v>
      </c>
    </row>
    <row r="19" spans="1:6" ht="20.100000000000001" customHeight="1" x14ac:dyDescent="0.25">
      <c r="A19" s="127" t="str">
        <f>IF(Sommario!A85&lt;&gt;"",Sommario!A85,"")</f>
        <v>I -10</v>
      </c>
      <c r="B19" s="128">
        <f>IF(Sommario!B85&lt;&gt;"",Sommario!B85,"")</f>
        <v>1</v>
      </c>
      <c r="C19" s="129">
        <f>IF(Sommario!C85&lt;&gt;"",Sommario!C85,"")</f>
        <v>10</v>
      </c>
      <c r="D19" s="135" t="str">
        <f>IF(Sommario!$F85&lt;&gt;"",Sommario!$F85,Sommario!$D85)</f>
        <v>Servicekosten Ticketing-System sowie ITCS  - Auftraggeber 10</v>
      </c>
      <c r="E19" s="131">
        <f>IF(Sommario!H85&lt;&gt;"",Sommario!H85,"")</f>
        <v>0</v>
      </c>
      <c r="F19" s="86">
        <f>IF(Sommario!I85&lt;&gt;"",Sommario!I85,"")</f>
        <v>0</v>
      </c>
    </row>
    <row r="20" spans="1:6" ht="20.100000000000001" customHeight="1" x14ac:dyDescent="0.25">
      <c r="A20" s="132" t="str">
        <f>IF(Sommario!A95&lt;&gt;"",Sommario!A95,"")</f>
        <v>II -10</v>
      </c>
      <c r="B20" s="133">
        <f>IF(Sommario!B95&lt;&gt;"",Sommario!B95,"")</f>
        <v>2</v>
      </c>
      <c r="C20" s="134">
        <f>IF(Sommario!C95&lt;&gt;"",Sommario!C95,"")</f>
        <v>10</v>
      </c>
      <c r="D20" s="135" t="str">
        <f>IF(Sommario!F95&lt;&gt;"",Sommario!F95,Sommario!D95)</f>
        <v>BK-Teilprojekt II - AG 10</v>
      </c>
      <c r="E20" s="88">
        <f>IF(Sommario!H95&lt;&gt;"",Sommario!H95,"")</f>
        <v>0</v>
      </c>
      <c r="F20" s="87">
        <f>IF(Sommario!I95&lt;&gt;"",Sommario!I95,"")</f>
        <v>0</v>
      </c>
    </row>
    <row r="21" spans="1:6" ht="20.100000000000001" customHeight="1" x14ac:dyDescent="0.25">
      <c r="A21" s="133" t="str">
        <f>IF(Sommario!A105&lt;&gt;"",Sommario!A105,"")</f>
        <v>III -10</v>
      </c>
      <c r="B21" s="133">
        <f>IF(Sommario!B105&lt;&gt;"",Sommario!B105,"")</f>
        <v>3</v>
      </c>
      <c r="C21" s="134">
        <f>IF(Sommario!C105&lt;&gt;"",Sommario!C105,"")</f>
        <v>10</v>
      </c>
      <c r="D21" s="135" t="str">
        <f>IF(Sommario!F105&lt;&gt;"",Sommario!F105,Sommario!D105)</f>
        <v>BK-Teilprojekt III - AG 10</v>
      </c>
      <c r="E21" s="88">
        <f>IF(Sommario!H105&lt;&gt;"",Sommario!H105,"")</f>
        <v>0</v>
      </c>
      <c r="F21" s="87">
        <f>IF(Sommario!I105&lt;&gt;"",Sommario!I105,"")</f>
        <v>0</v>
      </c>
    </row>
    <row r="22" spans="1:6" ht="20.100000000000001" customHeight="1" x14ac:dyDescent="0.25">
      <c r="A22" s="133" t="str">
        <f>IF(Sommario!A115&lt;&gt;"",Sommario!A115,"")</f>
        <v>IV -10</v>
      </c>
      <c r="B22" s="133">
        <f>IF(Sommario!B115&lt;&gt;"",Sommario!B115,"")</f>
        <v>4</v>
      </c>
      <c r="C22" s="134">
        <f>IF(Sommario!C115&lt;&gt;"",Sommario!C115,"")</f>
        <v>10</v>
      </c>
      <c r="D22" s="135" t="str">
        <f>IF(Sommario!F115&lt;&gt;"",Sommario!F115,Sommario!D115)</f>
        <v>BK-Teilprojekt IV - AG 10</v>
      </c>
      <c r="E22" s="88">
        <f>IF(Sommario!H115&lt;&gt;"",Sommario!H115,"")</f>
        <v>0</v>
      </c>
      <c r="F22" s="87">
        <f>IF(Sommario!I115&lt;&gt;"",Sommario!I115,"")</f>
        <v>0</v>
      </c>
    </row>
    <row r="23" spans="1:6" ht="20.100000000000001" customHeight="1" thickBot="1" x14ac:dyDescent="0.3">
      <c r="A23" s="137" t="str">
        <f>IF(Sommario!A125&lt;&gt;"",Sommario!A125,"")</f>
        <v>V -10</v>
      </c>
      <c r="B23" s="137">
        <f>IF(Sommario!B125&lt;&gt;"",Sommario!B125,"")</f>
        <v>5</v>
      </c>
      <c r="C23" s="138">
        <f>IF(Sommario!C125&lt;&gt;"",Sommario!C125,"")</f>
        <v>10</v>
      </c>
      <c r="D23" s="140" t="str">
        <f>IF(Sommario!F125&lt;&gt;"",Sommario!F125,Sommario!D125)</f>
        <v>BK-Teilprojekt V - AG 10</v>
      </c>
      <c r="E23" s="90">
        <f>IF(Sommario!H125&lt;&gt;"",Sommario!H125,"")</f>
        <v>0</v>
      </c>
      <c r="F23" s="89">
        <f>IF(Sommario!I125&lt;&gt;"",Sommario!I125,"")</f>
        <v>0</v>
      </c>
    </row>
    <row r="24" spans="1:6" ht="13.2" x14ac:dyDescent="0.25">
      <c r="A24" s="8"/>
      <c r="B24" s="8"/>
      <c r="C24" s="8"/>
      <c r="E24" s="8"/>
    </row>
    <row r="25" spans="1:6" ht="13.2" x14ac:dyDescent="0.25">
      <c r="A25" s="8"/>
      <c r="B25" s="81"/>
    </row>
    <row r="26" spans="1:6" ht="13.2" x14ac:dyDescent="0.25">
      <c r="A26" s="8"/>
      <c r="B26" s="81"/>
    </row>
    <row r="32" spans="1:6" ht="13.2" x14ac:dyDescent="0.25">
      <c r="A32" s="8"/>
      <c r="B32" s="81"/>
    </row>
    <row r="33" spans="1:2" ht="13.2" x14ac:dyDescent="0.25">
      <c r="A33" s="8"/>
      <c r="B33" s="81"/>
    </row>
    <row r="34" spans="1:2" ht="13.2" x14ac:dyDescent="0.25">
      <c r="A34" s="8"/>
      <c r="B34" s="81"/>
    </row>
    <row r="35" spans="1:2" ht="13.2" x14ac:dyDescent="0.25">
      <c r="A35" s="8"/>
      <c r="B35" s="81"/>
    </row>
    <row r="36" spans="1:2" ht="13.2" x14ac:dyDescent="0.25">
      <c r="A36" s="8"/>
      <c r="B36" s="81"/>
    </row>
    <row r="37" spans="1:2" ht="13.2" x14ac:dyDescent="0.25">
      <c r="A37" s="8"/>
      <c r="B37" s="81"/>
    </row>
    <row r="38" spans="1:2" ht="13.2" x14ac:dyDescent="0.25">
      <c r="A38" s="8"/>
      <c r="B38" s="81"/>
    </row>
    <row r="39" spans="1:2" ht="13.2" x14ac:dyDescent="0.25">
      <c r="A39" s="8"/>
      <c r="B39" s="81"/>
    </row>
    <row r="40" spans="1:2" ht="13.2" x14ac:dyDescent="0.25">
      <c r="A40" s="8"/>
      <c r="B40" s="81"/>
    </row>
    <row r="41" spans="1:2" ht="13.2" x14ac:dyDescent="0.25">
      <c r="A41" s="8"/>
      <c r="B41" s="81"/>
    </row>
    <row r="42" spans="1:2" ht="13.2" x14ac:dyDescent="0.25">
      <c r="A42" s="8"/>
      <c r="B42" s="81"/>
    </row>
    <row r="43" spans="1:2" ht="13.2" x14ac:dyDescent="0.25">
      <c r="A43" s="8"/>
      <c r="B43" s="81"/>
    </row>
    <row r="44" spans="1:2" ht="13.2" x14ac:dyDescent="0.25">
      <c r="A44" s="8"/>
      <c r="B44" s="81"/>
    </row>
    <row r="45" spans="1:2" ht="13.2" x14ac:dyDescent="0.25">
      <c r="A45" s="8"/>
      <c r="B45" s="81"/>
    </row>
    <row r="46" spans="1:2" ht="13.2" x14ac:dyDescent="0.25">
      <c r="A46" s="8"/>
      <c r="B46" s="81"/>
    </row>
    <row r="47" spans="1:2" ht="13.2" x14ac:dyDescent="0.25">
      <c r="A47" s="8"/>
      <c r="B47" s="81"/>
    </row>
    <row r="48" spans="1:2" ht="13.2" x14ac:dyDescent="0.25">
      <c r="A48" s="8"/>
      <c r="B48" s="81"/>
    </row>
    <row r="49" spans="1:2" ht="13.2" x14ac:dyDescent="0.25">
      <c r="A49" s="8"/>
      <c r="B49" s="81"/>
    </row>
    <row r="50" spans="1:2" ht="13.2" x14ac:dyDescent="0.25">
      <c r="A50" s="8"/>
      <c r="B50" s="81"/>
    </row>
    <row r="51" spans="1:2" ht="13.2" x14ac:dyDescent="0.25">
      <c r="A51" s="8"/>
      <c r="B51" s="81"/>
    </row>
    <row r="52" spans="1:2" ht="13.2" x14ac:dyDescent="0.25">
      <c r="A52" s="8"/>
      <c r="B52" s="81"/>
    </row>
    <row r="53" spans="1:2" ht="13.2" x14ac:dyDescent="0.25">
      <c r="A53" s="8"/>
      <c r="B53" s="81"/>
    </row>
    <row r="54" spans="1:2" ht="13.2" x14ac:dyDescent="0.25">
      <c r="A54" s="8"/>
      <c r="B54" s="81"/>
    </row>
    <row r="55" spans="1:2" ht="13.2" x14ac:dyDescent="0.25">
      <c r="A55" s="8"/>
      <c r="B55" s="81"/>
    </row>
    <row r="56" spans="1:2" ht="13.2" x14ac:dyDescent="0.25">
      <c r="A56" s="8"/>
      <c r="B56" s="81"/>
    </row>
    <row r="57" spans="1:2" ht="13.2" x14ac:dyDescent="0.25">
      <c r="A57" s="8"/>
      <c r="B57" s="81"/>
    </row>
    <row r="58" spans="1:2" ht="13.2" x14ac:dyDescent="0.25">
      <c r="A58" s="8"/>
      <c r="B58" s="81"/>
    </row>
    <row r="59" spans="1:2" ht="13.2" x14ac:dyDescent="0.25">
      <c r="A59" s="8"/>
      <c r="B59" s="81"/>
    </row>
    <row r="60" spans="1:2" ht="13.2" x14ac:dyDescent="0.25">
      <c r="A60" s="8"/>
      <c r="B60" s="81"/>
    </row>
    <row r="61" spans="1:2" ht="13.2" x14ac:dyDescent="0.25">
      <c r="A61" s="8"/>
      <c r="B61" s="81"/>
    </row>
    <row r="62" spans="1:2" ht="13.2" x14ac:dyDescent="0.25">
      <c r="A62" s="8"/>
      <c r="B62" s="81"/>
    </row>
    <row r="63" spans="1:2" ht="13.2" x14ac:dyDescent="0.25">
      <c r="A63" s="8"/>
      <c r="B63" s="81"/>
    </row>
    <row r="64" spans="1:2" ht="13.2" x14ac:dyDescent="0.25">
      <c r="A64" s="8"/>
      <c r="B64" s="81"/>
    </row>
    <row r="65" spans="1:2" ht="13.2" x14ac:dyDescent="0.25">
      <c r="A65" s="8"/>
      <c r="B65" s="81"/>
    </row>
    <row r="66" spans="1:2" ht="13.2" x14ac:dyDescent="0.25">
      <c r="A66" s="8"/>
      <c r="B66" s="81"/>
    </row>
  </sheetData>
  <sheetProtection algorithmName="SHA-512" hashValue="Kmhkn+B3ju3j35cnVK9LJ0zXCtRej7wW4ZXqPlz6UftohuF9jiXz6fDEjBKWF2sZv3JIMy/sqaomPJbgtwEFgw==" saltValue="AdYqiMBiDPWdUEBW3ZoOLw==" spinCount="100000" sheet="1" objects="1" scenarios="1" selectLockedCells="1"/>
  <printOptions horizontalCentered="1"/>
  <pageMargins left="0.19685039370078738" right="0.19685039370078738" top="0.19685039370078738" bottom="0.19685039370078738"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U31"/>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5" customWidth="1"/>
    <col min="12" max="12" width="8.77734375" style="64" customWidth="1"/>
    <col min="13" max="14" width="14.77734375" style="66" customWidth="1"/>
    <col min="15" max="17" width="14.77734375" style="163" customWidth="1"/>
    <col min="18" max="19" width="22.77734375" style="68" customWidth="1"/>
    <col min="20" max="20" width="22.77734375" style="69" customWidth="1"/>
    <col min="21" max="21" width="40.77734375" style="8" customWidth="1"/>
    <col min="22" max="16384" width="11.44140625" style="8"/>
  </cols>
  <sheetData>
    <row r="1" spans="1:21" ht="20.100000000000001" customHeight="1" x14ac:dyDescent="0.3">
      <c r="J1" s="115" t="s">
        <v>172</v>
      </c>
      <c r="K1" s="116" t="str">
        <f>Copertina!$B$1</f>
        <v>STA - Strutture Trasporto Alto Adige SpA</v>
      </c>
      <c r="L1" s="154"/>
      <c r="M1" s="143"/>
      <c r="N1" s="143"/>
      <c r="O1" s="155"/>
      <c r="P1" s="155"/>
      <c r="Q1" s="160"/>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55"/>
      <c r="P2" s="155"/>
      <c r="Q2" s="160"/>
      <c r="R2" s="143"/>
      <c r="S2" s="143"/>
      <c r="T2" s="143"/>
      <c r="U2" s="145"/>
    </row>
    <row r="3" spans="1:21" ht="20.100000000000001" customHeight="1" x14ac:dyDescent="0.3">
      <c r="J3" s="115" t="s">
        <v>1</v>
      </c>
      <c r="K3" s="116" t="str">
        <f>Copertina!$B$3</f>
        <v>Capitolato d'oneri</v>
      </c>
      <c r="L3" s="155"/>
      <c r="M3" s="143"/>
      <c r="N3" s="143"/>
      <c r="O3" s="155"/>
      <c r="P3" s="155"/>
      <c r="Q3" s="160"/>
      <c r="R3" s="143"/>
      <c r="S3" s="143"/>
      <c r="T3" s="143"/>
      <c r="U3" s="145"/>
    </row>
    <row r="4" spans="1:21" ht="20.100000000000001" customHeight="1" x14ac:dyDescent="0.3">
      <c r="J4" s="115" t="s">
        <v>2</v>
      </c>
      <c r="K4" s="116" t="str">
        <f>IF(Sommario!F21&lt;&gt;"",Sommario!F21,Sommario!D21)</f>
        <v xml:space="preserve">  - STA</v>
      </c>
      <c r="L4" s="154"/>
      <c r="M4" s="143"/>
      <c r="N4" s="143"/>
      <c r="O4" s="155"/>
      <c r="P4" s="155"/>
      <c r="Q4" s="160"/>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55"/>
      <c r="P5" s="155"/>
      <c r="Q5" s="160"/>
      <c r="R5" s="143"/>
      <c r="S5" s="143"/>
      <c r="T5" s="143"/>
      <c r="U5" s="145"/>
    </row>
    <row r="6" spans="1:21" ht="20.100000000000001" hidden="1" customHeight="1" x14ac:dyDescent="0.3">
      <c r="J6" s="115" t="s">
        <v>37</v>
      </c>
      <c r="K6" s="116">
        <f>Sommario!$B$21</f>
        <v>1</v>
      </c>
      <c r="L6" s="156" t="s">
        <v>168</v>
      </c>
      <c r="M6" s="143"/>
      <c r="N6" s="143"/>
      <c r="O6" s="155"/>
      <c r="P6" s="155"/>
      <c r="Q6" s="160"/>
      <c r="R6" s="143"/>
      <c r="S6" s="143"/>
      <c r="T6" s="143"/>
      <c r="U6" s="145"/>
    </row>
    <row r="7" spans="1:21" ht="20.100000000000001" hidden="1" customHeight="1" thickBot="1" x14ac:dyDescent="0.35">
      <c r="J7" s="115" t="s">
        <v>36</v>
      </c>
      <c r="K7" s="116">
        <f>Sommario!$C$21</f>
        <v>1</v>
      </c>
      <c r="L7" s="155"/>
      <c r="M7" s="143"/>
      <c r="N7" s="143"/>
      <c r="O7" s="155"/>
      <c r="P7" s="155"/>
      <c r="Q7" s="160"/>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61"/>
      <c r="P8" s="161"/>
      <c r="Q8" s="161"/>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162"/>
      <c r="P9" s="162"/>
      <c r="Q9" s="16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STA</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1"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1"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1"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1"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1"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1"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1"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1"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1"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1"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1"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1"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1"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1" s="60" customFormat="1" ht="17.399999999999999" x14ac:dyDescent="0.3">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row>
    <row r="31" spans="1:21" s="60" customFormat="1" ht="17.399999999999999" x14ac:dyDescent="0.3">
      <c r="A31" s="150">
        <v>3</v>
      </c>
      <c r="B31" s="55"/>
      <c r="C31" s="55" t="e">
        <f>IF(LEN(H31)=1, "T",
IF( LEN(#REF!)-LEN(SUBSTITUTE(#REF!,".",)) &gt; LEN(H31)-LEN(SUBSTITUTE(H31,".",)), "Ü",
""))</f>
        <v>#REF!</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row>
  </sheetData>
  <sheetProtection sheet="1" objects="1" scenarios="1" selectLockedCells="1"/>
  <mergeCells count="1">
    <mergeCell ref="O10:P10"/>
  </mergeCells>
  <conditionalFormatting sqref="P14:P31">
    <cfRule type="expression" dxfId="798" priority="1" stopIfTrue="1">
      <formula>$O14&lt;&gt;""</formula>
    </cfRule>
  </conditionalFormatting>
  <conditionalFormatting sqref="J14:U31">
    <cfRule type="expression" dxfId="797" priority="4" stopIfTrue="1">
      <formula>AND( $A14=1, $C14="T" )</formula>
    </cfRule>
    <cfRule type="expression" dxfId="796" priority="5" stopIfTrue="1">
      <formula>AND( $A14=4, $C14="ü" )</formula>
    </cfRule>
    <cfRule type="expression" dxfId="795" priority="6" stopIfTrue="1">
      <formula>AND( $A14=3, $C14="ü" )</formula>
    </cfRule>
    <cfRule type="expression" dxfId="794" priority="7" stopIfTrue="1">
      <formula>AND( $A14=2, $C14="Ü" )</formula>
    </cfRule>
  </conditionalFormatting>
  <conditionalFormatting sqref="O14:O31">
    <cfRule type="expression" dxfId="793" priority="2" stopIfTrue="1">
      <formula>AND($O14&lt;&gt;"",$P14&lt;&gt;"")</formula>
    </cfRule>
  </conditionalFormatting>
  <conditionalFormatting sqref="R14:R31">
    <cfRule type="expression" dxfId="79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IF(Sommario!F22&lt;&gt;"",Sommario!F22,Sommario!D22)</f>
        <v xml:space="preserve">  - Auftraggeber 2</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Sommario!$B$22</f>
        <v>1</v>
      </c>
      <c r="L6" s="156" t="s">
        <v>168</v>
      </c>
      <c r="M6" s="143"/>
      <c r="N6" s="143"/>
      <c r="O6" s="143"/>
      <c r="P6" s="143"/>
      <c r="Q6" s="144"/>
      <c r="R6" s="143"/>
      <c r="S6" s="143"/>
      <c r="T6" s="143"/>
      <c r="U6" s="145"/>
    </row>
    <row r="7" spans="1:21" ht="20.100000000000001" hidden="1" customHeight="1" thickBot="1" x14ac:dyDescent="0.35">
      <c r="J7" s="115" t="s">
        <v>36</v>
      </c>
      <c r="K7" s="116">
        <f>Sommario!$C$22</f>
        <v>2</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2</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91" priority="1" stopIfTrue="1">
      <formula>$O14&lt;&gt;""</formula>
    </cfRule>
  </conditionalFormatting>
  <conditionalFormatting sqref="J14:U31">
    <cfRule type="expression" dxfId="790" priority="4" stopIfTrue="1">
      <formula>AND( $A14=1, $C14="T" )</formula>
    </cfRule>
    <cfRule type="expression" dxfId="789" priority="5" stopIfTrue="1">
      <formula>AND( $A14=4, $C14="ü" )</formula>
    </cfRule>
    <cfRule type="expression" dxfId="788" priority="6" stopIfTrue="1">
      <formula>AND( $A14=3, $C14="ü" )</formula>
    </cfRule>
    <cfRule type="expression" dxfId="787" priority="7" stopIfTrue="1">
      <formula>AND( $A14=2, $C14="Ü" )</formula>
    </cfRule>
  </conditionalFormatting>
  <conditionalFormatting sqref="O14:O31">
    <cfRule type="expression" dxfId="786" priority="2" stopIfTrue="1">
      <formula>AND($O14&lt;&gt;"",$P14&lt;&gt;"")</formula>
    </cfRule>
  </conditionalFormatting>
  <conditionalFormatting sqref="R14:R31">
    <cfRule type="expression" dxfId="78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IF(Sommario!F23&lt;&gt;"",Sommario!F23,Sommario!D23)</f>
        <v xml:space="preserve">  - Auftraggeber 3</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Sommario!$B$23</f>
        <v>1</v>
      </c>
      <c r="L6" s="156" t="s">
        <v>168</v>
      </c>
      <c r="M6" s="143"/>
      <c r="N6" s="143"/>
      <c r="O6" s="143"/>
      <c r="P6" s="143"/>
      <c r="Q6" s="144"/>
      <c r="R6" s="143"/>
      <c r="S6" s="143"/>
      <c r="T6" s="143"/>
      <c r="U6" s="145"/>
    </row>
    <row r="7" spans="1:21" ht="20.100000000000001" hidden="1" customHeight="1" thickBot="1" x14ac:dyDescent="0.35">
      <c r="J7" s="115" t="s">
        <v>36</v>
      </c>
      <c r="K7" s="116">
        <f>Sommario!$C$23</f>
        <v>3</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3</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84" priority="1" stopIfTrue="1">
      <formula>$O14&lt;&gt;""</formula>
    </cfRule>
  </conditionalFormatting>
  <conditionalFormatting sqref="J14:U31">
    <cfRule type="expression" dxfId="783" priority="4" stopIfTrue="1">
      <formula>AND( $A14=1, $C14="T" )</formula>
    </cfRule>
    <cfRule type="expression" dxfId="782" priority="5" stopIfTrue="1">
      <formula>AND( $A14=4, $C14="ü" )</formula>
    </cfRule>
    <cfRule type="expression" dxfId="781" priority="6" stopIfTrue="1">
      <formula>AND( $A14=3, $C14="ü" )</formula>
    </cfRule>
    <cfRule type="expression" dxfId="780" priority="7" stopIfTrue="1">
      <formula>AND( $A14=2, $C14="Ü" )</formula>
    </cfRule>
  </conditionalFormatting>
  <conditionalFormatting sqref="O14:O31">
    <cfRule type="expression" dxfId="779" priority="2" stopIfTrue="1">
      <formula>AND($O14&lt;&gt;"",$P14&lt;&gt;"")</formula>
    </cfRule>
  </conditionalFormatting>
  <conditionalFormatting sqref="R14:R31">
    <cfRule type="expression" dxfId="77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IF(Sommario!F24&lt;&gt;"",Sommario!F24,Sommario!D24)</f>
        <v xml:space="preserve">  - Auftraggeber 4</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Sommario!$B$24</f>
        <v>1</v>
      </c>
      <c r="L6" s="156" t="s">
        <v>168</v>
      </c>
      <c r="M6" s="143"/>
      <c r="N6" s="143"/>
      <c r="O6" s="143"/>
      <c r="P6" s="143"/>
      <c r="Q6" s="144"/>
      <c r="R6" s="143"/>
      <c r="S6" s="143"/>
      <c r="T6" s="143"/>
      <c r="U6" s="145"/>
    </row>
    <row r="7" spans="1:21" ht="20.100000000000001" hidden="1" customHeight="1" thickBot="1" x14ac:dyDescent="0.35">
      <c r="J7" s="115" t="s">
        <v>36</v>
      </c>
      <c r="K7" s="116">
        <f>Sommario!$C$24</f>
        <v>4</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4</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77" priority="1" stopIfTrue="1">
      <formula>$O14&lt;&gt;""</formula>
    </cfRule>
  </conditionalFormatting>
  <conditionalFormatting sqref="J14:U31">
    <cfRule type="expression" dxfId="776" priority="4" stopIfTrue="1">
      <formula>AND( $A14=1, $C14="T" )</formula>
    </cfRule>
    <cfRule type="expression" dxfId="775" priority="5" stopIfTrue="1">
      <formula>AND( $A14=4, $C14="ü" )</formula>
    </cfRule>
    <cfRule type="expression" dxfId="774" priority="6" stopIfTrue="1">
      <formula>AND( $A14=3, $C14="ü" )</formula>
    </cfRule>
    <cfRule type="expression" dxfId="773" priority="7" stopIfTrue="1">
      <formula>AND( $A14=2, $C14="Ü" )</formula>
    </cfRule>
  </conditionalFormatting>
  <conditionalFormatting sqref="O14:O31">
    <cfRule type="expression" dxfId="772" priority="2" stopIfTrue="1">
      <formula>AND($O14&lt;&gt;"",$P14&lt;&gt;"")</formula>
    </cfRule>
  </conditionalFormatting>
  <conditionalFormatting sqref="R14:R31">
    <cfRule type="expression" dxfId="77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IF(Sommario!F25&lt;&gt;"",Sommario!F25,Sommario!D25)</f>
        <v xml:space="preserve">  - Auftraggeber 5</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Sommario!$B$25</f>
        <v>1</v>
      </c>
      <c r="L6" s="156" t="s">
        <v>168</v>
      </c>
      <c r="M6" s="143"/>
      <c r="N6" s="143"/>
      <c r="O6" s="143"/>
      <c r="P6" s="143"/>
      <c r="Q6" s="144"/>
      <c r="R6" s="143"/>
      <c r="S6" s="143"/>
      <c r="T6" s="143"/>
      <c r="U6" s="145"/>
    </row>
    <row r="7" spans="1:21" ht="20.100000000000001" hidden="1" customHeight="1" thickBot="1" x14ac:dyDescent="0.35">
      <c r="J7" s="115" t="s">
        <v>36</v>
      </c>
      <c r="K7" s="116">
        <f>Sommario!$C$25</f>
        <v>5</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5</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70" priority="1" stopIfTrue="1">
      <formula>$O14&lt;&gt;""</formula>
    </cfRule>
  </conditionalFormatting>
  <conditionalFormatting sqref="J14:U31">
    <cfRule type="expression" dxfId="769" priority="4" stopIfTrue="1">
      <formula>AND( $A14=1, $C14="T" )</formula>
    </cfRule>
    <cfRule type="expression" dxfId="768" priority="5" stopIfTrue="1">
      <formula>AND( $A14=4, $C14="ü" )</formula>
    </cfRule>
    <cfRule type="expression" dxfId="767" priority="6" stopIfTrue="1">
      <formula>AND( $A14=3, $C14="ü" )</formula>
    </cfRule>
    <cfRule type="expression" dxfId="766" priority="7" stopIfTrue="1">
      <formula>AND( $A14=2, $C14="Ü" )</formula>
    </cfRule>
  </conditionalFormatting>
  <conditionalFormatting sqref="O14:O31">
    <cfRule type="expression" dxfId="765" priority="2" stopIfTrue="1">
      <formula>AND($O14&lt;&gt;"",$P14&lt;&gt;"")</formula>
    </cfRule>
  </conditionalFormatting>
  <conditionalFormatting sqref="R14:R31">
    <cfRule type="expression" dxfId="76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IF(Sommario!F26&lt;&gt;"",Sommario!F26,Sommario!D26)</f>
        <v xml:space="preserve">  - Auftraggeber 6</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Sommario!$B$26</f>
        <v>1</v>
      </c>
      <c r="L6" s="156" t="s">
        <v>168</v>
      </c>
      <c r="M6" s="143"/>
      <c r="N6" s="143"/>
      <c r="O6" s="143"/>
      <c r="P6" s="143"/>
      <c r="Q6" s="144"/>
      <c r="R6" s="143"/>
      <c r="S6" s="143"/>
      <c r="T6" s="143"/>
      <c r="U6" s="145"/>
    </row>
    <row r="7" spans="1:21" ht="20.100000000000001" hidden="1" customHeight="1" thickBot="1" x14ac:dyDescent="0.35">
      <c r="J7" s="115" t="s">
        <v>36</v>
      </c>
      <c r="K7" s="116">
        <f>Sommario!$C$26</f>
        <v>6</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6</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63" priority="1" stopIfTrue="1">
      <formula>$O14&lt;&gt;""</formula>
    </cfRule>
  </conditionalFormatting>
  <conditionalFormatting sqref="J14:U31">
    <cfRule type="expression" dxfId="762" priority="4" stopIfTrue="1">
      <formula>AND( $A14=1, $C14="T" )</formula>
    </cfRule>
    <cfRule type="expression" dxfId="761" priority="5" stopIfTrue="1">
      <formula>AND( $A14=4, $C14="ü" )</formula>
    </cfRule>
    <cfRule type="expression" dxfId="760" priority="6" stopIfTrue="1">
      <formula>AND( $A14=3, $C14="ü" )</formula>
    </cfRule>
    <cfRule type="expression" dxfId="759" priority="7" stopIfTrue="1">
      <formula>AND( $A14=2, $C14="Ü" )</formula>
    </cfRule>
  </conditionalFormatting>
  <conditionalFormatting sqref="O14:O31">
    <cfRule type="expression" dxfId="758" priority="2" stopIfTrue="1">
      <formula>AND($O14&lt;&gt;"",$P14&lt;&gt;"")</formula>
    </cfRule>
  </conditionalFormatting>
  <conditionalFormatting sqref="R14:R31">
    <cfRule type="expression" dxfId="75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IF(Sommario!F27&lt;&gt;"",Sommario!F27,Sommario!D27)</f>
        <v xml:space="preserve">  - Auftraggeber 7</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Sommario!$B$27</f>
        <v>1</v>
      </c>
      <c r="L6" s="156" t="s">
        <v>168</v>
      </c>
      <c r="M6" s="143"/>
      <c r="N6" s="143"/>
      <c r="O6" s="143"/>
      <c r="P6" s="143"/>
      <c r="Q6" s="144"/>
      <c r="R6" s="143"/>
      <c r="S6" s="143"/>
      <c r="T6" s="143"/>
      <c r="U6" s="145"/>
    </row>
    <row r="7" spans="1:21" ht="20.100000000000001" hidden="1" customHeight="1" thickBot="1" x14ac:dyDescent="0.35">
      <c r="J7" s="115" t="s">
        <v>36</v>
      </c>
      <c r="K7" s="116">
        <f>Sommario!$C$27</f>
        <v>7</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7</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56" priority="1" stopIfTrue="1">
      <formula>$O14&lt;&gt;""</formula>
    </cfRule>
  </conditionalFormatting>
  <conditionalFormatting sqref="J14:U31">
    <cfRule type="expression" dxfId="755" priority="4" stopIfTrue="1">
      <formula>AND( $A14=1, $C14="T" )</formula>
    </cfRule>
    <cfRule type="expression" dxfId="754" priority="5" stopIfTrue="1">
      <formula>AND( $A14=4, $C14="ü" )</formula>
    </cfRule>
    <cfRule type="expression" dxfId="753" priority="6" stopIfTrue="1">
      <formula>AND( $A14=3, $C14="ü" )</formula>
    </cfRule>
    <cfRule type="expression" dxfId="752" priority="7" stopIfTrue="1">
      <formula>AND( $A14=2, $C14="Ü" )</formula>
    </cfRule>
  </conditionalFormatting>
  <conditionalFormatting sqref="O14:O31">
    <cfRule type="expression" dxfId="751" priority="2" stopIfTrue="1">
      <formula>AND($O14&lt;&gt;"",$P14&lt;&gt;"")</formula>
    </cfRule>
  </conditionalFormatting>
  <conditionalFormatting sqref="R14:R31">
    <cfRule type="expression" dxfId="75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IF(Sommario!F28&lt;&gt;"",Sommario!F28,Sommario!D28)</f>
        <v xml:space="preserve">  - Auftraggeber 8</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Sommario!$B$28</f>
        <v>1</v>
      </c>
      <c r="L6" s="156" t="s">
        <v>168</v>
      </c>
      <c r="M6" s="143"/>
      <c r="N6" s="143"/>
      <c r="O6" s="143"/>
      <c r="P6" s="143"/>
      <c r="Q6" s="144"/>
      <c r="R6" s="143"/>
      <c r="S6" s="143"/>
      <c r="T6" s="143"/>
      <c r="U6" s="145"/>
    </row>
    <row r="7" spans="1:21" ht="20.100000000000001" hidden="1" customHeight="1" thickBot="1" x14ac:dyDescent="0.35">
      <c r="J7" s="115" t="s">
        <v>36</v>
      </c>
      <c r="K7" s="116">
        <f>Sommario!$C$28</f>
        <v>8</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8</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49" priority="1" stopIfTrue="1">
      <formula>$O14&lt;&gt;""</formula>
    </cfRule>
  </conditionalFormatting>
  <conditionalFormatting sqref="J14:U31">
    <cfRule type="expression" dxfId="748" priority="4" stopIfTrue="1">
      <formula>AND( $A14=1, $C14="T" )</formula>
    </cfRule>
    <cfRule type="expression" dxfId="747" priority="5" stopIfTrue="1">
      <formula>AND( $A14=4, $C14="ü" )</formula>
    </cfRule>
    <cfRule type="expression" dxfId="746" priority="6" stopIfTrue="1">
      <formula>AND( $A14=3, $C14="ü" )</formula>
    </cfRule>
    <cfRule type="expression" dxfId="745" priority="7" stopIfTrue="1">
      <formula>AND( $A14=2, $C14="Ü" )</formula>
    </cfRule>
  </conditionalFormatting>
  <conditionalFormatting sqref="O14:O31">
    <cfRule type="expression" dxfId="744" priority="2" stopIfTrue="1">
      <formula>AND($O14&lt;&gt;"",$P14&lt;&gt;"")</formula>
    </cfRule>
  </conditionalFormatting>
  <conditionalFormatting sqref="R14:R31">
    <cfRule type="expression" dxfId="74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IF(Sommario!F29&lt;&gt;"",Sommario!F29,Sommario!D29)</f>
        <v xml:space="preserve">  - Auftraggeber 9</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Sommario!$B$29</f>
        <v>1</v>
      </c>
      <c r="L6" s="156" t="s">
        <v>168</v>
      </c>
      <c r="M6" s="143"/>
      <c r="N6" s="143"/>
      <c r="O6" s="143"/>
      <c r="P6" s="143"/>
      <c r="Q6" s="144"/>
      <c r="R6" s="143"/>
      <c r="S6" s="143"/>
      <c r="T6" s="143"/>
      <c r="U6" s="145"/>
    </row>
    <row r="7" spans="1:21" ht="20.100000000000001" hidden="1" customHeight="1" thickBot="1" x14ac:dyDescent="0.35">
      <c r="J7" s="115" t="s">
        <v>36</v>
      </c>
      <c r="K7" s="116">
        <f>Sommario!$C$29</f>
        <v>9</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9</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42" priority="1" stopIfTrue="1">
      <formula>$O14&lt;&gt;""</formula>
    </cfRule>
  </conditionalFormatting>
  <conditionalFormatting sqref="J14:U31">
    <cfRule type="expression" dxfId="741" priority="4" stopIfTrue="1">
      <formula>AND( $A14=1, $C14="T" )</formula>
    </cfRule>
    <cfRule type="expression" dxfId="740" priority="5" stopIfTrue="1">
      <formula>AND( $A14=4, $C14="ü" )</formula>
    </cfRule>
    <cfRule type="expression" dxfId="739" priority="6" stopIfTrue="1">
      <formula>AND( $A14=3, $C14="ü" )</formula>
    </cfRule>
    <cfRule type="expression" dxfId="738" priority="7" stopIfTrue="1">
      <formula>AND( $A14=2, $C14="Ü" )</formula>
    </cfRule>
  </conditionalFormatting>
  <conditionalFormatting sqref="O14:O31">
    <cfRule type="expression" dxfId="737" priority="2" stopIfTrue="1">
      <formula>AND($O14&lt;&gt;"",$P14&lt;&gt;"")</formula>
    </cfRule>
  </conditionalFormatting>
  <conditionalFormatting sqref="R14:R31">
    <cfRule type="expression" dxfId="73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F14"/>
  <sheetViews>
    <sheetView zoomScaleNormal="100" workbookViewId="0">
      <selection activeCell="A10" sqref="A10"/>
    </sheetView>
  </sheetViews>
  <sheetFormatPr baseColWidth="10" defaultColWidth="11.44140625" defaultRowHeight="15" x14ac:dyDescent="0.3"/>
  <cols>
    <col min="1" max="1" width="16.77734375" style="3" customWidth="1"/>
    <col min="2" max="3" width="36.77734375" style="2" customWidth="1"/>
    <col min="4" max="16384" width="11.44140625" style="1"/>
  </cols>
  <sheetData>
    <row r="1" spans="1:6" ht="16.2" thickBot="1" x14ac:dyDescent="0.35">
      <c r="A1" s="503" t="s">
        <v>178</v>
      </c>
      <c r="B1" s="504"/>
      <c r="C1" s="505"/>
    </row>
    <row r="2" spans="1:6" ht="20.100000000000001" customHeight="1" x14ac:dyDescent="0.3">
      <c r="A2" s="189" t="s">
        <v>172</v>
      </c>
      <c r="B2" s="190" t="str">
        <f>Copertina!$B$1</f>
        <v>STA - Strutture Trasporto Alto Adige SpA</v>
      </c>
      <c r="C2" s="191"/>
    </row>
    <row r="3" spans="1:6" ht="20.100000000000001" customHeight="1" x14ac:dyDescent="0.3">
      <c r="A3" s="192" t="s">
        <v>0</v>
      </c>
      <c r="B3" s="6" t="str">
        <f>Copertina!$B$2</f>
        <v>Sistema ticketing e ITCS per la Provincia Autonoma di Bolzano - Alto Adige</v>
      </c>
      <c r="C3" s="193"/>
    </row>
    <row r="4" spans="1:6" ht="20.100000000000001" customHeight="1" x14ac:dyDescent="0.3">
      <c r="A4" s="192" t="s">
        <v>1</v>
      </c>
      <c r="B4" s="6" t="str">
        <f>Copertina!$B$3</f>
        <v>Capitolato d'oneri</v>
      </c>
      <c r="C4" s="194"/>
    </row>
    <row r="5" spans="1:6" ht="20.100000000000001" customHeight="1" x14ac:dyDescent="0.3">
      <c r="A5" s="192" t="s">
        <v>2</v>
      </c>
      <c r="B5" s="6" t="s">
        <v>29</v>
      </c>
      <c r="C5" s="194"/>
      <c r="D5" s="4"/>
      <c r="E5" s="4"/>
      <c r="F5" s="4"/>
    </row>
    <row r="6" spans="1:6" ht="15.6" thickBot="1" x14ac:dyDescent="0.35">
      <c r="A6" s="195"/>
      <c r="B6" s="7"/>
      <c r="C6" s="196"/>
      <c r="D6" s="4"/>
      <c r="E6" s="4"/>
      <c r="F6" s="4"/>
    </row>
    <row r="7" spans="1:6" ht="13.2" x14ac:dyDescent="0.3">
      <c r="A7" s="197" t="s">
        <v>5</v>
      </c>
      <c r="B7" s="148" t="s">
        <v>6</v>
      </c>
      <c r="C7" s="198"/>
      <c r="D7" s="5"/>
      <c r="E7" s="4"/>
      <c r="F7" s="4"/>
    </row>
    <row r="8" spans="1:6" ht="13.8" thickBot="1" x14ac:dyDescent="0.35">
      <c r="A8" s="199" t="s">
        <v>7</v>
      </c>
      <c r="B8" s="149">
        <v>2</v>
      </c>
      <c r="C8" s="200" t="str">
        <f>IF(Steuerung!$B$8&lt;&gt;"",IF(OR(Steuerung!$B$8=0,Steuerung!$B$8&gt;1),"Stellen nach dem Komma",IF(Steuerung!$B$8=1,"Stelle nach dem Komma","")),"")</f>
        <v>Stellen nach dem Komma</v>
      </c>
      <c r="D8" s="5"/>
      <c r="E8" s="4"/>
      <c r="F8" s="4"/>
    </row>
    <row r="9" spans="1:6" ht="15.6" thickBot="1" x14ac:dyDescent="0.35">
      <c r="A9" s="195"/>
      <c r="B9" s="7"/>
      <c r="C9" s="196"/>
      <c r="D9" s="4"/>
      <c r="E9" s="4"/>
      <c r="F9" s="4"/>
    </row>
    <row r="10" spans="1:6" ht="20.100000000000001" customHeight="1" x14ac:dyDescent="0.3">
      <c r="A10" s="104">
        <v>1</v>
      </c>
      <c r="B10" s="105" t="s">
        <v>30</v>
      </c>
      <c r="C10" s="500" t="s">
        <v>208</v>
      </c>
    </row>
    <row r="11" spans="1:6" ht="20.100000000000001" customHeight="1" x14ac:dyDescent="0.3">
      <c r="A11" s="106">
        <v>0</v>
      </c>
      <c r="B11" s="107" t="s">
        <v>31</v>
      </c>
      <c r="C11" s="501"/>
    </row>
    <row r="12" spans="1:6" ht="20.100000000000001" customHeight="1" x14ac:dyDescent="0.3">
      <c r="A12" s="106">
        <v>1</v>
      </c>
      <c r="B12" s="107" t="s">
        <v>32</v>
      </c>
      <c r="C12" s="501"/>
    </row>
    <row r="13" spans="1:6" ht="20.100000000000001" customHeight="1" thickBot="1" x14ac:dyDescent="0.35">
      <c r="A13" s="147" t="s">
        <v>176</v>
      </c>
      <c r="B13" s="108" t="s">
        <v>173</v>
      </c>
      <c r="C13" s="502"/>
    </row>
    <row r="14" spans="1:6" ht="16.2" thickBot="1" x14ac:dyDescent="0.35">
      <c r="A14" s="503" t="s">
        <v>178</v>
      </c>
      <c r="B14" s="504"/>
      <c r="C14" s="505"/>
    </row>
  </sheetData>
  <sheetProtection sheet="1" objects="1" scenarios="1" selectLockedCells="1"/>
  <mergeCells count="3">
    <mergeCell ref="C10:C13"/>
    <mergeCell ref="A1:C1"/>
    <mergeCell ref="A14:C14"/>
  </mergeCells>
  <conditionalFormatting sqref="A11">
    <cfRule type="expression" dxfId="809" priority="5">
      <formula>OR($A11&gt;5,$A11&lt;1)</formula>
    </cfRule>
    <cfRule type="expression" dxfId="808" priority="8">
      <formula>AND($A11&lt;6,$A11&gt;0)</formula>
    </cfRule>
  </conditionalFormatting>
  <conditionalFormatting sqref="A10">
    <cfRule type="expression" dxfId="807" priority="3">
      <formula>OR($A10&gt;10,$A10&lt;1)</formula>
    </cfRule>
    <cfRule type="expression" dxfId="806" priority="4">
      <formula>AND($A10&lt;11,$A10&gt;0)</formula>
    </cfRule>
  </conditionalFormatting>
  <conditionalFormatting sqref="A12">
    <cfRule type="expression" dxfId="805" priority="6">
      <formula>OR($A$12&gt;5,$A$12&lt;1)</formula>
    </cfRule>
    <cfRule type="expression" dxfId="804" priority="7">
      <formula>AND($A$12&lt;6,$A$12&gt;0)</formula>
    </cfRule>
  </conditionalFormatting>
  <conditionalFormatting sqref="A13">
    <cfRule type="expression" dxfId="803" priority="2">
      <formula>OR($A$13="",$A$13="x",$A$13="X")</formula>
    </cfRule>
  </conditionalFormatting>
  <conditionalFormatting sqref="C10:C13">
    <cfRule type="containsText" dxfId="802"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IF(Sommario!F30&lt;&gt;"",Sommario!F30,Sommario!D30)</f>
        <v xml:space="preserve">  - Auftraggeber 10</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Sommario!$B$30</f>
        <v>1</v>
      </c>
      <c r="L6" s="156" t="s">
        <v>168</v>
      </c>
      <c r="M6" s="143"/>
      <c r="N6" s="143"/>
      <c r="O6" s="143"/>
      <c r="P6" s="143"/>
      <c r="Q6" s="144"/>
      <c r="R6" s="143"/>
      <c r="S6" s="143"/>
      <c r="T6" s="143"/>
      <c r="U6" s="145"/>
    </row>
    <row r="7" spans="1:21" ht="20.100000000000001" hidden="1" customHeight="1" thickBot="1" x14ac:dyDescent="0.35">
      <c r="J7" s="115" t="s">
        <v>36</v>
      </c>
      <c r="K7" s="116">
        <f>Sommario!$C$30</f>
        <v>10</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 xml:space="preserve">  - Auftraggeber 10</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35" priority="1" stopIfTrue="1">
      <formula>$O14&lt;&gt;""</formula>
    </cfRule>
  </conditionalFormatting>
  <conditionalFormatting sqref="J14:U31">
    <cfRule type="expression" dxfId="734" priority="4" stopIfTrue="1">
      <formula>AND( $A14=1, $C14="T" )</formula>
    </cfRule>
    <cfRule type="expression" dxfId="733" priority="5" stopIfTrue="1">
      <formula>AND( $A14=4, $C14="ü" )</formula>
    </cfRule>
    <cfRule type="expression" dxfId="732" priority="6" stopIfTrue="1">
      <formula>AND( $A14=3, $C14="ü" )</formula>
    </cfRule>
    <cfRule type="expression" dxfId="731" priority="7" stopIfTrue="1">
      <formula>AND( $A14=2, $C14="Ü" )</formula>
    </cfRule>
  </conditionalFormatting>
  <conditionalFormatting sqref="O14:O31">
    <cfRule type="expression" dxfId="730" priority="2" stopIfTrue="1">
      <formula>AND($O14&lt;&gt;"",$P14&lt;&gt;"")</formula>
    </cfRule>
  </conditionalFormatting>
  <conditionalFormatting sqref="R14:R31">
    <cfRule type="expression" dxfId="72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IF(Sommario!F31&lt;&gt;"",Sommario!F31,Sommario!D31)</f>
        <v>IK-Teilprojekt II - AG 1</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Sommario!$B$31</f>
        <v>2</v>
      </c>
      <c r="L6" s="156" t="s">
        <v>168</v>
      </c>
      <c r="M6" s="143"/>
      <c r="N6" s="143"/>
      <c r="O6" s="143"/>
      <c r="P6" s="143"/>
      <c r="Q6" s="144"/>
      <c r="R6" s="143"/>
      <c r="S6" s="143"/>
      <c r="T6" s="143"/>
      <c r="U6" s="145"/>
    </row>
    <row r="7" spans="1:21" ht="20.100000000000001" hidden="1" customHeight="1" thickBot="1" x14ac:dyDescent="0.35">
      <c r="J7" s="115" t="s">
        <v>36</v>
      </c>
      <c r="K7" s="116">
        <f>Sommario!$C$31</f>
        <v>1</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1</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28" priority="1" stopIfTrue="1">
      <formula>$O14&lt;&gt;""</formula>
    </cfRule>
  </conditionalFormatting>
  <conditionalFormatting sqref="J14:U31">
    <cfRule type="expression" dxfId="727" priority="4" stopIfTrue="1">
      <formula>AND( $A14=1, $C14="T" )</formula>
    </cfRule>
    <cfRule type="expression" dxfId="726" priority="5" stopIfTrue="1">
      <formula>AND( $A14=4, $C14="ü" )</formula>
    </cfRule>
    <cfRule type="expression" dxfId="725" priority="6" stopIfTrue="1">
      <formula>AND( $A14=3, $C14="ü" )</formula>
    </cfRule>
    <cfRule type="expression" dxfId="724" priority="7" stopIfTrue="1">
      <formula>AND( $A14=2, $C14="Ü" )</formula>
    </cfRule>
  </conditionalFormatting>
  <conditionalFormatting sqref="O14:O31">
    <cfRule type="expression" dxfId="723" priority="2" stopIfTrue="1">
      <formula>AND($O14&lt;&gt;"",$P14&lt;&gt;"")</formula>
    </cfRule>
  </conditionalFormatting>
  <conditionalFormatting sqref="R14:R31">
    <cfRule type="expression" dxfId="72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IF(Sommario!F32&lt;&gt;"",Sommario!F32,Sommario!D32)</f>
        <v>IK-Teilprojekt II - AG 2</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Sommario!$B$32</f>
        <v>2</v>
      </c>
      <c r="L6" s="156" t="s">
        <v>168</v>
      </c>
      <c r="M6" s="143"/>
      <c r="N6" s="143"/>
      <c r="O6" s="143"/>
      <c r="P6" s="143"/>
      <c r="Q6" s="144"/>
      <c r="R6" s="143"/>
      <c r="S6" s="143"/>
      <c r="T6" s="143"/>
      <c r="U6" s="145"/>
    </row>
    <row r="7" spans="1:21" ht="20.100000000000001" hidden="1" customHeight="1" thickBot="1" x14ac:dyDescent="0.35">
      <c r="J7" s="115" t="s">
        <v>36</v>
      </c>
      <c r="K7" s="116">
        <f>Sommario!$C$32</f>
        <v>2</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2</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21" priority="1" stopIfTrue="1">
      <formula>$O14&lt;&gt;""</formula>
    </cfRule>
  </conditionalFormatting>
  <conditionalFormatting sqref="J14:U31">
    <cfRule type="expression" dxfId="720" priority="4" stopIfTrue="1">
      <formula>AND( $A14=1, $C14="T" )</formula>
    </cfRule>
    <cfRule type="expression" dxfId="719" priority="5" stopIfTrue="1">
      <formula>AND( $A14=4, $C14="ü" )</formula>
    </cfRule>
    <cfRule type="expression" dxfId="718" priority="6" stopIfTrue="1">
      <formula>AND( $A14=3, $C14="ü" )</formula>
    </cfRule>
    <cfRule type="expression" dxfId="717" priority="7" stopIfTrue="1">
      <formula>AND( $A14=2, $C14="Ü" )</formula>
    </cfRule>
  </conditionalFormatting>
  <conditionalFormatting sqref="O14:O31">
    <cfRule type="expression" dxfId="716" priority="2" stopIfTrue="1">
      <formula>AND($O14&lt;&gt;"",$P14&lt;&gt;"")</formula>
    </cfRule>
  </conditionalFormatting>
  <conditionalFormatting sqref="R14:R31">
    <cfRule type="expression" dxfId="71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IF(Sommario!F33&lt;&gt;"",Sommario!F33,Sommario!D33)</f>
        <v>IK-Teilprojekt II - AG 3</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Sommario!$B$33</f>
        <v>2</v>
      </c>
      <c r="L6" s="156" t="s">
        <v>168</v>
      </c>
      <c r="M6" s="143"/>
      <c r="N6" s="143"/>
      <c r="O6" s="143"/>
      <c r="P6" s="143"/>
      <c r="Q6" s="144"/>
      <c r="R6" s="143"/>
      <c r="S6" s="143"/>
      <c r="T6" s="143"/>
      <c r="U6" s="145"/>
    </row>
    <row r="7" spans="1:21" ht="20.100000000000001" hidden="1" customHeight="1" thickBot="1" x14ac:dyDescent="0.35">
      <c r="J7" s="115" t="s">
        <v>36</v>
      </c>
      <c r="K7" s="116">
        <f>Sommario!$C$33</f>
        <v>3</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3</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14" priority="1" stopIfTrue="1">
      <formula>$O14&lt;&gt;""</formula>
    </cfRule>
  </conditionalFormatting>
  <conditionalFormatting sqref="J14:U31">
    <cfRule type="expression" dxfId="713" priority="4" stopIfTrue="1">
      <formula>AND( $A14=1, $C14="T" )</formula>
    </cfRule>
    <cfRule type="expression" dxfId="712" priority="5" stopIfTrue="1">
      <formula>AND( $A14=4, $C14="ü" )</formula>
    </cfRule>
    <cfRule type="expression" dxfId="711" priority="6" stopIfTrue="1">
      <formula>AND( $A14=3, $C14="ü" )</formula>
    </cfRule>
    <cfRule type="expression" dxfId="710" priority="7" stopIfTrue="1">
      <formula>AND( $A14=2, $C14="Ü" )</formula>
    </cfRule>
  </conditionalFormatting>
  <conditionalFormatting sqref="O14:O31">
    <cfRule type="expression" dxfId="709" priority="2" stopIfTrue="1">
      <formula>AND($O14&lt;&gt;"",$P14&lt;&gt;"")</formula>
    </cfRule>
  </conditionalFormatting>
  <conditionalFormatting sqref="R14:R31">
    <cfRule type="expression" dxfId="70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IF(Sommario!F34&lt;&gt;"",Sommario!F34,Sommario!D34)</f>
        <v>IK-Teilprojekt II - AG 4</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Sommario!$B$34</f>
        <v>2</v>
      </c>
      <c r="L6" s="156" t="s">
        <v>168</v>
      </c>
      <c r="M6" s="143"/>
      <c r="N6" s="143"/>
      <c r="O6" s="143"/>
      <c r="P6" s="143"/>
      <c r="Q6" s="144"/>
      <c r="R6" s="143"/>
      <c r="S6" s="143"/>
      <c r="T6" s="143"/>
      <c r="U6" s="145"/>
    </row>
    <row r="7" spans="1:21" ht="20.100000000000001" hidden="1" customHeight="1" thickBot="1" x14ac:dyDescent="0.35">
      <c r="J7" s="115" t="s">
        <v>36</v>
      </c>
      <c r="K7" s="116">
        <f>Sommario!$C$34</f>
        <v>4</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4</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07" priority="1" stopIfTrue="1">
      <formula>$O14&lt;&gt;""</formula>
    </cfRule>
  </conditionalFormatting>
  <conditionalFormatting sqref="J14:U31">
    <cfRule type="expression" dxfId="706" priority="4" stopIfTrue="1">
      <formula>AND( $A14=1, $C14="T" )</formula>
    </cfRule>
    <cfRule type="expression" dxfId="705" priority="5" stopIfTrue="1">
      <formula>AND( $A14=4, $C14="ü" )</formula>
    </cfRule>
    <cfRule type="expression" dxfId="704" priority="6" stopIfTrue="1">
      <formula>AND( $A14=3, $C14="ü" )</formula>
    </cfRule>
    <cfRule type="expression" dxfId="703" priority="7" stopIfTrue="1">
      <formula>AND( $A14=2, $C14="Ü" )</formula>
    </cfRule>
  </conditionalFormatting>
  <conditionalFormatting sqref="O14:O31">
    <cfRule type="expression" dxfId="702" priority="2" stopIfTrue="1">
      <formula>AND($O14&lt;&gt;"",$P14&lt;&gt;"")</formula>
    </cfRule>
  </conditionalFormatting>
  <conditionalFormatting sqref="R14:R31">
    <cfRule type="expression" dxfId="70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IF(Sommario!F35&lt;&gt;"",Sommario!F35,Sommario!D35)</f>
        <v>IK-Teilprojekt II - AG 5</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Sommario!$B$35</f>
        <v>2</v>
      </c>
      <c r="L6" s="156" t="s">
        <v>168</v>
      </c>
      <c r="M6" s="143"/>
      <c r="N6" s="143"/>
      <c r="O6" s="143"/>
      <c r="P6" s="143"/>
      <c r="Q6" s="144"/>
      <c r="R6" s="143"/>
      <c r="S6" s="143"/>
      <c r="T6" s="143"/>
      <c r="U6" s="145"/>
    </row>
    <row r="7" spans="1:21" ht="20.100000000000001" hidden="1" customHeight="1" thickBot="1" x14ac:dyDescent="0.35">
      <c r="J7" s="115" t="s">
        <v>36</v>
      </c>
      <c r="K7" s="116">
        <f>Sommario!$C$35</f>
        <v>5</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5</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700" priority="1" stopIfTrue="1">
      <formula>$O14&lt;&gt;""</formula>
    </cfRule>
  </conditionalFormatting>
  <conditionalFormatting sqref="J14:U31">
    <cfRule type="expression" dxfId="699" priority="4" stopIfTrue="1">
      <formula>AND( $A14=1, $C14="T" )</formula>
    </cfRule>
    <cfRule type="expression" dxfId="698" priority="5" stopIfTrue="1">
      <formula>AND( $A14=4, $C14="ü" )</formula>
    </cfRule>
    <cfRule type="expression" dxfId="697" priority="6" stopIfTrue="1">
      <formula>AND( $A14=3, $C14="ü" )</formula>
    </cfRule>
    <cfRule type="expression" dxfId="696" priority="7" stopIfTrue="1">
      <formula>AND( $A14=2, $C14="Ü" )</formula>
    </cfRule>
  </conditionalFormatting>
  <conditionalFormatting sqref="O14:O31">
    <cfRule type="expression" dxfId="695" priority="2" stopIfTrue="1">
      <formula>AND($O14&lt;&gt;"",$P14&lt;&gt;"")</formula>
    </cfRule>
  </conditionalFormatting>
  <conditionalFormatting sqref="R14:R31">
    <cfRule type="expression" dxfId="69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IF(Sommario!F36&lt;&gt;"",Sommario!F36,Sommario!D36)</f>
        <v>IK-Teilprojekt II - AG 6</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Sommario!$B$36</f>
        <v>2</v>
      </c>
      <c r="L6" s="156" t="s">
        <v>168</v>
      </c>
      <c r="M6" s="143"/>
      <c r="N6" s="143"/>
      <c r="O6" s="143"/>
      <c r="P6" s="143"/>
      <c r="Q6" s="144"/>
      <c r="R6" s="143"/>
      <c r="S6" s="143"/>
      <c r="T6" s="143"/>
      <c r="U6" s="145"/>
    </row>
    <row r="7" spans="1:21" ht="20.100000000000001" hidden="1" customHeight="1" thickBot="1" x14ac:dyDescent="0.35">
      <c r="J7" s="115" t="s">
        <v>36</v>
      </c>
      <c r="K7" s="116">
        <f>Sommario!$C$36</f>
        <v>6</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6</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93" priority="1" stopIfTrue="1">
      <formula>$O14&lt;&gt;""</formula>
    </cfRule>
  </conditionalFormatting>
  <conditionalFormatting sqref="J14:U31">
    <cfRule type="expression" dxfId="692" priority="4" stopIfTrue="1">
      <formula>AND( $A14=1, $C14="T" )</formula>
    </cfRule>
    <cfRule type="expression" dxfId="691" priority="5" stopIfTrue="1">
      <formula>AND( $A14=4, $C14="ü" )</formula>
    </cfRule>
    <cfRule type="expression" dxfId="690" priority="6" stopIfTrue="1">
      <formula>AND( $A14=3, $C14="ü" )</formula>
    </cfRule>
    <cfRule type="expression" dxfId="689" priority="7" stopIfTrue="1">
      <formula>AND( $A14=2, $C14="Ü" )</formula>
    </cfRule>
  </conditionalFormatting>
  <conditionalFormatting sqref="O14:O31">
    <cfRule type="expression" dxfId="688" priority="2" stopIfTrue="1">
      <formula>AND($O14&lt;&gt;"",$P14&lt;&gt;"")</formula>
    </cfRule>
  </conditionalFormatting>
  <conditionalFormatting sqref="R14:R31">
    <cfRule type="expression" dxfId="68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IF(Sommario!F37&lt;&gt;"",Sommario!F37,Sommario!D37)</f>
        <v>IK-Teilprojekt II - AG 7</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Sommario!$B$37</f>
        <v>2</v>
      </c>
      <c r="L6" s="156" t="s">
        <v>168</v>
      </c>
      <c r="M6" s="143"/>
      <c r="N6" s="143"/>
      <c r="O6" s="143"/>
      <c r="P6" s="143"/>
      <c r="Q6" s="144"/>
      <c r="R6" s="143"/>
      <c r="S6" s="143"/>
      <c r="T6" s="143"/>
      <c r="U6" s="145"/>
    </row>
    <row r="7" spans="1:21" ht="20.100000000000001" hidden="1" customHeight="1" thickBot="1" x14ac:dyDescent="0.35">
      <c r="J7" s="115" t="s">
        <v>36</v>
      </c>
      <c r="K7" s="116">
        <f>Sommario!$C$37</f>
        <v>7</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7</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86" priority="1" stopIfTrue="1">
      <formula>$O14&lt;&gt;""</formula>
    </cfRule>
  </conditionalFormatting>
  <conditionalFormatting sqref="J14:U31">
    <cfRule type="expression" dxfId="685" priority="4" stopIfTrue="1">
      <formula>AND( $A14=1, $C14="T" )</formula>
    </cfRule>
    <cfRule type="expression" dxfId="684" priority="5" stopIfTrue="1">
      <formula>AND( $A14=4, $C14="ü" )</formula>
    </cfRule>
    <cfRule type="expression" dxfId="683" priority="6" stopIfTrue="1">
      <formula>AND( $A14=3, $C14="ü" )</formula>
    </cfRule>
    <cfRule type="expression" dxfId="682" priority="7" stopIfTrue="1">
      <formula>AND( $A14=2, $C14="Ü" )</formula>
    </cfRule>
  </conditionalFormatting>
  <conditionalFormatting sqref="O14:O31">
    <cfRule type="expression" dxfId="681" priority="2" stopIfTrue="1">
      <formula>AND($O14&lt;&gt;"",$P14&lt;&gt;"")</formula>
    </cfRule>
  </conditionalFormatting>
  <conditionalFormatting sqref="R14:R31">
    <cfRule type="expression" dxfId="68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IF(Sommario!F38&lt;&gt;"",Sommario!F38,Sommario!D38)</f>
        <v>IK-Teilprojekt II - AG 8</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Sommario!$B$38</f>
        <v>2</v>
      </c>
      <c r="L6" s="156" t="s">
        <v>168</v>
      </c>
      <c r="M6" s="143"/>
      <c r="N6" s="143"/>
      <c r="O6" s="143"/>
      <c r="P6" s="143"/>
      <c r="Q6" s="144"/>
      <c r="R6" s="143"/>
      <c r="S6" s="143"/>
      <c r="T6" s="143"/>
      <c r="U6" s="145"/>
    </row>
    <row r="7" spans="1:21" ht="20.100000000000001" hidden="1" customHeight="1" thickBot="1" x14ac:dyDescent="0.35">
      <c r="J7" s="115" t="s">
        <v>36</v>
      </c>
      <c r="K7" s="116">
        <f>Sommario!$C$38</f>
        <v>8</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8</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79" priority="1" stopIfTrue="1">
      <formula>$O14&lt;&gt;""</formula>
    </cfRule>
  </conditionalFormatting>
  <conditionalFormatting sqref="J14:U31">
    <cfRule type="expression" dxfId="678" priority="4" stopIfTrue="1">
      <formula>AND( $A14=1, $C14="T" )</formula>
    </cfRule>
    <cfRule type="expression" dxfId="677" priority="5" stopIfTrue="1">
      <formula>AND( $A14=4, $C14="ü" )</formula>
    </cfRule>
    <cfRule type="expression" dxfId="676" priority="6" stopIfTrue="1">
      <formula>AND( $A14=3, $C14="ü" )</formula>
    </cfRule>
    <cfRule type="expression" dxfId="675" priority="7" stopIfTrue="1">
      <formula>AND( $A14=2, $C14="Ü" )</formula>
    </cfRule>
  </conditionalFormatting>
  <conditionalFormatting sqref="O14:O31">
    <cfRule type="expression" dxfId="674" priority="2" stopIfTrue="1">
      <formula>AND($O14&lt;&gt;"",$P14&lt;&gt;"")</formula>
    </cfRule>
  </conditionalFormatting>
  <conditionalFormatting sqref="R14:R31">
    <cfRule type="expression" dxfId="67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IF(Sommario!F39&lt;&gt;"",Sommario!F39,Sommario!D39)</f>
        <v>IK-Teilprojekt II - AG 9</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Sommario!$B$39</f>
        <v>2</v>
      </c>
      <c r="L6" s="156" t="s">
        <v>168</v>
      </c>
      <c r="M6" s="143"/>
      <c r="N6" s="143"/>
      <c r="O6" s="143"/>
      <c r="P6" s="143"/>
      <c r="Q6" s="144"/>
      <c r="R6" s="143"/>
      <c r="S6" s="143"/>
      <c r="T6" s="143"/>
      <c r="U6" s="145"/>
    </row>
    <row r="7" spans="1:21" ht="20.100000000000001" hidden="1" customHeight="1" thickBot="1" x14ac:dyDescent="0.35">
      <c r="J7" s="115" t="s">
        <v>36</v>
      </c>
      <c r="K7" s="116">
        <f>Sommario!$C$39</f>
        <v>9</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9</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72" priority="1" stopIfTrue="1">
      <formula>$O14&lt;&gt;""</formula>
    </cfRule>
  </conditionalFormatting>
  <conditionalFormatting sqref="J14:U31">
    <cfRule type="expression" dxfId="671" priority="4" stopIfTrue="1">
      <formula>AND( $A14=1, $C14="T" )</formula>
    </cfRule>
    <cfRule type="expression" dxfId="670" priority="5" stopIfTrue="1">
      <formula>AND( $A14=4, $C14="ü" )</formula>
    </cfRule>
    <cfRule type="expression" dxfId="669" priority="6" stopIfTrue="1">
      <formula>AND( $A14=3, $C14="ü" )</formula>
    </cfRule>
    <cfRule type="expression" dxfId="668" priority="7" stopIfTrue="1">
      <formula>AND( $A14=2, $C14="Ü" )</formula>
    </cfRule>
  </conditionalFormatting>
  <conditionalFormatting sqref="O14:O31">
    <cfRule type="expression" dxfId="667" priority="2" stopIfTrue="1">
      <formula>AND($O14&lt;&gt;"",$P14&lt;&gt;"")</formula>
    </cfRule>
  </conditionalFormatting>
  <conditionalFormatting sqref="R14:R31">
    <cfRule type="expression" dxfId="66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pageSetUpPr fitToPage="1"/>
  </sheetPr>
  <dimension ref="A1:AG166"/>
  <sheetViews>
    <sheetView zoomScale="115" zoomScaleNormal="115" zoomScaleSheetLayoutView="50" workbookViewId="0">
      <selection activeCell="A2" sqref="A2"/>
    </sheetView>
  </sheetViews>
  <sheetFormatPr baseColWidth="10" defaultColWidth="11.44140625" defaultRowHeight="15" outlineLevelCol="1" x14ac:dyDescent="0.25"/>
  <cols>
    <col min="1" max="1" width="16.77734375" style="416" customWidth="1"/>
    <col min="2" max="2" width="5.21875" style="417" hidden="1" customWidth="1" outlineLevel="1"/>
    <col min="3" max="3" width="5.21875" style="412" hidden="1" customWidth="1" outlineLevel="1"/>
    <col min="4" max="4" width="54.77734375" style="410" customWidth="1" collapsed="1"/>
    <col min="5" max="5" width="34.77734375" style="413" hidden="1" customWidth="1"/>
    <col min="6" max="6" width="34.77734375" style="410" hidden="1" customWidth="1"/>
    <col min="7" max="7" width="22.77734375" style="410" customWidth="1"/>
    <col min="8" max="8" width="22.77734375" style="414" customWidth="1"/>
    <col min="9" max="9" width="22.77734375" style="410" customWidth="1"/>
    <col min="10" max="29" width="20.77734375" style="414" hidden="1" customWidth="1"/>
    <col min="30" max="33" width="11.44140625" style="415"/>
    <col min="34" max="16384" width="11.44140625" style="410"/>
  </cols>
  <sheetData>
    <row r="1" spans="1:33" ht="20.100000000000001" customHeight="1" x14ac:dyDescent="0.25">
      <c r="A1" s="236" t="s">
        <v>334</v>
      </c>
      <c r="B1" s="237"/>
      <c r="C1" s="238"/>
      <c r="D1" s="190" t="str">
        <f>Copertina!$B$1</f>
        <v>STA - Strutture Trasporto Alto Adige SpA</v>
      </c>
      <c r="E1" s="239"/>
      <c r="F1" s="240"/>
      <c r="G1" s="240"/>
      <c r="H1" s="240"/>
      <c r="I1" s="241"/>
      <c r="J1" s="242"/>
      <c r="K1" s="242"/>
      <c r="L1" s="242"/>
      <c r="M1" s="242"/>
      <c r="N1" s="242"/>
      <c r="O1" s="242"/>
      <c r="P1" s="242"/>
      <c r="Q1" s="242"/>
      <c r="R1" s="242"/>
      <c r="S1" s="242"/>
      <c r="T1" s="242"/>
      <c r="U1" s="242"/>
      <c r="V1" s="242"/>
      <c r="W1" s="242"/>
      <c r="X1" s="242"/>
      <c r="Y1" s="242"/>
      <c r="Z1" s="242"/>
      <c r="AA1" s="242"/>
      <c r="AB1" s="242"/>
      <c r="AC1" s="243"/>
    </row>
    <row r="2" spans="1:33" ht="20.100000000000001" customHeight="1" x14ac:dyDescent="0.25">
      <c r="A2" s="236" t="s">
        <v>218</v>
      </c>
      <c r="B2" s="244"/>
      <c r="C2" s="245"/>
      <c r="D2" s="6" t="str">
        <f>Copertina!$B$2</f>
        <v>Sistema ticketing e ITCS per la Provincia Autonoma di Bolzano - Alto Adige</v>
      </c>
      <c r="E2" s="246"/>
      <c r="F2" s="245"/>
      <c r="G2" s="245"/>
      <c r="H2" s="242"/>
      <c r="I2" s="243"/>
      <c r="J2" s="242"/>
      <c r="K2" s="242"/>
      <c r="L2" s="242"/>
      <c r="M2" s="242"/>
      <c r="N2" s="242"/>
      <c r="O2" s="242"/>
      <c r="P2" s="242"/>
      <c r="Q2" s="242"/>
      <c r="R2" s="242"/>
      <c r="S2" s="242"/>
      <c r="T2" s="242"/>
      <c r="U2" s="242"/>
      <c r="V2" s="242"/>
      <c r="W2" s="242"/>
      <c r="X2" s="242"/>
      <c r="Y2" s="242"/>
      <c r="Z2" s="242"/>
      <c r="AA2" s="242"/>
      <c r="AB2" s="242"/>
      <c r="AC2" s="243"/>
    </row>
    <row r="3" spans="1:33" ht="20.100000000000001" customHeight="1" x14ac:dyDescent="0.25">
      <c r="A3" s="236" t="s">
        <v>210</v>
      </c>
      <c r="B3" s="244"/>
      <c r="C3" s="245"/>
      <c r="D3" s="6" t="str">
        <f>Copertina!$B$3</f>
        <v>Capitolato d'oneri</v>
      </c>
      <c r="E3" s="246"/>
      <c r="F3" s="245"/>
      <c r="G3" s="245"/>
      <c r="H3" s="242"/>
      <c r="I3" s="243"/>
      <c r="J3" s="242"/>
      <c r="K3" s="242"/>
      <c r="L3" s="242"/>
      <c r="M3" s="242"/>
      <c r="N3" s="242"/>
      <c r="O3" s="242"/>
      <c r="P3" s="242"/>
      <c r="Q3" s="242"/>
      <c r="R3" s="242"/>
      <c r="S3" s="242"/>
      <c r="T3" s="242"/>
      <c r="U3" s="242"/>
      <c r="V3" s="242"/>
      <c r="W3" s="242"/>
      <c r="X3" s="242"/>
      <c r="Y3" s="242"/>
      <c r="Z3" s="242"/>
      <c r="AA3" s="242"/>
      <c r="AB3" s="242"/>
      <c r="AC3" s="243"/>
    </row>
    <row r="4" spans="1:33" ht="20.100000000000001" customHeight="1" x14ac:dyDescent="0.25">
      <c r="A4" s="236" t="s">
        <v>211</v>
      </c>
      <c r="B4" s="244"/>
      <c r="C4" s="245"/>
      <c r="D4" s="6" t="s">
        <v>220</v>
      </c>
      <c r="E4" s="246"/>
      <c r="F4" s="245"/>
      <c r="G4" s="245"/>
      <c r="H4" s="242"/>
      <c r="I4" s="243"/>
      <c r="J4" s="242"/>
      <c r="K4" s="242"/>
      <c r="L4" s="242"/>
      <c r="M4" s="242"/>
      <c r="N4" s="242"/>
      <c r="O4" s="242"/>
      <c r="P4" s="242"/>
      <c r="Q4" s="242"/>
      <c r="R4" s="242"/>
      <c r="S4" s="242"/>
      <c r="T4" s="242"/>
      <c r="U4" s="242"/>
      <c r="V4" s="242"/>
      <c r="W4" s="242"/>
      <c r="X4" s="242"/>
      <c r="Y4" s="242"/>
      <c r="Z4" s="242"/>
      <c r="AA4" s="242"/>
      <c r="AB4" s="242"/>
      <c r="AC4" s="243"/>
    </row>
    <row r="5" spans="1:33" ht="20.100000000000001" customHeight="1" thickBot="1" x14ac:dyDescent="0.3">
      <c r="A5" s="247" t="s">
        <v>219</v>
      </c>
      <c r="B5" s="248"/>
      <c r="C5" s="249"/>
      <c r="D5" s="250" t="str">
        <f>IF(Copertina!$B$5&lt;&gt;"",Copertina!$B$5,"NOME DELL'OFFERENTE")</f>
        <v>NOME DELL'OFFERENTE</v>
      </c>
      <c r="E5" s="251"/>
      <c r="F5" s="252"/>
      <c r="G5" s="252"/>
      <c r="H5" s="252"/>
      <c r="I5" s="253"/>
      <c r="J5" s="252"/>
      <c r="K5" s="252"/>
      <c r="L5" s="252"/>
      <c r="M5" s="252"/>
      <c r="N5" s="252"/>
      <c r="O5" s="252"/>
      <c r="P5" s="252"/>
      <c r="Q5" s="252"/>
      <c r="R5" s="252"/>
      <c r="S5" s="252"/>
      <c r="T5" s="252"/>
      <c r="U5" s="252"/>
      <c r="V5" s="252"/>
      <c r="W5" s="252"/>
      <c r="X5" s="252"/>
      <c r="Y5" s="252"/>
      <c r="Z5" s="252"/>
      <c r="AA5" s="252"/>
      <c r="AB5" s="252"/>
      <c r="AC5" s="253"/>
    </row>
    <row r="6" spans="1:33" ht="26.1" customHeight="1" thickBot="1" x14ac:dyDescent="0.3">
      <c r="A6" s="398"/>
      <c r="B6" s="399"/>
      <c r="C6" s="400"/>
      <c r="D6" s="401"/>
      <c r="E6" s="255"/>
      <c r="F6" s="254"/>
      <c r="G6" s="506" t="s">
        <v>221</v>
      </c>
      <c r="H6" s="506"/>
      <c r="I6" s="506"/>
      <c r="J6" s="515" t="s">
        <v>191</v>
      </c>
      <c r="K6" s="516"/>
      <c r="L6" s="517" t="s">
        <v>8</v>
      </c>
      <c r="M6" s="516"/>
      <c r="N6" s="517" t="s">
        <v>9</v>
      </c>
      <c r="O6" s="516"/>
      <c r="P6" s="517" t="s">
        <v>10</v>
      </c>
      <c r="Q6" s="516"/>
      <c r="R6" s="517" t="s">
        <v>11</v>
      </c>
      <c r="S6" s="516"/>
      <c r="T6" s="517" t="s">
        <v>163</v>
      </c>
      <c r="U6" s="516"/>
      <c r="V6" s="517" t="s">
        <v>164</v>
      </c>
      <c r="W6" s="516"/>
      <c r="X6" s="517" t="s">
        <v>165</v>
      </c>
      <c r="Y6" s="516"/>
      <c r="Z6" s="517" t="s">
        <v>166</v>
      </c>
      <c r="AA6" s="516"/>
      <c r="AB6" s="517" t="s">
        <v>167</v>
      </c>
      <c r="AC6" s="516"/>
    </row>
    <row r="7" spans="1:33" ht="26.1" customHeight="1" x14ac:dyDescent="0.25">
      <c r="A7" s="402"/>
      <c r="B7" s="403"/>
      <c r="C7" s="404"/>
      <c r="D7" s="405"/>
      <c r="E7" s="257"/>
      <c r="F7" s="256"/>
      <c r="G7" s="258" t="s">
        <v>222</v>
      </c>
      <c r="H7" s="258" t="s">
        <v>223</v>
      </c>
      <c r="I7" s="259" t="s">
        <v>224</v>
      </c>
      <c r="J7" s="260" t="s">
        <v>12</v>
      </c>
      <c r="K7" s="261" t="s">
        <v>13</v>
      </c>
      <c r="L7" s="262" t="s">
        <v>12</v>
      </c>
      <c r="M7" s="261" t="s">
        <v>13</v>
      </c>
      <c r="N7" s="262" t="s">
        <v>12</v>
      </c>
      <c r="O7" s="261" t="s">
        <v>13</v>
      </c>
      <c r="P7" s="262" t="s">
        <v>12</v>
      </c>
      <c r="Q7" s="261" t="s">
        <v>13</v>
      </c>
      <c r="R7" s="262" t="s">
        <v>12</v>
      </c>
      <c r="S7" s="261" t="s">
        <v>13</v>
      </c>
      <c r="T7" s="262" t="s">
        <v>12</v>
      </c>
      <c r="U7" s="261" t="s">
        <v>13</v>
      </c>
      <c r="V7" s="262" t="s">
        <v>12</v>
      </c>
      <c r="W7" s="261" t="s">
        <v>13</v>
      </c>
      <c r="X7" s="262" t="s">
        <v>12</v>
      </c>
      <c r="Y7" s="261" t="s">
        <v>13</v>
      </c>
      <c r="Z7" s="262" t="s">
        <v>12</v>
      </c>
      <c r="AA7" s="261" t="s">
        <v>13</v>
      </c>
      <c r="AB7" s="262" t="s">
        <v>12</v>
      </c>
      <c r="AC7" s="261" t="s">
        <v>13</v>
      </c>
    </row>
    <row r="8" spans="1:33" ht="26.1" customHeight="1" thickBot="1" x14ac:dyDescent="0.3">
      <c r="A8" s="406"/>
      <c r="B8" s="407"/>
      <c r="C8" s="408"/>
      <c r="D8" s="409"/>
      <c r="E8" s="264"/>
      <c r="F8" s="263"/>
      <c r="G8" s="265"/>
      <c r="H8" s="265" t="s">
        <v>225</v>
      </c>
      <c r="I8" s="266" t="s">
        <v>225</v>
      </c>
      <c r="J8" s="267" t="s">
        <v>22</v>
      </c>
      <c r="K8" s="268" t="s">
        <v>22</v>
      </c>
      <c r="L8" s="269" t="s">
        <v>22</v>
      </c>
      <c r="M8" s="268" t="s">
        <v>22</v>
      </c>
      <c r="N8" s="269" t="s">
        <v>22</v>
      </c>
      <c r="O8" s="268" t="s">
        <v>22</v>
      </c>
      <c r="P8" s="269" t="s">
        <v>22</v>
      </c>
      <c r="Q8" s="268" t="s">
        <v>22</v>
      </c>
      <c r="R8" s="267" t="s">
        <v>22</v>
      </c>
      <c r="S8" s="268" t="s">
        <v>22</v>
      </c>
      <c r="T8" s="267" t="s">
        <v>22</v>
      </c>
      <c r="U8" s="268" t="s">
        <v>22</v>
      </c>
      <c r="V8" s="267" t="s">
        <v>22</v>
      </c>
      <c r="W8" s="268" t="s">
        <v>22</v>
      </c>
      <c r="X8" s="267" t="s">
        <v>22</v>
      </c>
      <c r="Y8" s="268" t="s">
        <v>22</v>
      </c>
      <c r="Z8" s="267" t="s">
        <v>22</v>
      </c>
      <c r="AA8" s="268" t="s">
        <v>22</v>
      </c>
      <c r="AB8" s="267" t="s">
        <v>22</v>
      </c>
      <c r="AC8" s="268" t="s">
        <v>22</v>
      </c>
    </row>
    <row r="9" spans="1:33" ht="86.1" customHeight="1" thickBot="1" x14ac:dyDescent="0.3">
      <c r="A9" s="270"/>
      <c r="B9" s="271"/>
      <c r="C9" s="272"/>
      <c r="D9" s="273" t="s">
        <v>226</v>
      </c>
      <c r="E9" s="274"/>
      <c r="F9" s="273"/>
      <c r="G9" s="275">
        <f>H9+I9</f>
        <v>170131.93</v>
      </c>
      <c r="H9" s="275">
        <f t="shared" ref="H9:AC9" si="0">SUM(IF(H20&lt;&gt;"",H20,0),IF(H75&lt;&gt;"",H75,0))</f>
        <v>134131.93</v>
      </c>
      <c r="I9" s="275">
        <f t="shared" si="0"/>
        <v>36000</v>
      </c>
      <c r="J9" s="276">
        <f t="shared" si="0"/>
        <v>134131.93</v>
      </c>
      <c r="K9" s="276">
        <f t="shared" si="0"/>
        <v>36000</v>
      </c>
      <c r="L9" s="276">
        <f t="shared" si="0"/>
        <v>0</v>
      </c>
      <c r="M9" s="276">
        <f t="shared" si="0"/>
        <v>0</v>
      </c>
      <c r="N9" s="276">
        <f t="shared" si="0"/>
        <v>0</v>
      </c>
      <c r="O9" s="276">
        <f t="shared" si="0"/>
        <v>0</v>
      </c>
      <c r="P9" s="276">
        <f t="shared" si="0"/>
        <v>0</v>
      </c>
      <c r="Q9" s="276">
        <f t="shared" si="0"/>
        <v>0</v>
      </c>
      <c r="R9" s="276">
        <f t="shared" si="0"/>
        <v>0</v>
      </c>
      <c r="S9" s="276">
        <f t="shared" si="0"/>
        <v>0</v>
      </c>
      <c r="T9" s="276">
        <f t="shared" si="0"/>
        <v>0</v>
      </c>
      <c r="U9" s="276">
        <f t="shared" si="0"/>
        <v>0</v>
      </c>
      <c r="V9" s="276">
        <f t="shared" si="0"/>
        <v>0</v>
      </c>
      <c r="W9" s="276">
        <f t="shared" si="0"/>
        <v>0</v>
      </c>
      <c r="X9" s="276">
        <f t="shared" si="0"/>
        <v>0</v>
      </c>
      <c r="Y9" s="276">
        <f t="shared" si="0"/>
        <v>0</v>
      </c>
      <c r="Z9" s="276">
        <f t="shared" si="0"/>
        <v>0</v>
      </c>
      <c r="AA9" s="276">
        <f t="shared" si="0"/>
        <v>0</v>
      </c>
      <c r="AB9" s="276">
        <f t="shared" si="0"/>
        <v>0</v>
      </c>
      <c r="AC9" s="277">
        <f t="shared" si="0"/>
        <v>0</v>
      </c>
    </row>
    <row r="10" spans="1:33" s="289" customFormat="1" ht="10.050000000000001" hidden="1" customHeight="1" x14ac:dyDescent="0.25">
      <c r="A10" s="278"/>
      <c r="B10" s="279"/>
      <c r="C10" s="280"/>
      <c r="D10" s="281"/>
      <c r="E10" s="282"/>
      <c r="F10" s="281"/>
      <c r="G10" s="283"/>
      <c r="H10" s="284"/>
      <c r="I10" s="285"/>
      <c r="J10" s="286"/>
      <c r="K10" s="286"/>
      <c r="L10" s="286"/>
      <c r="M10" s="286"/>
      <c r="N10" s="286"/>
      <c r="O10" s="286"/>
      <c r="P10" s="286"/>
      <c r="Q10" s="286"/>
      <c r="R10" s="286"/>
      <c r="S10" s="286"/>
      <c r="T10" s="286"/>
      <c r="U10" s="286"/>
      <c r="V10" s="286"/>
      <c r="W10" s="286"/>
      <c r="X10" s="286"/>
      <c r="Y10" s="286"/>
      <c r="Z10" s="286"/>
      <c r="AA10" s="286"/>
      <c r="AB10" s="286"/>
      <c r="AC10" s="287"/>
      <c r="AD10" s="288"/>
      <c r="AE10" s="288"/>
      <c r="AF10" s="288"/>
      <c r="AG10" s="288"/>
    </row>
    <row r="11" spans="1:33" s="289" customFormat="1" ht="10.050000000000001" hidden="1" customHeight="1" x14ac:dyDescent="0.25">
      <c r="A11" s="278"/>
      <c r="B11" s="279"/>
      <c r="C11" s="280"/>
      <c r="D11" s="281"/>
      <c r="E11" s="282"/>
      <c r="F11" s="281"/>
      <c r="G11" s="283"/>
      <c r="H11" s="284"/>
      <c r="I11" s="285"/>
      <c r="J11" s="286"/>
      <c r="K11" s="286"/>
      <c r="L11" s="286"/>
      <c r="M11" s="286"/>
      <c r="N11" s="286"/>
      <c r="O11" s="286"/>
      <c r="P11" s="286"/>
      <c r="Q11" s="286"/>
      <c r="R11" s="286"/>
      <c r="S11" s="286"/>
      <c r="T11" s="286"/>
      <c r="U11" s="286"/>
      <c r="V11" s="286"/>
      <c r="W11" s="286"/>
      <c r="X11" s="286"/>
      <c r="Y11" s="286"/>
      <c r="Z11" s="286"/>
      <c r="AA11" s="286"/>
      <c r="AB11" s="286"/>
      <c r="AC11" s="287"/>
      <c r="AD11" s="288"/>
      <c r="AE11" s="288"/>
      <c r="AF11" s="288"/>
      <c r="AG11" s="288"/>
    </row>
    <row r="12" spans="1:33" s="289" customFormat="1" ht="10.050000000000001" hidden="1" customHeight="1" x14ac:dyDescent="0.25">
      <c r="A12" s="278"/>
      <c r="B12" s="279"/>
      <c r="C12" s="280"/>
      <c r="D12" s="281"/>
      <c r="E12" s="282"/>
      <c r="F12" s="281"/>
      <c r="G12" s="283"/>
      <c r="H12" s="284"/>
      <c r="I12" s="285"/>
      <c r="J12" s="286"/>
      <c r="K12" s="286"/>
      <c r="L12" s="286"/>
      <c r="M12" s="286"/>
      <c r="N12" s="286"/>
      <c r="O12" s="286"/>
      <c r="P12" s="286"/>
      <c r="Q12" s="286"/>
      <c r="R12" s="286"/>
      <c r="S12" s="286"/>
      <c r="T12" s="286"/>
      <c r="U12" s="286"/>
      <c r="V12" s="286"/>
      <c r="W12" s="286"/>
      <c r="X12" s="286"/>
      <c r="Y12" s="286"/>
      <c r="Z12" s="286"/>
      <c r="AA12" s="286"/>
      <c r="AB12" s="286"/>
      <c r="AC12" s="287"/>
      <c r="AD12" s="288"/>
      <c r="AE12" s="288"/>
      <c r="AF12" s="288"/>
      <c r="AG12" s="288"/>
    </row>
    <row r="13" spans="1:33" s="289" customFormat="1" ht="10.050000000000001" hidden="1" customHeight="1" x14ac:dyDescent="0.25">
      <c r="A13" s="278"/>
      <c r="B13" s="279"/>
      <c r="C13" s="280"/>
      <c r="D13" s="281"/>
      <c r="E13" s="282"/>
      <c r="F13" s="281"/>
      <c r="G13" s="283"/>
      <c r="H13" s="284"/>
      <c r="I13" s="285"/>
      <c r="J13" s="286"/>
      <c r="K13" s="286"/>
      <c r="L13" s="286"/>
      <c r="M13" s="286"/>
      <c r="N13" s="286"/>
      <c r="O13" s="286"/>
      <c r="P13" s="286"/>
      <c r="Q13" s="286"/>
      <c r="R13" s="286"/>
      <c r="S13" s="286"/>
      <c r="T13" s="286"/>
      <c r="U13" s="286"/>
      <c r="V13" s="286"/>
      <c r="W13" s="286"/>
      <c r="X13" s="286"/>
      <c r="Y13" s="286"/>
      <c r="Z13" s="286"/>
      <c r="AA13" s="286"/>
      <c r="AB13" s="286"/>
      <c r="AC13" s="287"/>
      <c r="AD13" s="288"/>
      <c r="AE13" s="288"/>
      <c r="AF13" s="288"/>
      <c r="AG13" s="288"/>
    </row>
    <row r="14" spans="1:33" s="289" customFormat="1" ht="10.050000000000001" hidden="1" customHeight="1" x14ac:dyDescent="0.25">
      <c r="A14" s="278"/>
      <c r="B14" s="279"/>
      <c r="C14" s="280"/>
      <c r="D14" s="281"/>
      <c r="E14" s="282"/>
      <c r="F14" s="281"/>
      <c r="G14" s="283"/>
      <c r="H14" s="284"/>
      <c r="I14" s="285"/>
      <c r="J14" s="286"/>
      <c r="K14" s="286"/>
      <c r="L14" s="286"/>
      <c r="M14" s="286"/>
      <c r="N14" s="286"/>
      <c r="O14" s="286"/>
      <c r="P14" s="286"/>
      <c r="Q14" s="286"/>
      <c r="R14" s="286"/>
      <c r="S14" s="286"/>
      <c r="T14" s="286"/>
      <c r="U14" s="286"/>
      <c r="V14" s="286"/>
      <c r="W14" s="286"/>
      <c r="X14" s="286"/>
      <c r="Y14" s="286"/>
      <c r="Z14" s="286"/>
      <c r="AA14" s="286"/>
      <c r="AB14" s="286"/>
      <c r="AC14" s="287"/>
      <c r="AD14" s="288"/>
      <c r="AE14" s="288"/>
      <c r="AF14" s="288"/>
      <c r="AG14" s="288"/>
    </row>
    <row r="15" spans="1:33" s="289" customFormat="1" ht="10.050000000000001" hidden="1" customHeight="1" x14ac:dyDescent="0.25">
      <c r="A15" s="278"/>
      <c r="B15" s="279"/>
      <c r="C15" s="280"/>
      <c r="D15" s="281"/>
      <c r="E15" s="282"/>
      <c r="F15" s="281"/>
      <c r="G15" s="283"/>
      <c r="H15" s="284"/>
      <c r="I15" s="285"/>
      <c r="J15" s="286"/>
      <c r="K15" s="286"/>
      <c r="L15" s="286"/>
      <c r="M15" s="286"/>
      <c r="N15" s="286"/>
      <c r="O15" s="286"/>
      <c r="P15" s="286"/>
      <c r="Q15" s="286"/>
      <c r="R15" s="286"/>
      <c r="S15" s="286"/>
      <c r="T15" s="286"/>
      <c r="U15" s="286"/>
      <c r="V15" s="286"/>
      <c r="W15" s="286"/>
      <c r="X15" s="286"/>
      <c r="Y15" s="286"/>
      <c r="Z15" s="286"/>
      <c r="AA15" s="286"/>
      <c r="AB15" s="286"/>
      <c r="AC15" s="287"/>
      <c r="AD15" s="288"/>
      <c r="AE15" s="288"/>
      <c r="AF15" s="288"/>
      <c r="AG15" s="288"/>
    </row>
    <row r="16" spans="1:33" s="289" customFormat="1" ht="10.050000000000001" hidden="1" customHeight="1" x14ac:dyDescent="0.25">
      <c r="A16" s="278"/>
      <c r="B16" s="279"/>
      <c r="C16" s="280"/>
      <c r="D16" s="281"/>
      <c r="E16" s="282"/>
      <c r="F16" s="281"/>
      <c r="G16" s="283"/>
      <c r="H16" s="284"/>
      <c r="I16" s="285"/>
      <c r="J16" s="286"/>
      <c r="K16" s="286"/>
      <c r="L16" s="286"/>
      <c r="M16" s="286"/>
      <c r="N16" s="286"/>
      <c r="O16" s="286"/>
      <c r="P16" s="286"/>
      <c r="Q16" s="286"/>
      <c r="R16" s="286"/>
      <c r="S16" s="286"/>
      <c r="T16" s="286"/>
      <c r="U16" s="286"/>
      <c r="V16" s="286"/>
      <c r="W16" s="286"/>
      <c r="X16" s="286"/>
      <c r="Y16" s="286"/>
      <c r="Z16" s="286"/>
      <c r="AA16" s="286"/>
      <c r="AB16" s="286"/>
      <c r="AC16" s="287"/>
      <c r="AD16" s="288"/>
      <c r="AE16" s="288"/>
      <c r="AF16" s="288"/>
      <c r="AG16" s="288"/>
    </row>
    <row r="17" spans="1:33" s="289" customFormat="1" ht="10.050000000000001" hidden="1" customHeight="1" x14ac:dyDescent="0.25">
      <c r="A17" s="278"/>
      <c r="B17" s="279"/>
      <c r="C17" s="280"/>
      <c r="D17" s="281"/>
      <c r="E17" s="282"/>
      <c r="F17" s="281"/>
      <c r="G17" s="283"/>
      <c r="H17" s="284"/>
      <c r="I17" s="285"/>
      <c r="J17" s="286"/>
      <c r="K17" s="286"/>
      <c r="L17" s="286"/>
      <c r="M17" s="286"/>
      <c r="N17" s="286"/>
      <c r="O17" s="286"/>
      <c r="P17" s="286"/>
      <c r="Q17" s="286"/>
      <c r="R17" s="286"/>
      <c r="S17" s="286"/>
      <c r="T17" s="286"/>
      <c r="U17" s="286"/>
      <c r="V17" s="286"/>
      <c r="W17" s="286"/>
      <c r="X17" s="286"/>
      <c r="Y17" s="286"/>
      <c r="Z17" s="286"/>
      <c r="AA17" s="286"/>
      <c r="AB17" s="286"/>
      <c r="AC17" s="287"/>
      <c r="AD17" s="288"/>
      <c r="AE17" s="288"/>
      <c r="AF17" s="288"/>
      <c r="AG17" s="288"/>
    </row>
    <row r="18" spans="1:33" s="289" customFormat="1" ht="10.050000000000001" hidden="1" customHeight="1" x14ac:dyDescent="0.25">
      <c r="A18" s="278"/>
      <c r="B18" s="279"/>
      <c r="C18" s="280"/>
      <c r="D18" s="281"/>
      <c r="E18" s="282"/>
      <c r="F18" s="281"/>
      <c r="G18" s="283"/>
      <c r="H18" s="284"/>
      <c r="I18" s="285"/>
      <c r="J18" s="286"/>
      <c r="K18" s="286"/>
      <c r="L18" s="286"/>
      <c r="M18" s="286"/>
      <c r="N18" s="286"/>
      <c r="O18" s="286"/>
      <c r="P18" s="286"/>
      <c r="Q18" s="286"/>
      <c r="R18" s="286"/>
      <c r="S18" s="286"/>
      <c r="T18" s="286"/>
      <c r="U18" s="286"/>
      <c r="V18" s="286"/>
      <c r="W18" s="286"/>
      <c r="X18" s="286"/>
      <c r="Y18" s="286"/>
      <c r="Z18" s="286"/>
      <c r="AA18" s="286"/>
      <c r="AB18" s="286"/>
      <c r="AC18" s="287"/>
      <c r="AD18" s="288"/>
      <c r="AE18" s="288"/>
      <c r="AF18" s="288"/>
      <c r="AG18" s="288"/>
    </row>
    <row r="19" spans="1:33" s="289" customFormat="1" ht="10.050000000000001" hidden="1" customHeight="1" thickBot="1" x14ac:dyDescent="0.3">
      <c r="A19" s="278"/>
      <c r="B19" s="279"/>
      <c r="C19" s="280"/>
      <c r="D19" s="281"/>
      <c r="E19" s="282"/>
      <c r="F19" s="281"/>
      <c r="G19" s="283"/>
      <c r="H19" s="284"/>
      <c r="I19" s="285"/>
      <c r="J19" s="286"/>
      <c r="K19" s="286"/>
      <c r="L19" s="286"/>
      <c r="M19" s="286"/>
      <c r="N19" s="286"/>
      <c r="O19" s="286"/>
      <c r="P19" s="286"/>
      <c r="Q19" s="286"/>
      <c r="R19" s="286"/>
      <c r="S19" s="286"/>
      <c r="T19" s="286"/>
      <c r="U19" s="286"/>
      <c r="V19" s="286"/>
      <c r="W19" s="286"/>
      <c r="X19" s="286"/>
      <c r="Y19" s="286"/>
      <c r="Z19" s="286"/>
      <c r="AA19" s="286"/>
      <c r="AB19" s="286"/>
      <c r="AC19" s="287"/>
      <c r="AD19" s="288"/>
      <c r="AE19" s="288"/>
      <c r="AF19" s="288"/>
      <c r="AG19" s="288"/>
    </row>
    <row r="20" spans="1:33" ht="34.049999999999997" hidden="1" customHeight="1" x14ac:dyDescent="0.25">
      <c r="A20" s="290" t="s">
        <v>15</v>
      </c>
      <c r="B20" s="291"/>
      <c r="C20" s="292"/>
      <c r="D20" s="293" t="s">
        <v>28</v>
      </c>
      <c r="E20" s="294" t="s">
        <v>174</v>
      </c>
      <c r="F20" s="295" t="s">
        <v>175</v>
      </c>
      <c r="G20" s="296">
        <f>IK_Fest+IK_Optionen</f>
        <v>0</v>
      </c>
      <c r="H20" s="297">
        <f>SUM(H21:H70)</f>
        <v>0</v>
      </c>
      <c r="I20" s="298">
        <f>SUM(I21:I70)</f>
        <v>0</v>
      </c>
      <c r="J20" s="299">
        <f t="shared" ref="J20:AC20" si="1">SUM(J21:J65)</f>
        <v>0</v>
      </c>
      <c r="K20" s="299">
        <f t="shared" si="1"/>
        <v>0</v>
      </c>
      <c r="L20" s="299">
        <f t="shared" si="1"/>
        <v>0</v>
      </c>
      <c r="M20" s="299">
        <f t="shared" si="1"/>
        <v>0</v>
      </c>
      <c r="N20" s="299">
        <f t="shared" si="1"/>
        <v>0</v>
      </c>
      <c r="O20" s="299">
        <f t="shared" si="1"/>
        <v>0</v>
      </c>
      <c r="P20" s="299">
        <f t="shared" si="1"/>
        <v>0</v>
      </c>
      <c r="Q20" s="299">
        <f t="shared" si="1"/>
        <v>0</v>
      </c>
      <c r="R20" s="299">
        <f t="shared" si="1"/>
        <v>0</v>
      </c>
      <c r="S20" s="299">
        <f t="shared" si="1"/>
        <v>0</v>
      </c>
      <c r="T20" s="299">
        <f t="shared" si="1"/>
        <v>0</v>
      </c>
      <c r="U20" s="299">
        <f t="shared" si="1"/>
        <v>0</v>
      </c>
      <c r="V20" s="299">
        <f t="shared" si="1"/>
        <v>0</v>
      </c>
      <c r="W20" s="299">
        <f t="shared" si="1"/>
        <v>0</v>
      </c>
      <c r="X20" s="299">
        <f t="shared" si="1"/>
        <v>0</v>
      </c>
      <c r="Y20" s="299">
        <f t="shared" si="1"/>
        <v>0</v>
      </c>
      <c r="Z20" s="299">
        <f t="shared" si="1"/>
        <v>0</v>
      </c>
      <c r="AA20" s="299">
        <f t="shared" si="1"/>
        <v>0</v>
      </c>
      <c r="AB20" s="299">
        <f t="shared" si="1"/>
        <v>0</v>
      </c>
      <c r="AC20" s="300">
        <f t="shared" si="1"/>
        <v>0</v>
      </c>
    </row>
    <row r="21" spans="1:33" s="415" customFormat="1" ht="20.100000000000001" hidden="1" customHeight="1" x14ac:dyDescent="0.25">
      <c r="A21" s="301" t="str">
        <f>IF(B21&lt;&gt;"",ROMAN(B21) &amp;IF(C21&lt;&gt;""," -" &amp;C21,""),"")</f>
        <v>I -1</v>
      </c>
      <c r="B21" s="302">
        <v>1</v>
      </c>
      <c r="C21" s="303">
        <v>1</v>
      </c>
      <c r="D21" s="304" t="str">
        <f t="shared" ref="D21:D40" si="2">CONCATENATE("IK-Teilprojekt ",ROMAN(B21)," - AG ",C21)</f>
        <v>IK-Teilprojekt I - AG 1</v>
      </c>
      <c r="E21" s="510" t="s">
        <v>192</v>
      </c>
      <c r="F21" s="305" t="str">
        <f>IF(E$21&lt;&gt;"",CONCATENATE(E$21," - ",J$6),"")</f>
        <v xml:space="preserve">  - STA</v>
      </c>
      <c r="G21" s="306">
        <f>H21+I21</f>
        <v>0</v>
      </c>
      <c r="H21" s="307">
        <f>J21+L21+N21+P21+R21+T21+V21+X21+Z21+AB21</f>
        <v>0</v>
      </c>
      <c r="I21" s="308">
        <f>K21+M21+O21+Q21+S21+U21+W21+Y21+AA21+AC21</f>
        <v>0</v>
      </c>
      <c r="J21" s="309">
        <f>IF(IK_TP_01_Auftraggeber_01!$S$13&lt;&gt;"",IK_TP_01_Auftraggeber_01!$S$13,"")</f>
        <v>0</v>
      </c>
      <c r="K21" s="310">
        <f>IF(IK_TP_01_Auftraggeber_01!$T$13&lt;&gt;"",IK_TP_01_Auftraggeber_01!$T$13,"")</f>
        <v>0</v>
      </c>
      <c r="L21" s="310"/>
      <c r="M21" s="310"/>
      <c r="N21" s="310"/>
      <c r="O21" s="310"/>
      <c r="P21" s="310"/>
      <c r="Q21" s="310"/>
      <c r="R21" s="310"/>
      <c r="S21" s="310"/>
      <c r="T21" s="310"/>
      <c r="U21" s="310"/>
      <c r="V21" s="310"/>
      <c r="W21" s="310"/>
      <c r="X21" s="310"/>
      <c r="Y21" s="310"/>
      <c r="Z21" s="310"/>
      <c r="AA21" s="310"/>
      <c r="AB21" s="310"/>
      <c r="AC21" s="310"/>
    </row>
    <row r="22" spans="1:33" s="415" customFormat="1" ht="20.100000000000001" hidden="1" customHeight="1" x14ac:dyDescent="0.25">
      <c r="A22" s="301" t="str">
        <f t="shared" ref="A22:A70" si="3">IF(B22&lt;&gt;"",ROMAN(B22) &amp;IF(C22&lt;&gt;""," -" &amp;C22,""),"")</f>
        <v>I -2</v>
      </c>
      <c r="B22" s="302">
        <v>1</v>
      </c>
      <c r="C22" s="303">
        <v>2</v>
      </c>
      <c r="D22" s="304" t="str">
        <f t="shared" si="2"/>
        <v>IK-Teilprojekt I - AG 2</v>
      </c>
      <c r="E22" s="511"/>
      <c r="F22" s="305" t="str">
        <f>IF(E$21&lt;&gt;"",CONCATENATE(E$21," - ",L$6),"")</f>
        <v xml:space="preserve">  - Auftraggeber 2</v>
      </c>
      <c r="G22" s="306">
        <f t="shared" ref="G22:G70" si="4">H22+I22</f>
        <v>0</v>
      </c>
      <c r="H22" s="307">
        <f t="shared" ref="H22:H70" si="5">J22+L22+N22+P22+R22+T22+V22+X22+Z22+AB22</f>
        <v>0</v>
      </c>
      <c r="I22" s="308">
        <f t="shared" ref="I22:I70" si="6">K22+M22+O22+Q22+S22+U22+W22+Y22+AA22+AC22</f>
        <v>0</v>
      </c>
      <c r="J22" s="309"/>
      <c r="K22" s="310"/>
      <c r="L22" s="310">
        <f>IF(IK_TP_01_Auftraggeber_02!$S$13&lt;&gt;"",IK_TP_01_Auftraggeber_02!$S$13,"")</f>
        <v>0</v>
      </c>
      <c r="M22" s="310">
        <f>IF(IK_TP_01_Auftraggeber_02!$T$13&lt;&gt;"",IK_TP_01_Auftraggeber_02!$T$13,"")</f>
        <v>0</v>
      </c>
      <c r="N22" s="310"/>
      <c r="O22" s="310"/>
      <c r="P22" s="310"/>
      <c r="Q22" s="310"/>
      <c r="R22" s="310"/>
      <c r="S22" s="310"/>
      <c r="T22" s="310"/>
      <c r="U22" s="310"/>
      <c r="V22" s="310"/>
      <c r="W22" s="310"/>
      <c r="X22" s="310"/>
      <c r="Y22" s="310"/>
      <c r="Z22" s="310"/>
      <c r="AA22" s="310"/>
      <c r="AB22" s="310"/>
      <c r="AC22" s="310"/>
    </row>
    <row r="23" spans="1:33" s="415" customFormat="1" ht="20.100000000000001" hidden="1" customHeight="1" x14ac:dyDescent="0.25">
      <c r="A23" s="301" t="str">
        <f t="shared" si="3"/>
        <v>I -3</v>
      </c>
      <c r="B23" s="302">
        <v>1</v>
      </c>
      <c r="C23" s="303">
        <v>3</v>
      </c>
      <c r="D23" s="304" t="str">
        <f t="shared" si="2"/>
        <v>IK-Teilprojekt I - AG 3</v>
      </c>
      <c r="E23" s="511"/>
      <c r="F23" s="305" t="str">
        <f>IF(E$21&lt;&gt;"",CONCATENATE(E$21," - ",N$6),"")</f>
        <v xml:space="preserve">  - Auftraggeber 3</v>
      </c>
      <c r="G23" s="306">
        <f t="shared" si="4"/>
        <v>0</v>
      </c>
      <c r="H23" s="307">
        <f t="shared" si="5"/>
        <v>0</v>
      </c>
      <c r="I23" s="308">
        <f t="shared" si="6"/>
        <v>0</v>
      </c>
      <c r="J23" s="309"/>
      <c r="K23" s="310"/>
      <c r="L23" s="310"/>
      <c r="M23" s="310"/>
      <c r="N23" s="310">
        <f>IF(IK_TP_01_Auftraggeber_03!$S$13&lt;&gt;"",IK_TP_01_Auftraggeber_03!$S$13,"")</f>
        <v>0</v>
      </c>
      <c r="O23" s="310">
        <f>IF(IK_TP_01_Auftraggeber_03!$T$13&lt;&gt;"",IK_TP_01_Auftraggeber_03!$T$13,"")</f>
        <v>0</v>
      </c>
      <c r="P23" s="310"/>
      <c r="Q23" s="310"/>
      <c r="R23" s="310"/>
      <c r="S23" s="310"/>
      <c r="T23" s="310"/>
      <c r="U23" s="310"/>
      <c r="V23" s="310"/>
      <c r="W23" s="310"/>
      <c r="X23" s="310"/>
      <c r="Y23" s="310"/>
      <c r="Z23" s="310"/>
      <c r="AA23" s="310"/>
      <c r="AB23" s="310"/>
      <c r="AC23" s="310"/>
    </row>
    <row r="24" spans="1:33" s="415" customFormat="1" ht="20.100000000000001" hidden="1" customHeight="1" x14ac:dyDescent="0.25">
      <c r="A24" s="301" t="str">
        <f t="shared" si="3"/>
        <v>I -4</v>
      </c>
      <c r="B24" s="302">
        <v>1</v>
      </c>
      <c r="C24" s="303">
        <v>4</v>
      </c>
      <c r="D24" s="304" t="str">
        <f t="shared" si="2"/>
        <v>IK-Teilprojekt I - AG 4</v>
      </c>
      <c r="E24" s="511"/>
      <c r="F24" s="305" t="str">
        <f>IF(E$21&lt;&gt;"",CONCATENATE(E$21," - ",P$6),"")</f>
        <v xml:space="preserve">  - Auftraggeber 4</v>
      </c>
      <c r="G24" s="306">
        <f t="shared" si="4"/>
        <v>0</v>
      </c>
      <c r="H24" s="307">
        <f t="shared" si="5"/>
        <v>0</v>
      </c>
      <c r="I24" s="308">
        <f t="shared" si="6"/>
        <v>0</v>
      </c>
      <c r="J24" s="309"/>
      <c r="K24" s="310"/>
      <c r="L24" s="310"/>
      <c r="M24" s="310"/>
      <c r="N24" s="310"/>
      <c r="O24" s="310"/>
      <c r="P24" s="310">
        <f>IF(IK_TP_01_Auftraggeber_04!$S$13&lt;&gt;"",IK_TP_01_Auftraggeber_04!$S$13,"")</f>
        <v>0</v>
      </c>
      <c r="Q24" s="310">
        <f>IF(IK_TP_01_Auftraggeber_04!$T$13&lt;&gt;"",IK_TP_01_Auftraggeber_04!$T$13,"")</f>
        <v>0</v>
      </c>
      <c r="R24" s="310"/>
      <c r="S24" s="310"/>
      <c r="T24" s="310"/>
      <c r="U24" s="310"/>
      <c r="V24" s="310"/>
      <c r="W24" s="310"/>
      <c r="X24" s="310"/>
      <c r="Y24" s="310"/>
      <c r="Z24" s="310"/>
      <c r="AA24" s="310"/>
      <c r="AB24" s="310"/>
      <c r="AC24" s="310"/>
    </row>
    <row r="25" spans="1:33" s="415" customFormat="1" ht="20.100000000000001" hidden="1" customHeight="1" x14ac:dyDescent="0.25">
      <c r="A25" s="301" t="str">
        <f t="shared" si="3"/>
        <v>I -5</v>
      </c>
      <c r="B25" s="302">
        <v>1</v>
      </c>
      <c r="C25" s="303">
        <v>5</v>
      </c>
      <c r="D25" s="304" t="str">
        <f t="shared" si="2"/>
        <v>IK-Teilprojekt I - AG 5</v>
      </c>
      <c r="E25" s="511"/>
      <c r="F25" s="305" t="str">
        <f>IF(E$21&lt;&gt;"",CONCATENATE(E$21," - ",R$6),"")</f>
        <v xml:space="preserve">  - Auftraggeber 5</v>
      </c>
      <c r="G25" s="306">
        <f t="shared" si="4"/>
        <v>0</v>
      </c>
      <c r="H25" s="307">
        <f t="shared" si="5"/>
        <v>0</v>
      </c>
      <c r="I25" s="308">
        <f t="shared" si="6"/>
        <v>0</v>
      </c>
      <c r="J25" s="309"/>
      <c r="K25" s="310"/>
      <c r="L25" s="310"/>
      <c r="M25" s="310"/>
      <c r="N25" s="310"/>
      <c r="O25" s="310"/>
      <c r="P25" s="310"/>
      <c r="Q25" s="310"/>
      <c r="R25" s="310">
        <f>IF(IK_TP_01_Auftraggeber_05!$S$13&lt;&gt;"",IK_TP_01_Auftraggeber_05!$S$13,"")</f>
        <v>0</v>
      </c>
      <c r="S25" s="310">
        <f>IF(IK_TP_01_Auftraggeber_05!$T$13&lt;&gt;"",IK_TP_01_Auftraggeber_05!$T$13,"")</f>
        <v>0</v>
      </c>
      <c r="T25" s="310"/>
      <c r="U25" s="310"/>
      <c r="V25" s="310"/>
      <c r="W25" s="310"/>
      <c r="X25" s="310"/>
      <c r="Y25" s="310"/>
      <c r="Z25" s="310"/>
      <c r="AA25" s="310"/>
      <c r="AB25" s="310"/>
      <c r="AC25" s="310"/>
    </row>
    <row r="26" spans="1:33" s="415" customFormat="1" ht="20.100000000000001" hidden="1" customHeight="1" x14ac:dyDescent="0.25">
      <c r="A26" s="301" t="str">
        <f t="shared" si="3"/>
        <v>I -6</v>
      </c>
      <c r="B26" s="302">
        <v>1</v>
      </c>
      <c r="C26" s="303">
        <v>6</v>
      </c>
      <c r="D26" s="304" t="str">
        <f t="shared" si="2"/>
        <v>IK-Teilprojekt I - AG 6</v>
      </c>
      <c r="E26" s="511"/>
      <c r="F26" s="305" t="str">
        <f>IF(E$21&lt;&gt;"",CONCATENATE(E$21," - ",T$6),"")</f>
        <v xml:space="preserve">  - Auftraggeber 6</v>
      </c>
      <c r="G26" s="306">
        <f t="shared" si="4"/>
        <v>0</v>
      </c>
      <c r="H26" s="307">
        <f t="shared" si="5"/>
        <v>0</v>
      </c>
      <c r="I26" s="308">
        <f t="shared" si="6"/>
        <v>0</v>
      </c>
      <c r="J26" s="309"/>
      <c r="K26" s="310"/>
      <c r="L26" s="310"/>
      <c r="M26" s="310"/>
      <c r="N26" s="310"/>
      <c r="O26" s="310"/>
      <c r="P26" s="310"/>
      <c r="Q26" s="310"/>
      <c r="R26" s="310"/>
      <c r="S26" s="310"/>
      <c r="T26" s="310">
        <f>IF(IK_TP_01_Auftraggeber_06!$S$13&lt;&gt;"",IK_TP_01_Auftraggeber_06!$S$13,"")</f>
        <v>0</v>
      </c>
      <c r="U26" s="310">
        <f>IF(IK_TP_01_Auftraggeber_06!$T$13&lt;&gt;"",IK_TP_01_Auftraggeber_06!$T$13,"")</f>
        <v>0</v>
      </c>
      <c r="V26" s="310"/>
      <c r="W26" s="310"/>
      <c r="X26" s="310"/>
      <c r="Y26" s="310"/>
      <c r="Z26" s="310"/>
      <c r="AA26" s="310"/>
      <c r="AB26" s="310"/>
      <c r="AC26" s="310"/>
    </row>
    <row r="27" spans="1:33" s="415" customFormat="1" ht="20.100000000000001" hidden="1" customHeight="1" x14ac:dyDescent="0.25">
      <c r="A27" s="301" t="str">
        <f t="shared" si="3"/>
        <v>I -7</v>
      </c>
      <c r="B27" s="302">
        <v>1</v>
      </c>
      <c r="C27" s="303">
        <v>7</v>
      </c>
      <c r="D27" s="304" t="str">
        <f t="shared" si="2"/>
        <v>IK-Teilprojekt I - AG 7</v>
      </c>
      <c r="E27" s="511"/>
      <c r="F27" s="305" t="str">
        <f>IF(E$21&lt;&gt;"",CONCATENATE(E$21," - ",V$6),"")</f>
        <v xml:space="preserve">  - Auftraggeber 7</v>
      </c>
      <c r="G27" s="306">
        <f t="shared" si="4"/>
        <v>0</v>
      </c>
      <c r="H27" s="307">
        <f t="shared" si="5"/>
        <v>0</v>
      </c>
      <c r="I27" s="308">
        <f t="shared" si="6"/>
        <v>0</v>
      </c>
      <c r="J27" s="309"/>
      <c r="K27" s="310"/>
      <c r="L27" s="310"/>
      <c r="M27" s="310"/>
      <c r="N27" s="310"/>
      <c r="O27" s="310"/>
      <c r="P27" s="310"/>
      <c r="Q27" s="310"/>
      <c r="R27" s="310"/>
      <c r="S27" s="310"/>
      <c r="T27" s="310"/>
      <c r="U27" s="310"/>
      <c r="V27" s="310">
        <f>IF(IK_TP_01_Auftraggeber_07!$S$13&lt;&gt;"",IK_TP_01_Auftraggeber_07!$S$13,"")</f>
        <v>0</v>
      </c>
      <c r="W27" s="310">
        <f>IF(IK_TP_01_Auftraggeber_07!$T$13&lt;&gt;"",IK_TP_01_Auftraggeber_07!$T$13,"")</f>
        <v>0</v>
      </c>
      <c r="X27" s="310"/>
      <c r="Y27" s="310"/>
      <c r="Z27" s="310"/>
      <c r="AA27" s="310"/>
      <c r="AB27" s="310"/>
      <c r="AC27" s="310"/>
    </row>
    <row r="28" spans="1:33" s="415" customFormat="1" ht="20.100000000000001" hidden="1" customHeight="1" x14ac:dyDescent="0.25">
      <c r="A28" s="301" t="str">
        <f t="shared" si="3"/>
        <v>I -8</v>
      </c>
      <c r="B28" s="302">
        <v>1</v>
      </c>
      <c r="C28" s="303">
        <v>8</v>
      </c>
      <c r="D28" s="304" t="str">
        <f t="shared" si="2"/>
        <v>IK-Teilprojekt I - AG 8</v>
      </c>
      <c r="E28" s="511"/>
      <c r="F28" s="305" t="str">
        <f>IF(E$21&lt;&gt;"",CONCATENATE(E$21," - ",X$6),"")</f>
        <v xml:space="preserve">  - Auftraggeber 8</v>
      </c>
      <c r="G28" s="306">
        <f t="shared" si="4"/>
        <v>0</v>
      </c>
      <c r="H28" s="307">
        <f t="shared" si="5"/>
        <v>0</v>
      </c>
      <c r="I28" s="308">
        <f t="shared" si="6"/>
        <v>0</v>
      </c>
      <c r="J28" s="309"/>
      <c r="K28" s="310"/>
      <c r="L28" s="310"/>
      <c r="M28" s="310"/>
      <c r="N28" s="310"/>
      <c r="O28" s="310"/>
      <c r="P28" s="310"/>
      <c r="Q28" s="310"/>
      <c r="R28" s="310"/>
      <c r="S28" s="310"/>
      <c r="T28" s="310"/>
      <c r="U28" s="310"/>
      <c r="V28" s="310"/>
      <c r="W28" s="310"/>
      <c r="X28" s="310">
        <f>IF(IK_TP_01_Auftraggeber_08!$S$13&lt;&gt;"",IK_TP_01_Auftraggeber_08!$S$13,"")</f>
        <v>0</v>
      </c>
      <c r="Y28" s="310">
        <f>IF(IK_TP_01_Auftraggeber_08!$T$13&lt;&gt;"",IK_TP_01_Auftraggeber_08!$T$13,"")</f>
        <v>0</v>
      </c>
      <c r="Z28" s="310"/>
      <c r="AA28" s="310"/>
      <c r="AB28" s="310"/>
      <c r="AC28" s="310"/>
    </row>
    <row r="29" spans="1:33" s="415" customFormat="1" ht="20.100000000000001" hidden="1" customHeight="1" x14ac:dyDescent="0.25">
      <c r="A29" s="301" t="str">
        <f t="shared" si="3"/>
        <v>I -9</v>
      </c>
      <c r="B29" s="302">
        <v>1</v>
      </c>
      <c r="C29" s="303">
        <v>9</v>
      </c>
      <c r="D29" s="304" t="str">
        <f t="shared" si="2"/>
        <v>IK-Teilprojekt I - AG 9</v>
      </c>
      <c r="E29" s="511"/>
      <c r="F29" s="305" t="str">
        <f>IF(E$21&lt;&gt;"",CONCATENATE(E$21," - ",Z$6),"")</f>
        <v xml:space="preserve">  - Auftraggeber 9</v>
      </c>
      <c r="G29" s="306">
        <f t="shared" si="4"/>
        <v>0</v>
      </c>
      <c r="H29" s="307">
        <f t="shared" si="5"/>
        <v>0</v>
      </c>
      <c r="I29" s="308">
        <f t="shared" si="6"/>
        <v>0</v>
      </c>
      <c r="J29" s="309"/>
      <c r="K29" s="310"/>
      <c r="L29" s="310"/>
      <c r="M29" s="310"/>
      <c r="N29" s="310"/>
      <c r="O29" s="310"/>
      <c r="P29" s="310"/>
      <c r="Q29" s="310"/>
      <c r="R29" s="310"/>
      <c r="S29" s="310"/>
      <c r="T29" s="310"/>
      <c r="U29" s="310"/>
      <c r="V29" s="310"/>
      <c r="W29" s="310"/>
      <c r="X29" s="310"/>
      <c r="Y29" s="310"/>
      <c r="Z29" s="310">
        <f>IF(IK_TP_01_Auftraggeber_09!$S$13&lt;&gt;"",IK_TP_01_Auftraggeber_09!$S$13,"")</f>
        <v>0</v>
      </c>
      <c r="AA29" s="310">
        <f>IF(IK_TP_01_Auftraggeber_09!$T$13&lt;&gt;"",IK_TP_01_Auftraggeber_09!$T$13,"")</f>
        <v>0</v>
      </c>
      <c r="AB29" s="310"/>
      <c r="AC29" s="310"/>
    </row>
    <row r="30" spans="1:33" s="415" customFormat="1" ht="20.100000000000001" hidden="1" customHeight="1" thickBot="1" x14ac:dyDescent="0.3">
      <c r="A30" s="311" t="str">
        <f t="shared" si="3"/>
        <v>I -10</v>
      </c>
      <c r="B30" s="312">
        <v>1</v>
      </c>
      <c r="C30" s="313">
        <v>10</v>
      </c>
      <c r="D30" s="314" t="str">
        <f t="shared" si="2"/>
        <v>IK-Teilprojekt I - AG 10</v>
      </c>
      <c r="E30" s="512"/>
      <c r="F30" s="315" t="str">
        <f>IF(E$21&lt;&gt;"",CONCATENATE(E$21," - ",AB$6),"")</f>
        <v xml:space="preserve">  - Auftraggeber 10</v>
      </c>
      <c r="G30" s="316">
        <f t="shared" si="4"/>
        <v>0</v>
      </c>
      <c r="H30" s="317">
        <f t="shared" si="5"/>
        <v>0</v>
      </c>
      <c r="I30" s="318">
        <f t="shared" si="6"/>
        <v>0</v>
      </c>
      <c r="J30" s="319"/>
      <c r="K30" s="320"/>
      <c r="L30" s="320"/>
      <c r="M30" s="320"/>
      <c r="N30" s="320"/>
      <c r="O30" s="320"/>
      <c r="P30" s="320"/>
      <c r="Q30" s="320"/>
      <c r="R30" s="320"/>
      <c r="S30" s="320"/>
      <c r="T30" s="320"/>
      <c r="U30" s="320"/>
      <c r="V30" s="320"/>
      <c r="W30" s="320"/>
      <c r="X30" s="320"/>
      <c r="Y30" s="320"/>
      <c r="Z30" s="320"/>
      <c r="AA30" s="320"/>
      <c r="AB30" s="320">
        <f>IF(IK_TP_01_Auftraggeber_10!$S$13&lt;&gt;"",IK_TP_01_Auftraggeber_10!$S$13,"")</f>
        <v>0</v>
      </c>
      <c r="AC30" s="320">
        <f>IF(IK_TP_01_Auftraggeber_10!$T$13&lt;&gt;"",IK_TP_01_Auftraggeber_10!$T$13,"")</f>
        <v>0</v>
      </c>
    </row>
    <row r="31" spans="1:33" s="415" customFormat="1" ht="20.100000000000001" hidden="1" customHeight="1" x14ac:dyDescent="0.25">
      <c r="A31" s="321" t="str">
        <f>IF(B31&lt;&gt;"",ROMAN(B31) &amp;IF(C31&lt;&gt;""," -" &amp;C31,""),"")</f>
        <v>II -1</v>
      </c>
      <c r="B31" s="322">
        <v>2</v>
      </c>
      <c r="C31" s="323">
        <v>1</v>
      </c>
      <c r="D31" s="324" t="str">
        <f t="shared" si="2"/>
        <v>IK-Teilprojekt II - AG 1</v>
      </c>
      <c r="E31" s="513"/>
      <c r="F31" s="325" t="str">
        <f>IF(E$31&lt;&gt;"",CONCATENATE(E$31," - ",J$6),"")</f>
        <v/>
      </c>
      <c r="G31" s="326">
        <f t="shared" si="4"/>
        <v>0</v>
      </c>
      <c r="H31" s="327">
        <f t="shared" si="5"/>
        <v>0</v>
      </c>
      <c r="I31" s="328">
        <f t="shared" si="6"/>
        <v>0</v>
      </c>
      <c r="J31" s="329">
        <f>IF(IK_TP_02_Auftraggeber_01!$S$13&lt;&gt;"",IK_TP_02_Auftraggeber_01!$S$13,"")</f>
        <v>0</v>
      </c>
      <c r="K31" s="330">
        <f>IF(IK_TP_02_Auftraggeber_01!$T$13&lt;&gt;"",IK_TP_02_Auftraggeber_01!$T$13,"")</f>
        <v>0</v>
      </c>
      <c r="L31" s="330"/>
      <c r="M31" s="330"/>
      <c r="N31" s="330"/>
      <c r="O31" s="330"/>
      <c r="P31" s="330"/>
      <c r="Q31" s="330"/>
      <c r="R31" s="330"/>
      <c r="S31" s="330"/>
      <c r="T31" s="330"/>
      <c r="U31" s="330"/>
      <c r="V31" s="330"/>
      <c r="W31" s="330"/>
      <c r="X31" s="330"/>
      <c r="Y31" s="330"/>
      <c r="Z31" s="330"/>
      <c r="AA31" s="330"/>
      <c r="AB31" s="330"/>
      <c r="AC31" s="330"/>
    </row>
    <row r="32" spans="1:33" s="415" customFormat="1" ht="20.100000000000001" hidden="1" customHeight="1" x14ac:dyDescent="0.25">
      <c r="A32" s="301" t="str">
        <f t="shared" si="3"/>
        <v>II -2</v>
      </c>
      <c r="B32" s="302">
        <v>2</v>
      </c>
      <c r="C32" s="303">
        <v>2</v>
      </c>
      <c r="D32" s="304" t="str">
        <f t="shared" si="2"/>
        <v>IK-Teilprojekt II - AG 2</v>
      </c>
      <c r="E32" s="511"/>
      <c r="F32" s="305" t="str">
        <f>IF(E$31&lt;&gt;"",CONCATENATE(E$31," - ",L$6),"")</f>
        <v/>
      </c>
      <c r="G32" s="306">
        <f t="shared" si="4"/>
        <v>0</v>
      </c>
      <c r="H32" s="307">
        <f t="shared" si="5"/>
        <v>0</v>
      </c>
      <c r="I32" s="308">
        <f t="shared" si="6"/>
        <v>0</v>
      </c>
      <c r="J32" s="309"/>
      <c r="K32" s="310"/>
      <c r="L32" s="310">
        <f>IF(IK_TP_02_Auftraggeber_02!$S$13&lt;&gt;"",IK_TP_02_Auftraggeber_02!$S$13,"")</f>
        <v>0</v>
      </c>
      <c r="M32" s="310">
        <f>IF(IK_TP_02_Auftraggeber_02!$T$13&lt;&gt;"",IK_TP_02_Auftraggeber_02!$T$13,"")</f>
        <v>0</v>
      </c>
      <c r="N32" s="310"/>
      <c r="O32" s="310"/>
      <c r="P32" s="310"/>
      <c r="Q32" s="310"/>
      <c r="R32" s="310"/>
      <c r="S32" s="310"/>
      <c r="T32" s="310"/>
      <c r="U32" s="310"/>
      <c r="V32" s="310"/>
      <c r="W32" s="310"/>
      <c r="X32" s="310"/>
      <c r="Y32" s="310"/>
      <c r="Z32" s="310"/>
      <c r="AA32" s="310"/>
      <c r="AB32" s="310"/>
      <c r="AC32" s="310"/>
    </row>
    <row r="33" spans="1:29" s="415" customFormat="1" ht="20.100000000000001" hidden="1" customHeight="1" x14ac:dyDescent="0.25">
      <c r="A33" s="301" t="str">
        <f t="shared" si="3"/>
        <v>II -3</v>
      </c>
      <c r="B33" s="302">
        <v>2</v>
      </c>
      <c r="C33" s="303">
        <v>3</v>
      </c>
      <c r="D33" s="304" t="str">
        <f t="shared" si="2"/>
        <v>IK-Teilprojekt II - AG 3</v>
      </c>
      <c r="E33" s="511"/>
      <c r="F33" s="305" t="str">
        <f>IF(E$31&lt;&gt;"",CONCATENATE(E$31," - ",N$6),"")</f>
        <v/>
      </c>
      <c r="G33" s="306">
        <f t="shared" si="4"/>
        <v>0</v>
      </c>
      <c r="H33" s="307">
        <f t="shared" si="5"/>
        <v>0</v>
      </c>
      <c r="I33" s="308">
        <f t="shared" si="6"/>
        <v>0</v>
      </c>
      <c r="J33" s="309"/>
      <c r="K33" s="310"/>
      <c r="L33" s="310"/>
      <c r="M33" s="310"/>
      <c r="N33" s="310">
        <f>IF(IK_TP_02_Auftraggeber_03!$S$13&lt;&gt;"",IK_TP_02_Auftraggeber_03!$S$13,"")</f>
        <v>0</v>
      </c>
      <c r="O33" s="310">
        <f>IF(IK_TP_02_Auftraggeber_03!$T$13&lt;&gt;"",IK_TP_02_Auftraggeber_03!$T$13,"")</f>
        <v>0</v>
      </c>
      <c r="P33" s="310"/>
      <c r="Q33" s="310"/>
      <c r="R33" s="310"/>
      <c r="S33" s="310"/>
      <c r="T33" s="310"/>
      <c r="U33" s="310"/>
      <c r="V33" s="310"/>
      <c r="W33" s="310"/>
      <c r="X33" s="310"/>
      <c r="Y33" s="310"/>
      <c r="Z33" s="310"/>
      <c r="AA33" s="310"/>
      <c r="AB33" s="310"/>
      <c r="AC33" s="310"/>
    </row>
    <row r="34" spans="1:29" s="415" customFormat="1" ht="20.100000000000001" hidden="1" customHeight="1" x14ac:dyDescent="0.25">
      <c r="A34" s="301" t="str">
        <f t="shared" si="3"/>
        <v>II -4</v>
      </c>
      <c r="B34" s="302">
        <v>2</v>
      </c>
      <c r="C34" s="303">
        <v>4</v>
      </c>
      <c r="D34" s="304" t="str">
        <f t="shared" si="2"/>
        <v>IK-Teilprojekt II - AG 4</v>
      </c>
      <c r="E34" s="511"/>
      <c r="F34" s="305" t="str">
        <f>IF(E$31&lt;&gt;"",CONCATENATE(E$31," - ",P$6),"")</f>
        <v/>
      </c>
      <c r="G34" s="306">
        <f t="shared" si="4"/>
        <v>0</v>
      </c>
      <c r="H34" s="307">
        <f t="shared" si="5"/>
        <v>0</v>
      </c>
      <c r="I34" s="308">
        <f t="shared" si="6"/>
        <v>0</v>
      </c>
      <c r="J34" s="309"/>
      <c r="K34" s="310"/>
      <c r="L34" s="310"/>
      <c r="M34" s="310"/>
      <c r="N34" s="310"/>
      <c r="O34" s="310"/>
      <c r="P34" s="310">
        <f>IF(IK_TP_02_Auftraggeber_04!$S$13&lt;&gt;"",IK_TP_02_Auftraggeber_04!$S$13,"")</f>
        <v>0</v>
      </c>
      <c r="Q34" s="310">
        <f>IF(IK_TP_02_Auftraggeber_04!$T$13&lt;&gt;"",IK_TP_02_Auftraggeber_04!$T$13,"")</f>
        <v>0</v>
      </c>
      <c r="R34" s="310"/>
      <c r="S34" s="310"/>
      <c r="T34" s="310"/>
      <c r="U34" s="310"/>
      <c r="V34" s="310"/>
      <c r="W34" s="310"/>
      <c r="X34" s="310"/>
      <c r="Y34" s="310"/>
      <c r="Z34" s="310"/>
      <c r="AA34" s="310"/>
      <c r="AB34" s="310"/>
      <c r="AC34" s="310"/>
    </row>
    <row r="35" spans="1:29" s="415" customFormat="1" ht="20.100000000000001" hidden="1" customHeight="1" x14ac:dyDescent="0.25">
      <c r="A35" s="301" t="str">
        <f t="shared" si="3"/>
        <v>II -5</v>
      </c>
      <c r="B35" s="302">
        <v>2</v>
      </c>
      <c r="C35" s="303">
        <v>5</v>
      </c>
      <c r="D35" s="304" t="str">
        <f t="shared" si="2"/>
        <v>IK-Teilprojekt II - AG 5</v>
      </c>
      <c r="E35" s="511"/>
      <c r="F35" s="305" t="str">
        <f>IF(E$31&lt;&gt;"",CONCATENATE(E$31," - ",R$6),"")</f>
        <v/>
      </c>
      <c r="G35" s="306">
        <f t="shared" si="4"/>
        <v>0</v>
      </c>
      <c r="H35" s="307">
        <f t="shared" si="5"/>
        <v>0</v>
      </c>
      <c r="I35" s="308">
        <f t="shared" si="6"/>
        <v>0</v>
      </c>
      <c r="J35" s="309"/>
      <c r="K35" s="310"/>
      <c r="L35" s="310"/>
      <c r="M35" s="310"/>
      <c r="N35" s="310"/>
      <c r="O35" s="310"/>
      <c r="P35" s="310"/>
      <c r="Q35" s="310"/>
      <c r="R35" s="310">
        <f>IF(IK_TP_02_Auftraggeber_05!$S$13&lt;&gt;"",IK_TP_02_Auftraggeber_05!$S$13,"")</f>
        <v>0</v>
      </c>
      <c r="S35" s="310">
        <f>IF(IK_TP_02_Auftraggeber_05!$T$13&lt;&gt;"",IK_TP_02_Auftraggeber_05!$T$13,"")</f>
        <v>0</v>
      </c>
      <c r="T35" s="310"/>
      <c r="U35" s="310"/>
      <c r="V35" s="310"/>
      <c r="W35" s="310"/>
      <c r="X35" s="310"/>
      <c r="Y35" s="310"/>
      <c r="Z35" s="310"/>
      <c r="AA35" s="310"/>
      <c r="AB35" s="310"/>
      <c r="AC35" s="310"/>
    </row>
    <row r="36" spans="1:29" s="415" customFormat="1" ht="20.100000000000001" hidden="1" customHeight="1" x14ac:dyDescent="0.25">
      <c r="A36" s="301" t="str">
        <f t="shared" si="3"/>
        <v>II -6</v>
      </c>
      <c r="B36" s="302">
        <v>2</v>
      </c>
      <c r="C36" s="303">
        <v>6</v>
      </c>
      <c r="D36" s="304" t="str">
        <f t="shared" si="2"/>
        <v>IK-Teilprojekt II - AG 6</v>
      </c>
      <c r="E36" s="511"/>
      <c r="F36" s="305" t="str">
        <f>IF(E$31&lt;&gt;"",CONCATENATE(E$31," - ",T$6),"")</f>
        <v/>
      </c>
      <c r="G36" s="306">
        <f t="shared" si="4"/>
        <v>0</v>
      </c>
      <c r="H36" s="307">
        <f t="shared" si="5"/>
        <v>0</v>
      </c>
      <c r="I36" s="308">
        <f t="shared" si="6"/>
        <v>0</v>
      </c>
      <c r="J36" s="309"/>
      <c r="K36" s="310"/>
      <c r="L36" s="310"/>
      <c r="M36" s="310"/>
      <c r="N36" s="310"/>
      <c r="O36" s="310"/>
      <c r="P36" s="310"/>
      <c r="Q36" s="310"/>
      <c r="R36" s="310"/>
      <c r="S36" s="310"/>
      <c r="T36" s="310">
        <f>IF(IK_TP_02_Auftraggeber_06!$S$13&lt;&gt;"",IK_TP_02_Auftraggeber_06!$S$13,"")</f>
        <v>0</v>
      </c>
      <c r="U36" s="310">
        <f>IF(IK_TP_02_Auftraggeber_06!$T$13&lt;&gt;"",IK_TP_02_Auftraggeber_06!$T$13,"")</f>
        <v>0</v>
      </c>
      <c r="V36" s="310"/>
      <c r="W36" s="310"/>
      <c r="X36" s="310"/>
      <c r="Y36" s="310"/>
      <c r="Z36" s="310"/>
      <c r="AA36" s="310"/>
      <c r="AB36" s="310"/>
      <c r="AC36" s="310"/>
    </row>
    <row r="37" spans="1:29" s="415" customFormat="1" ht="20.100000000000001" hidden="1" customHeight="1" x14ac:dyDescent="0.25">
      <c r="A37" s="301" t="str">
        <f t="shared" si="3"/>
        <v>II -7</v>
      </c>
      <c r="B37" s="302">
        <v>2</v>
      </c>
      <c r="C37" s="303">
        <v>7</v>
      </c>
      <c r="D37" s="304" t="str">
        <f t="shared" si="2"/>
        <v>IK-Teilprojekt II - AG 7</v>
      </c>
      <c r="E37" s="511"/>
      <c r="F37" s="305" t="str">
        <f>IF(E$31&lt;&gt;"",CONCATENATE(E$31," - ",V$6),"")</f>
        <v/>
      </c>
      <c r="G37" s="306">
        <f t="shared" si="4"/>
        <v>0</v>
      </c>
      <c r="H37" s="307">
        <f t="shared" si="5"/>
        <v>0</v>
      </c>
      <c r="I37" s="308">
        <f t="shared" si="6"/>
        <v>0</v>
      </c>
      <c r="J37" s="309"/>
      <c r="K37" s="310"/>
      <c r="L37" s="310"/>
      <c r="M37" s="310"/>
      <c r="N37" s="310"/>
      <c r="O37" s="310"/>
      <c r="P37" s="310"/>
      <c r="Q37" s="310"/>
      <c r="R37" s="310"/>
      <c r="S37" s="310"/>
      <c r="T37" s="310"/>
      <c r="U37" s="310"/>
      <c r="V37" s="310">
        <f>IF(IK_TP_02_Auftraggeber_07!$S$13&lt;&gt;"",IK_TP_02_Auftraggeber_07!$S$13,"")</f>
        <v>0</v>
      </c>
      <c r="W37" s="310">
        <f>IF(IK_TP_02_Auftraggeber_07!$T$13&lt;&gt;"",IK_TP_02_Auftraggeber_07!$T$13,"")</f>
        <v>0</v>
      </c>
      <c r="X37" s="310"/>
      <c r="Y37" s="310"/>
      <c r="Z37" s="310"/>
      <c r="AA37" s="310"/>
      <c r="AB37" s="310"/>
      <c r="AC37" s="310"/>
    </row>
    <row r="38" spans="1:29" s="415" customFormat="1" ht="20.100000000000001" hidden="1" customHeight="1" x14ac:dyDescent="0.25">
      <c r="A38" s="301" t="str">
        <f t="shared" si="3"/>
        <v>II -8</v>
      </c>
      <c r="B38" s="302">
        <v>2</v>
      </c>
      <c r="C38" s="303">
        <v>8</v>
      </c>
      <c r="D38" s="304" t="str">
        <f t="shared" si="2"/>
        <v>IK-Teilprojekt II - AG 8</v>
      </c>
      <c r="E38" s="511"/>
      <c r="F38" s="305" t="str">
        <f>IF(E$31&lt;&gt;"",CONCATENATE(E$31," - ",X$6),"")</f>
        <v/>
      </c>
      <c r="G38" s="306">
        <f t="shared" si="4"/>
        <v>0</v>
      </c>
      <c r="H38" s="307">
        <f t="shared" si="5"/>
        <v>0</v>
      </c>
      <c r="I38" s="308">
        <f t="shared" si="6"/>
        <v>0</v>
      </c>
      <c r="J38" s="309"/>
      <c r="K38" s="310"/>
      <c r="L38" s="310"/>
      <c r="M38" s="310"/>
      <c r="N38" s="310"/>
      <c r="O38" s="310"/>
      <c r="P38" s="310"/>
      <c r="Q38" s="310"/>
      <c r="R38" s="310"/>
      <c r="S38" s="310"/>
      <c r="T38" s="310"/>
      <c r="U38" s="310"/>
      <c r="V38" s="310"/>
      <c r="W38" s="310"/>
      <c r="X38" s="310">
        <f>IF(IK_TP_02_Auftraggeber_08!$S$13&lt;&gt;"",IK_TP_02_Auftraggeber_08!$S$13,"")</f>
        <v>0</v>
      </c>
      <c r="Y38" s="310">
        <f>IF(IK_TP_02_Auftraggeber_08!$T$13&lt;&gt;"",IK_TP_02_Auftraggeber_08!$T$13,"")</f>
        <v>0</v>
      </c>
      <c r="Z38" s="310"/>
      <c r="AA38" s="310"/>
      <c r="AB38" s="310"/>
      <c r="AC38" s="310"/>
    </row>
    <row r="39" spans="1:29" s="415" customFormat="1" ht="20.100000000000001" hidden="1" customHeight="1" x14ac:dyDescent="0.25">
      <c r="A39" s="301" t="str">
        <f t="shared" si="3"/>
        <v>II -9</v>
      </c>
      <c r="B39" s="302">
        <v>2</v>
      </c>
      <c r="C39" s="303">
        <v>9</v>
      </c>
      <c r="D39" s="304" t="str">
        <f t="shared" si="2"/>
        <v>IK-Teilprojekt II - AG 9</v>
      </c>
      <c r="E39" s="511"/>
      <c r="F39" s="305" t="str">
        <f>IF(E$31&lt;&gt;"",CONCATENATE(E$31," - ",Z$6),"")</f>
        <v/>
      </c>
      <c r="G39" s="306">
        <f t="shared" si="4"/>
        <v>0</v>
      </c>
      <c r="H39" s="307">
        <f t="shared" si="5"/>
        <v>0</v>
      </c>
      <c r="I39" s="308">
        <f t="shared" si="6"/>
        <v>0</v>
      </c>
      <c r="J39" s="309"/>
      <c r="K39" s="310"/>
      <c r="L39" s="310"/>
      <c r="M39" s="310"/>
      <c r="N39" s="310"/>
      <c r="O39" s="310"/>
      <c r="P39" s="310"/>
      <c r="Q39" s="310"/>
      <c r="R39" s="310"/>
      <c r="S39" s="310"/>
      <c r="T39" s="310"/>
      <c r="U39" s="310"/>
      <c r="V39" s="310"/>
      <c r="W39" s="310"/>
      <c r="X39" s="310"/>
      <c r="Y39" s="310"/>
      <c r="Z39" s="310">
        <f>IF(IK_TP_02_Auftraggeber_09!$S$13&lt;&gt;"",IK_TP_02_Auftraggeber_09!$S$13,"")</f>
        <v>0</v>
      </c>
      <c r="AA39" s="310">
        <f>IF(IK_TP_02_Auftraggeber_09!$T$13&lt;&gt;"",IK_TP_02_Auftraggeber_09!$T$13,"")</f>
        <v>0</v>
      </c>
      <c r="AB39" s="310"/>
      <c r="AC39" s="310"/>
    </row>
    <row r="40" spans="1:29" s="415" customFormat="1" ht="20.100000000000001" hidden="1" customHeight="1" thickBot="1" x14ac:dyDescent="0.3">
      <c r="A40" s="311" t="str">
        <f t="shared" si="3"/>
        <v>II -10</v>
      </c>
      <c r="B40" s="312">
        <v>2</v>
      </c>
      <c r="C40" s="313">
        <v>10</v>
      </c>
      <c r="D40" s="314" t="str">
        <f t="shared" si="2"/>
        <v>IK-Teilprojekt II - AG 10</v>
      </c>
      <c r="E40" s="512"/>
      <c r="F40" s="315" t="str">
        <f>IF(E$31&lt;&gt;"",CONCATENATE(E$31," - ",AB$6),"")</f>
        <v/>
      </c>
      <c r="G40" s="316">
        <f t="shared" si="4"/>
        <v>0</v>
      </c>
      <c r="H40" s="317">
        <f t="shared" si="5"/>
        <v>0</v>
      </c>
      <c r="I40" s="318">
        <f t="shared" si="6"/>
        <v>0</v>
      </c>
      <c r="J40" s="319"/>
      <c r="K40" s="320"/>
      <c r="L40" s="320"/>
      <c r="M40" s="320"/>
      <c r="N40" s="320"/>
      <c r="O40" s="320"/>
      <c r="P40" s="320"/>
      <c r="Q40" s="320"/>
      <c r="R40" s="320"/>
      <c r="S40" s="320"/>
      <c r="T40" s="320"/>
      <c r="U40" s="320"/>
      <c r="V40" s="320"/>
      <c r="W40" s="320"/>
      <c r="X40" s="320"/>
      <c r="Y40" s="320"/>
      <c r="Z40" s="320"/>
      <c r="AA40" s="320"/>
      <c r="AB40" s="320">
        <f>IF(IK_TP_02_Auftraggeber_10!$S$13&lt;&gt;"",IK_TP_02_Auftraggeber_10!$S$13,"")</f>
        <v>0</v>
      </c>
      <c r="AC40" s="320">
        <f>IF(IK_TP_02_Auftraggeber_10!$T$13&lt;&gt;"",IK_TP_02_Auftraggeber_10!$T$13,"")</f>
        <v>0</v>
      </c>
    </row>
    <row r="41" spans="1:29" s="415" customFormat="1" ht="20.100000000000001" hidden="1" customHeight="1" x14ac:dyDescent="0.25">
      <c r="A41" s="321" t="str">
        <f>IF(B41&lt;&gt;"",ROMAN(B41) &amp;IF(C41&lt;&gt;""," -" &amp;C41,""),"")</f>
        <v>III -1</v>
      </c>
      <c r="B41" s="322">
        <v>3</v>
      </c>
      <c r="C41" s="323">
        <v>1</v>
      </c>
      <c r="D41" s="324" t="str">
        <f t="shared" ref="D41:D70" si="7">CONCATENATE("IK-Teilprojekt ",ROMAN(B41)," - AG ",C41)</f>
        <v>IK-Teilprojekt III - AG 1</v>
      </c>
      <c r="E41" s="513"/>
      <c r="F41" s="325" t="str">
        <f>IF(E$41&lt;&gt;"",CONCATENATE(E$41," - ",J$6),"")</f>
        <v/>
      </c>
      <c r="G41" s="326">
        <f t="shared" si="4"/>
        <v>0</v>
      </c>
      <c r="H41" s="327">
        <f t="shared" si="5"/>
        <v>0</v>
      </c>
      <c r="I41" s="328">
        <f t="shared" si="6"/>
        <v>0</v>
      </c>
      <c r="J41" s="329">
        <f>IF(IK_TP_03_Auftraggeber_01!$S$13&lt;&gt;"",IK_TP_03_Auftraggeber_01!$S$13,"")</f>
        <v>0</v>
      </c>
      <c r="K41" s="330">
        <f>IF(IK_TP_03_Auftraggeber_01!$T$13&lt;&gt;"",IK_TP_03_Auftraggeber_01!$T$13,"")</f>
        <v>0</v>
      </c>
      <c r="L41" s="330"/>
      <c r="M41" s="330"/>
      <c r="N41" s="330"/>
      <c r="O41" s="330"/>
      <c r="P41" s="330"/>
      <c r="Q41" s="330"/>
      <c r="R41" s="330"/>
      <c r="S41" s="330"/>
      <c r="T41" s="330"/>
      <c r="U41" s="330"/>
      <c r="V41" s="330"/>
      <c r="W41" s="330"/>
      <c r="X41" s="330"/>
      <c r="Y41" s="330"/>
      <c r="Z41" s="330"/>
      <c r="AA41" s="330"/>
      <c r="AB41" s="330"/>
      <c r="AC41" s="330"/>
    </row>
    <row r="42" spans="1:29" s="415" customFormat="1" ht="20.100000000000001" hidden="1" customHeight="1" x14ac:dyDescent="0.25">
      <c r="A42" s="301" t="str">
        <f t="shared" si="3"/>
        <v>III -2</v>
      </c>
      <c r="B42" s="302">
        <v>3</v>
      </c>
      <c r="C42" s="303">
        <v>2</v>
      </c>
      <c r="D42" s="304" t="str">
        <f t="shared" si="7"/>
        <v>IK-Teilprojekt III - AG 2</v>
      </c>
      <c r="E42" s="511"/>
      <c r="F42" s="305" t="str">
        <f>IF(E$41&lt;&gt;"",CONCATENATE(E$41," - ",L$6),"")</f>
        <v/>
      </c>
      <c r="G42" s="306">
        <f t="shared" si="4"/>
        <v>0</v>
      </c>
      <c r="H42" s="307">
        <f t="shared" si="5"/>
        <v>0</v>
      </c>
      <c r="I42" s="308">
        <f t="shared" si="6"/>
        <v>0</v>
      </c>
      <c r="J42" s="309"/>
      <c r="K42" s="310"/>
      <c r="L42" s="310">
        <f>IF(IK_TP_03_Auftraggeber_02!$S$13&lt;&gt;"",IK_TP_03_Auftraggeber_02!$S$13,"")</f>
        <v>0</v>
      </c>
      <c r="M42" s="310">
        <f>IF(IK_TP_03_Auftraggeber_02!$T$13&lt;&gt;"",IK_TP_03_Auftraggeber_02!$T$13,"")</f>
        <v>0</v>
      </c>
      <c r="N42" s="310"/>
      <c r="O42" s="310"/>
      <c r="P42" s="310"/>
      <c r="Q42" s="310"/>
      <c r="R42" s="310"/>
      <c r="S42" s="310"/>
      <c r="T42" s="310"/>
      <c r="U42" s="310"/>
      <c r="V42" s="310"/>
      <c r="W42" s="310"/>
      <c r="X42" s="310"/>
      <c r="Y42" s="310"/>
      <c r="Z42" s="310"/>
      <c r="AA42" s="310"/>
      <c r="AB42" s="310"/>
      <c r="AC42" s="310"/>
    </row>
    <row r="43" spans="1:29" s="415" customFormat="1" ht="20.100000000000001" hidden="1" customHeight="1" x14ac:dyDescent="0.25">
      <c r="A43" s="301" t="str">
        <f t="shared" si="3"/>
        <v>III -3</v>
      </c>
      <c r="B43" s="302">
        <v>3</v>
      </c>
      <c r="C43" s="303">
        <v>3</v>
      </c>
      <c r="D43" s="304" t="str">
        <f t="shared" si="7"/>
        <v>IK-Teilprojekt III - AG 3</v>
      </c>
      <c r="E43" s="511"/>
      <c r="F43" s="305" t="str">
        <f>IF(E$41&lt;&gt;"",CONCATENATE(E$41," - ",N$6),"")</f>
        <v/>
      </c>
      <c r="G43" s="306">
        <f t="shared" si="4"/>
        <v>0</v>
      </c>
      <c r="H43" s="307">
        <f t="shared" si="5"/>
        <v>0</v>
      </c>
      <c r="I43" s="308">
        <f t="shared" si="6"/>
        <v>0</v>
      </c>
      <c r="J43" s="309"/>
      <c r="K43" s="310"/>
      <c r="L43" s="310"/>
      <c r="M43" s="310"/>
      <c r="N43" s="310">
        <f>IF(IK_TP_03_Auftraggeber_03!$S$13&lt;&gt;"",IK_TP_03_Auftraggeber_03!$S$13,"")</f>
        <v>0</v>
      </c>
      <c r="O43" s="310">
        <f>IF(IK_TP_03_Auftraggeber_03!$T$13&lt;&gt;"",IK_TP_03_Auftraggeber_03!$T$13,"")</f>
        <v>0</v>
      </c>
      <c r="P43" s="310"/>
      <c r="Q43" s="310"/>
      <c r="R43" s="310"/>
      <c r="S43" s="310"/>
      <c r="T43" s="310"/>
      <c r="U43" s="310"/>
      <c r="V43" s="310"/>
      <c r="W43" s="310"/>
      <c r="X43" s="310"/>
      <c r="Y43" s="310"/>
      <c r="Z43" s="310"/>
      <c r="AA43" s="310"/>
      <c r="AB43" s="310"/>
      <c r="AC43" s="310"/>
    </row>
    <row r="44" spans="1:29" s="415" customFormat="1" ht="20.100000000000001" hidden="1" customHeight="1" x14ac:dyDescent="0.25">
      <c r="A44" s="301" t="str">
        <f t="shared" si="3"/>
        <v>III -4</v>
      </c>
      <c r="B44" s="302">
        <v>3</v>
      </c>
      <c r="C44" s="303">
        <v>4</v>
      </c>
      <c r="D44" s="304" t="str">
        <f t="shared" si="7"/>
        <v>IK-Teilprojekt III - AG 4</v>
      </c>
      <c r="E44" s="511"/>
      <c r="F44" s="305" t="str">
        <f>IF(E$41&lt;&gt;"",CONCATENATE(E$41," - ",P$6),"")</f>
        <v/>
      </c>
      <c r="G44" s="306">
        <f t="shared" si="4"/>
        <v>0</v>
      </c>
      <c r="H44" s="307">
        <f t="shared" si="5"/>
        <v>0</v>
      </c>
      <c r="I44" s="308">
        <f t="shared" si="6"/>
        <v>0</v>
      </c>
      <c r="J44" s="309"/>
      <c r="K44" s="310"/>
      <c r="L44" s="310"/>
      <c r="M44" s="310"/>
      <c r="N44" s="310"/>
      <c r="O44" s="310"/>
      <c r="P44" s="310">
        <f>IF(IK_TP_03_Auftraggeber_04!$S$13&lt;&gt;"",IK_TP_03_Auftraggeber_04!$S$13,"")</f>
        <v>0</v>
      </c>
      <c r="Q44" s="310">
        <f>IF(IK_TP_03_Auftraggeber_04!$T$13&lt;&gt;"",IK_TP_03_Auftraggeber_04!$T$13,"")</f>
        <v>0</v>
      </c>
      <c r="R44" s="310"/>
      <c r="S44" s="310"/>
      <c r="T44" s="310"/>
      <c r="U44" s="310"/>
      <c r="V44" s="310"/>
      <c r="W44" s="310"/>
      <c r="X44" s="310"/>
      <c r="Y44" s="310"/>
      <c r="Z44" s="310"/>
      <c r="AA44" s="310"/>
      <c r="AB44" s="310"/>
      <c r="AC44" s="310"/>
    </row>
    <row r="45" spans="1:29" s="415" customFormat="1" ht="20.100000000000001" hidden="1" customHeight="1" x14ac:dyDescent="0.25">
      <c r="A45" s="301" t="str">
        <f t="shared" si="3"/>
        <v>III -5</v>
      </c>
      <c r="B45" s="302">
        <v>3</v>
      </c>
      <c r="C45" s="303">
        <v>5</v>
      </c>
      <c r="D45" s="304" t="str">
        <f t="shared" si="7"/>
        <v>IK-Teilprojekt III - AG 5</v>
      </c>
      <c r="E45" s="511"/>
      <c r="F45" s="305" t="str">
        <f>IF(E$41&lt;&gt;"",CONCATENATE(E$41," - ",R$6),"")</f>
        <v/>
      </c>
      <c r="G45" s="306">
        <f t="shared" si="4"/>
        <v>0</v>
      </c>
      <c r="H45" s="307">
        <f t="shared" si="5"/>
        <v>0</v>
      </c>
      <c r="I45" s="308">
        <f t="shared" si="6"/>
        <v>0</v>
      </c>
      <c r="J45" s="309"/>
      <c r="K45" s="310"/>
      <c r="L45" s="310"/>
      <c r="M45" s="310"/>
      <c r="N45" s="310"/>
      <c r="O45" s="310"/>
      <c r="P45" s="310"/>
      <c r="Q45" s="310"/>
      <c r="R45" s="310">
        <f>IF(IK_TP_03_Auftraggeber_05!$S$13&lt;&gt;"",IK_TP_03_Auftraggeber_05!$S$13,"")</f>
        <v>0</v>
      </c>
      <c r="S45" s="310">
        <f>IF(IK_TP_03_Auftraggeber_05!$T$13&lt;&gt;"",IK_TP_03_Auftraggeber_05!$T$13,"")</f>
        <v>0</v>
      </c>
      <c r="T45" s="310"/>
      <c r="U45" s="310"/>
      <c r="V45" s="310"/>
      <c r="W45" s="310"/>
      <c r="X45" s="310"/>
      <c r="Y45" s="310"/>
      <c r="Z45" s="310"/>
      <c r="AA45" s="310"/>
      <c r="AB45" s="310"/>
      <c r="AC45" s="310"/>
    </row>
    <row r="46" spans="1:29" s="415" customFormat="1" ht="20.100000000000001" hidden="1" customHeight="1" x14ac:dyDescent="0.25">
      <c r="A46" s="301" t="str">
        <f t="shared" si="3"/>
        <v>III -6</v>
      </c>
      <c r="B46" s="302">
        <v>3</v>
      </c>
      <c r="C46" s="303">
        <v>6</v>
      </c>
      <c r="D46" s="304" t="str">
        <f t="shared" si="7"/>
        <v>IK-Teilprojekt III - AG 6</v>
      </c>
      <c r="E46" s="511"/>
      <c r="F46" s="305" t="str">
        <f>IF(E$41&lt;&gt;"",CONCATENATE(E$41," - ",T$6),"")</f>
        <v/>
      </c>
      <c r="G46" s="306">
        <f t="shared" si="4"/>
        <v>0</v>
      </c>
      <c r="H46" s="307">
        <f t="shared" si="5"/>
        <v>0</v>
      </c>
      <c r="I46" s="308">
        <f t="shared" si="6"/>
        <v>0</v>
      </c>
      <c r="J46" s="309"/>
      <c r="K46" s="310"/>
      <c r="L46" s="310"/>
      <c r="M46" s="310"/>
      <c r="N46" s="310"/>
      <c r="O46" s="310"/>
      <c r="P46" s="310"/>
      <c r="Q46" s="310"/>
      <c r="R46" s="310"/>
      <c r="S46" s="310"/>
      <c r="T46" s="310">
        <f>IF(IK_TP_03_Auftraggeber_06!$S$13&lt;&gt;"",IK_TP_03_Auftraggeber_06!$S$13,"")</f>
        <v>0</v>
      </c>
      <c r="U46" s="310">
        <f>IF(IK_TP_03_Auftraggeber_06!$T$13&lt;&gt;"",IK_TP_03_Auftraggeber_06!$T$13,"")</f>
        <v>0</v>
      </c>
      <c r="V46" s="310"/>
      <c r="W46" s="310"/>
      <c r="X46" s="310"/>
      <c r="Y46" s="310"/>
      <c r="Z46" s="310"/>
      <c r="AA46" s="310"/>
      <c r="AB46" s="310"/>
      <c r="AC46" s="310"/>
    </row>
    <row r="47" spans="1:29" s="415" customFormat="1" ht="20.100000000000001" hidden="1" customHeight="1" x14ac:dyDescent="0.25">
      <c r="A47" s="301" t="str">
        <f t="shared" si="3"/>
        <v>III -7</v>
      </c>
      <c r="B47" s="302">
        <v>3</v>
      </c>
      <c r="C47" s="303">
        <v>7</v>
      </c>
      <c r="D47" s="304" t="str">
        <f t="shared" si="7"/>
        <v>IK-Teilprojekt III - AG 7</v>
      </c>
      <c r="E47" s="511"/>
      <c r="F47" s="305" t="str">
        <f>IF(E$41&lt;&gt;"",CONCATENATE(E$41," - ",V$6),"")</f>
        <v/>
      </c>
      <c r="G47" s="306">
        <f t="shared" si="4"/>
        <v>0</v>
      </c>
      <c r="H47" s="307">
        <f t="shared" si="5"/>
        <v>0</v>
      </c>
      <c r="I47" s="308">
        <f t="shared" si="6"/>
        <v>0</v>
      </c>
      <c r="J47" s="309"/>
      <c r="K47" s="310"/>
      <c r="L47" s="310"/>
      <c r="M47" s="310"/>
      <c r="N47" s="310"/>
      <c r="O47" s="310"/>
      <c r="P47" s="310"/>
      <c r="Q47" s="310"/>
      <c r="R47" s="310"/>
      <c r="S47" s="310"/>
      <c r="T47" s="310"/>
      <c r="U47" s="310"/>
      <c r="V47" s="310">
        <f>IF(IK_TP_03_Auftraggeber_07!$S$13&lt;&gt;"",IK_TP_03_Auftraggeber_07!$S$13,"")</f>
        <v>0</v>
      </c>
      <c r="W47" s="310">
        <f>IF(IK_TP_03_Auftraggeber_07!$T$13&lt;&gt;"",IK_TP_03_Auftraggeber_07!$T$13,"")</f>
        <v>0</v>
      </c>
      <c r="X47" s="310"/>
      <c r="Y47" s="310"/>
      <c r="Z47" s="310"/>
      <c r="AA47" s="310"/>
      <c r="AB47" s="310"/>
      <c r="AC47" s="310"/>
    </row>
    <row r="48" spans="1:29" s="415" customFormat="1" ht="20.100000000000001" hidden="1" customHeight="1" x14ac:dyDescent="0.25">
      <c r="A48" s="301" t="str">
        <f t="shared" si="3"/>
        <v>III -8</v>
      </c>
      <c r="B48" s="302">
        <v>3</v>
      </c>
      <c r="C48" s="303">
        <v>8</v>
      </c>
      <c r="D48" s="304" t="str">
        <f t="shared" si="7"/>
        <v>IK-Teilprojekt III - AG 8</v>
      </c>
      <c r="E48" s="511"/>
      <c r="F48" s="305" t="str">
        <f>IF(E$41&lt;&gt;"",CONCATENATE(E$41," - ",X$6),"")</f>
        <v/>
      </c>
      <c r="G48" s="306">
        <f t="shared" si="4"/>
        <v>0</v>
      </c>
      <c r="H48" s="307">
        <f t="shared" si="5"/>
        <v>0</v>
      </c>
      <c r="I48" s="308">
        <f t="shared" si="6"/>
        <v>0</v>
      </c>
      <c r="J48" s="309"/>
      <c r="K48" s="310"/>
      <c r="L48" s="310"/>
      <c r="M48" s="310"/>
      <c r="N48" s="310"/>
      <c r="O48" s="310"/>
      <c r="P48" s="310"/>
      <c r="Q48" s="310"/>
      <c r="R48" s="310"/>
      <c r="S48" s="310"/>
      <c r="T48" s="310"/>
      <c r="U48" s="310"/>
      <c r="V48" s="310"/>
      <c r="W48" s="310"/>
      <c r="X48" s="310">
        <f>IF(IK_TP_03_Auftraggeber_08!$S$13&lt;&gt;"",IK_TP_03_Auftraggeber_08!$S$13,"")</f>
        <v>0</v>
      </c>
      <c r="Y48" s="310">
        <f>IF(IK_TP_03_Auftraggeber_08!$T$13&lt;&gt;"",IK_TP_03_Auftraggeber_08!$T$13,"")</f>
        <v>0</v>
      </c>
      <c r="Z48" s="310"/>
      <c r="AA48" s="310"/>
      <c r="AB48" s="310"/>
      <c r="AC48" s="310"/>
    </row>
    <row r="49" spans="1:29" s="415" customFormat="1" ht="20.100000000000001" hidden="1" customHeight="1" x14ac:dyDescent="0.25">
      <c r="A49" s="301" t="str">
        <f t="shared" si="3"/>
        <v>III -9</v>
      </c>
      <c r="B49" s="302">
        <v>3</v>
      </c>
      <c r="C49" s="303">
        <v>9</v>
      </c>
      <c r="D49" s="304" t="str">
        <f t="shared" si="7"/>
        <v>IK-Teilprojekt III - AG 9</v>
      </c>
      <c r="E49" s="511"/>
      <c r="F49" s="305" t="str">
        <f>IF(E$41&lt;&gt;"",CONCATENATE(E$41," - ",Z$6),"")</f>
        <v/>
      </c>
      <c r="G49" s="306">
        <f t="shared" si="4"/>
        <v>0</v>
      </c>
      <c r="H49" s="307">
        <f t="shared" si="5"/>
        <v>0</v>
      </c>
      <c r="I49" s="308">
        <f t="shared" si="6"/>
        <v>0</v>
      </c>
      <c r="J49" s="309"/>
      <c r="K49" s="310"/>
      <c r="L49" s="310"/>
      <c r="M49" s="310"/>
      <c r="N49" s="310"/>
      <c r="O49" s="310"/>
      <c r="P49" s="310"/>
      <c r="Q49" s="310"/>
      <c r="R49" s="310"/>
      <c r="S49" s="310"/>
      <c r="T49" s="310"/>
      <c r="U49" s="310"/>
      <c r="V49" s="310"/>
      <c r="W49" s="310"/>
      <c r="X49" s="310"/>
      <c r="Y49" s="310"/>
      <c r="Z49" s="310">
        <f>IF(IK_TP_03_Auftraggeber_09!$S$13&lt;&gt;"",IK_TP_03_Auftraggeber_09!$S$13,"")</f>
        <v>0</v>
      </c>
      <c r="AA49" s="310">
        <f>IF(IK_TP_03_Auftraggeber_09!$T$13&lt;&gt;"",IK_TP_03_Auftraggeber_09!$T$13,"")</f>
        <v>0</v>
      </c>
      <c r="AB49" s="310"/>
      <c r="AC49" s="310"/>
    </row>
    <row r="50" spans="1:29" s="415" customFormat="1" ht="20.100000000000001" hidden="1" customHeight="1" thickBot="1" x14ac:dyDescent="0.3">
      <c r="A50" s="301" t="str">
        <f t="shared" si="3"/>
        <v>III -10</v>
      </c>
      <c r="B50" s="302">
        <v>3</v>
      </c>
      <c r="C50" s="303">
        <v>10</v>
      </c>
      <c r="D50" s="304" t="str">
        <f t="shared" si="7"/>
        <v>IK-Teilprojekt III - AG 10</v>
      </c>
      <c r="E50" s="511"/>
      <c r="F50" s="305" t="str">
        <f>IF(E$41&lt;&gt;"",CONCATENATE(E$41," - ",AB$6),"")</f>
        <v/>
      </c>
      <c r="G50" s="316">
        <f t="shared" si="4"/>
        <v>0</v>
      </c>
      <c r="H50" s="317">
        <f t="shared" si="5"/>
        <v>0</v>
      </c>
      <c r="I50" s="318">
        <f t="shared" si="6"/>
        <v>0</v>
      </c>
      <c r="J50" s="309"/>
      <c r="K50" s="310"/>
      <c r="L50" s="310"/>
      <c r="M50" s="310"/>
      <c r="N50" s="310"/>
      <c r="O50" s="310"/>
      <c r="P50" s="310"/>
      <c r="Q50" s="310"/>
      <c r="R50" s="310"/>
      <c r="S50" s="310"/>
      <c r="T50" s="310"/>
      <c r="U50" s="310"/>
      <c r="V50" s="310"/>
      <c r="W50" s="310"/>
      <c r="X50" s="310"/>
      <c r="Y50" s="310"/>
      <c r="Z50" s="310"/>
      <c r="AA50" s="310"/>
      <c r="AB50" s="310">
        <f>IF(IK_TP_03_Auftraggeber_10!$S$13&lt;&gt;"",IK_TP_03_Auftraggeber_10!$S$13,"")</f>
        <v>0</v>
      </c>
      <c r="AC50" s="310">
        <f>IF(IK_TP_03_Auftraggeber_10!$T$13&lt;&gt;"",IK_TP_03_Auftraggeber_10!$T$13,"")</f>
        <v>0</v>
      </c>
    </row>
    <row r="51" spans="1:29" s="415" customFormat="1" ht="20.100000000000001" hidden="1" customHeight="1" x14ac:dyDescent="0.25">
      <c r="A51" s="321" t="str">
        <f>IF(B51&lt;&gt;"",ROMAN(B51) &amp;IF(C51&lt;&gt;""," -" &amp;C51,""),"")</f>
        <v>IV -1</v>
      </c>
      <c r="B51" s="322">
        <v>4</v>
      </c>
      <c r="C51" s="323">
        <v>1</v>
      </c>
      <c r="D51" s="324" t="str">
        <f t="shared" si="7"/>
        <v>IK-Teilprojekt IV - AG 1</v>
      </c>
      <c r="E51" s="513"/>
      <c r="F51" s="325" t="str">
        <f>IF(E$51&lt;&gt;"",CONCATENATE(E$51," - ",J$6),"")</f>
        <v/>
      </c>
      <c r="G51" s="326">
        <f t="shared" si="4"/>
        <v>0</v>
      </c>
      <c r="H51" s="327">
        <f t="shared" si="5"/>
        <v>0</v>
      </c>
      <c r="I51" s="328">
        <f t="shared" si="6"/>
        <v>0</v>
      </c>
      <c r="J51" s="329">
        <f>IF(IK_TP_04_Auftraggeber_01!$S$13&lt;&gt;"",IK_TP_04_Auftraggeber_01!$S$13,"")</f>
        <v>0</v>
      </c>
      <c r="K51" s="330">
        <f>IF(IK_TP_04_Auftraggeber_01!$T$13&lt;&gt;"",IK_TP_04_Auftraggeber_01!$T$13,"")</f>
        <v>0</v>
      </c>
      <c r="L51" s="330"/>
      <c r="M51" s="330"/>
      <c r="N51" s="330"/>
      <c r="O51" s="330"/>
      <c r="P51" s="330"/>
      <c r="Q51" s="330"/>
      <c r="R51" s="330"/>
      <c r="S51" s="330"/>
      <c r="T51" s="330"/>
      <c r="U51" s="330"/>
      <c r="V51" s="330"/>
      <c r="W51" s="330"/>
      <c r="X51" s="330"/>
      <c r="Y51" s="330"/>
      <c r="Z51" s="330"/>
      <c r="AA51" s="330"/>
      <c r="AB51" s="330"/>
      <c r="AC51" s="330"/>
    </row>
    <row r="52" spans="1:29" s="415" customFormat="1" ht="20.100000000000001" hidden="1" customHeight="1" x14ac:dyDescent="0.25">
      <c r="A52" s="301" t="str">
        <f t="shared" si="3"/>
        <v>IV -2</v>
      </c>
      <c r="B52" s="302">
        <v>4</v>
      </c>
      <c r="C52" s="303">
        <v>2</v>
      </c>
      <c r="D52" s="304" t="str">
        <f t="shared" si="7"/>
        <v>IK-Teilprojekt IV - AG 2</v>
      </c>
      <c r="E52" s="511"/>
      <c r="F52" s="305" t="str">
        <f>IF(E$51&lt;&gt;"",CONCATENATE(E$51," - ",L$6),"")</f>
        <v/>
      </c>
      <c r="G52" s="306">
        <f t="shared" si="4"/>
        <v>0</v>
      </c>
      <c r="H52" s="307">
        <f t="shared" si="5"/>
        <v>0</v>
      </c>
      <c r="I52" s="308">
        <f t="shared" si="6"/>
        <v>0</v>
      </c>
      <c r="J52" s="309"/>
      <c r="K52" s="310"/>
      <c r="L52" s="310">
        <f>IF(IK_TP_04_Auftraggeber_02!$S$13&lt;&gt;"",IK_TP_04_Auftraggeber_02!$S$13,"")</f>
        <v>0</v>
      </c>
      <c r="M52" s="310">
        <f>IF(IK_TP_04_Auftraggeber_02!$T$13&lt;&gt;"",IK_TP_04_Auftraggeber_02!$T$13,"")</f>
        <v>0</v>
      </c>
      <c r="N52" s="310"/>
      <c r="O52" s="310"/>
      <c r="P52" s="310"/>
      <c r="Q52" s="310"/>
      <c r="R52" s="310"/>
      <c r="S52" s="310"/>
      <c r="T52" s="310"/>
      <c r="U52" s="310"/>
      <c r="V52" s="310"/>
      <c r="W52" s="310"/>
      <c r="X52" s="310"/>
      <c r="Y52" s="310"/>
      <c r="Z52" s="310"/>
      <c r="AA52" s="310"/>
      <c r="AB52" s="310"/>
      <c r="AC52" s="310"/>
    </row>
    <row r="53" spans="1:29" s="415" customFormat="1" ht="20.100000000000001" hidden="1" customHeight="1" x14ac:dyDescent="0.25">
      <c r="A53" s="301" t="str">
        <f t="shared" si="3"/>
        <v>IV -3</v>
      </c>
      <c r="B53" s="302">
        <v>4</v>
      </c>
      <c r="C53" s="303">
        <v>3</v>
      </c>
      <c r="D53" s="304" t="str">
        <f t="shared" si="7"/>
        <v>IK-Teilprojekt IV - AG 3</v>
      </c>
      <c r="E53" s="511"/>
      <c r="F53" s="305" t="str">
        <f>IF(E$51&lt;&gt;"",CONCATENATE(E$51," - ",N$6),"")</f>
        <v/>
      </c>
      <c r="G53" s="306">
        <f t="shared" si="4"/>
        <v>0</v>
      </c>
      <c r="H53" s="307">
        <f t="shared" si="5"/>
        <v>0</v>
      </c>
      <c r="I53" s="308">
        <f t="shared" si="6"/>
        <v>0</v>
      </c>
      <c r="J53" s="309"/>
      <c r="K53" s="310"/>
      <c r="L53" s="310"/>
      <c r="M53" s="310"/>
      <c r="N53" s="310">
        <f>IF(IK_TP_04_Auftraggeber_03!$S$13&lt;&gt;"",IK_TP_04_Auftraggeber_03!$S$13,"")</f>
        <v>0</v>
      </c>
      <c r="O53" s="310">
        <f>IF(IK_TP_04_Auftraggeber_03!$T$13&lt;&gt;"",IK_TP_04_Auftraggeber_03!$T$13,"")</f>
        <v>0</v>
      </c>
      <c r="P53" s="310"/>
      <c r="Q53" s="310"/>
      <c r="R53" s="310"/>
      <c r="S53" s="310"/>
      <c r="T53" s="310"/>
      <c r="U53" s="310"/>
      <c r="V53" s="310"/>
      <c r="W53" s="310"/>
      <c r="X53" s="310"/>
      <c r="Y53" s="310"/>
      <c r="Z53" s="310"/>
      <c r="AA53" s="310"/>
      <c r="AB53" s="310"/>
      <c r="AC53" s="310"/>
    </row>
    <row r="54" spans="1:29" s="415" customFormat="1" ht="20.100000000000001" hidden="1" customHeight="1" x14ac:dyDescent="0.25">
      <c r="A54" s="301" t="str">
        <f t="shared" si="3"/>
        <v>IV -4</v>
      </c>
      <c r="B54" s="302">
        <v>4</v>
      </c>
      <c r="C54" s="303">
        <v>4</v>
      </c>
      <c r="D54" s="304" t="str">
        <f t="shared" si="7"/>
        <v>IK-Teilprojekt IV - AG 4</v>
      </c>
      <c r="E54" s="511"/>
      <c r="F54" s="305" t="str">
        <f>IF(E$51&lt;&gt;"",CONCATENATE(E$51," - ",P$6),"")</f>
        <v/>
      </c>
      <c r="G54" s="306">
        <f t="shared" si="4"/>
        <v>0</v>
      </c>
      <c r="H54" s="307">
        <f t="shared" si="5"/>
        <v>0</v>
      </c>
      <c r="I54" s="308">
        <f t="shared" si="6"/>
        <v>0</v>
      </c>
      <c r="J54" s="309"/>
      <c r="K54" s="310"/>
      <c r="L54" s="310"/>
      <c r="M54" s="310"/>
      <c r="N54" s="310"/>
      <c r="O54" s="310"/>
      <c r="P54" s="310">
        <f>IF(IK_TP_04_Auftraggeber_04!$S$13&lt;&gt;"",IK_TP_04_Auftraggeber_04!$S$13,"")</f>
        <v>0</v>
      </c>
      <c r="Q54" s="310">
        <f>IF(IK_TP_04_Auftraggeber_04!$T$13&lt;&gt;"",IK_TP_04_Auftraggeber_04!$T$13,"")</f>
        <v>0</v>
      </c>
      <c r="R54" s="310"/>
      <c r="S54" s="310"/>
      <c r="T54" s="310"/>
      <c r="U54" s="310"/>
      <c r="V54" s="310"/>
      <c r="W54" s="310"/>
      <c r="X54" s="310"/>
      <c r="Y54" s="310"/>
      <c r="Z54" s="310"/>
      <c r="AA54" s="310"/>
      <c r="AB54" s="310"/>
      <c r="AC54" s="310"/>
    </row>
    <row r="55" spans="1:29" s="415" customFormat="1" ht="19.5" hidden="1" customHeight="1" x14ac:dyDescent="0.25">
      <c r="A55" s="301" t="str">
        <f t="shared" si="3"/>
        <v>IV -5</v>
      </c>
      <c r="B55" s="302">
        <v>4</v>
      </c>
      <c r="C55" s="303">
        <v>5</v>
      </c>
      <c r="D55" s="304" t="str">
        <f t="shared" si="7"/>
        <v>IK-Teilprojekt IV - AG 5</v>
      </c>
      <c r="E55" s="511"/>
      <c r="F55" s="305" t="str">
        <f>IF(E$51&lt;&gt;"",CONCATENATE(E$51," - ",R$6),"")</f>
        <v/>
      </c>
      <c r="G55" s="306">
        <f t="shared" si="4"/>
        <v>0</v>
      </c>
      <c r="H55" s="307">
        <f t="shared" si="5"/>
        <v>0</v>
      </c>
      <c r="I55" s="308">
        <f t="shared" si="6"/>
        <v>0</v>
      </c>
      <c r="J55" s="309"/>
      <c r="K55" s="310"/>
      <c r="L55" s="310"/>
      <c r="M55" s="310"/>
      <c r="N55" s="310"/>
      <c r="O55" s="310"/>
      <c r="P55" s="310"/>
      <c r="Q55" s="310"/>
      <c r="R55" s="310">
        <f>IF(IK_TP_04_Auftraggeber_05!$S$13&lt;&gt;"",IK_TP_04_Auftraggeber_05!$S$13,"")</f>
        <v>0</v>
      </c>
      <c r="S55" s="310">
        <f>IF(IK_TP_04_Auftraggeber_05!$T$13&lt;&gt;"",IK_TP_04_Auftraggeber_05!$T$13,"")</f>
        <v>0</v>
      </c>
      <c r="T55" s="310"/>
      <c r="U55" s="310"/>
      <c r="V55" s="310"/>
      <c r="W55" s="310"/>
      <c r="X55" s="310"/>
      <c r="Y55" s="310"/>
      <c r="Z55" s="310"/>
      <c r="AA55" s="310"/>
      <c r="AB55" s="310"/>
      <c r="AC55" s="310"/>
    </row>
    <row r="56" spans="1:29" s="415" customFormat="1" ht="19.5" hidden="1" customHeight="1" x14ac:dyDescent="0.25">
      <c r="A56" s="301" t="str">
        <f t="shared" si="3"/>
        <v>IV -6</v>
      </c>
      <c r="B56" s="302">
        <v>4</v>
      </c>
      <c r="C56" s="303">
        <v>6</v>
      </c>
      <c r="D56" s="304" t="str">
        <f t="shared" si="7"/>
        <v>IK-Teilprojekt IV - AG 6</v>
      </c>
      <c r="E56" s="511"/>
      <c r="F56" s="305" t="str">
        <f>IF(E$51&lt;&gt;"",CONCATENATE(E$51," - ",T$6),"")</f>
        <v/>
      </c>
      <c r="G56" s="306">
        <f t="shared" si="4"/>
        <v>0</v>
      </c>
      <c r="H56" s="307">
        <f t="shared" si="5"/>
        <v>0</v>
      </c>
      <c r="I56" s="308">
        <f t="shared" si="6"/>
        <v>0</v>
      </c>
      <c r="J56" s="309"/>
      <c r="K56" s="310"/>
      <c r="L56" s="310"/>
      <c r="M56" s="310"/>
      <c r="N56" s="310"/>
      <c r="O56" s="310"/>
      <c r="P56" s="310"/>
      <c r="Q56" s="310"/>
      <c r="R56" s="310"/>
      <c r="S56" s="310"/>
      <c r="T56" s="310">
        <f>IF(IK_TP_04_Auftraggeber_06!$S$13&lt;&gt;"",IK_TP_04_Auftraggeber_06!$S$13,"")</f>
        <v>0</v>
      </c>
      <c r="U56" s="310">
        <f>IF(IK_TP_04_Auftraggeber_06!$T$13&lt;&gt;"",IK_TP_04_Auftraggeber_06!$T$13,"")</f>
        <v>0</v>
      </c>
      <c r="V56" s="310"/>
      <c r="W56" s="310"/>
      <c r="X56" s="310"/>
      <c r="Y56" s="310"/>
      <c r="Z56" s="310"/>
      <c r="AA56" s="310"/>
      <c r="AB56" s="310"/>
      <c r="AC56" s="310"/>
    </row>
    <row r="57" spans="1:29" s="415" customFormat="1" ht="19.5" hidden="1" customHeight="1" x14ac:dyDescent="0.25">
      <c r="A57" s="301" t="str">
        <f t="shared" si="3"/>
        <v>IV -7</v>
      </c>
      <c r="B57" s="302">
        <v>4</v>
      </c>
      <c r="C57" s="303">
        <v>7</v>
      </c>
      <c r="D57" s="304" t="str">
        <f t="shared" si="7"/>
        <v>IK-Teilprojekt IV - AG 7</v>
      </c>
      <c r="E57" s="511"/>
      <c r="F57" s="305" t="str">
        <f>IF(E$51&lt;&gt;"",CONCATENATE(E$51," - ",V$6),"")</f>
        <v/>
      </c>
      <c r="G57" s="306">
        <f t="shared" si="4"/>
        <v>0</v>
      </c>
      <c r="H57" s="307">
        <f t="shared" si="5"/>
        <v>0</v>
      </c>
      <c r="I57" s="308">
        <f t="shared" si="6"/>
        <v>0</v>
      </c>
      <c r="J57" s="309"/>
      <c r="K57" s="310"/>
      <c r="L57" s="310"/>
      <c r="M57" s="310"/>
      <c r="N57" s="310"/>
      <c r="O57" s="310"/>
      <c r="P57" s="310"/>
      <c r="Q57" s="310"/>
      <c r="R57" s="310"/>
      <c r="S57" s="310"/>
      <c r="T57" s="310"/>
      <c r="U57" s="310"/>
      <c r="V57" s="310">
        <f>IF(IK_TP_04_Auftraggeber_07!$S$13&lt;&gt;"",IK_TP_04_Auftraggeber_07!$S$13,"")</f>
        <v>0</v>
      </c>
      <c r="W57" s="310">
        <f>IF(IK_TP_04_Auftraggeber_07!$T$13&lt;&gt;"",IK_TP_04_Auftraggeber_07!$T$13,"")</f>
        <v>0</v>
      </c>
      <c r="X57" s="310"/>
      <c r="Y57" s="310"/>
      <c r="Z57" s="310"/>
      <c r="AA57" s="310"/>
      <c r="AB57" s="310"/>
      <c r="AC57" s="310"/>
    </row>
    <row r="58" spans="1:29" s="415" customFormat="1" ht="19.5" hidden="1" customHeight="1" x14ac:dyDescent="0.25">
      <c r="A58" s="301" t="str">
        <f t="shared" si="3"/>
        <v>IV -8</v>
      </c>
      <c r="B58" s="302">
        <v>4</v>
      </c>
      <c r="C58" s="303">
        <v>8</v>
      </c>
      <c r="D58" s="304" t="str">
        <f t="shared" si="7"/>
        <v>IK-Teilprojekt IV - AG 8</v>
      </c>
      <c r="E58" s="511"/>
      <c r="F58" s="305" t="str">
        <f>IF(E$51&lt;&gt;"",CONCATENATE(E$51," - ",X$6),"")</f>
        <v/>
      </c>
      <c r="G58" s="306">
        <f t="shared" si="4"/>
        <v>0</v>
      </c>
      <c r="H58" s="307">
        <f t="shared" si="5"/>
        <v>0</v>
      </c>
      <c r="I58" s="308">
        <f t="shared" si="6"/>
        <v>0</v>
      </c>
      <c r="J58" s="309"/>
      <c r="K58" s="310"/>
      <c r="L58" s="310"/>
      <c r="M58" s="310"/>
      <c r="N58" s="310"/>
      <c r="O58" s="310"/>
      <c r="P58" s="310"/>
      <c r="Q58" s="310"/>
      <c r="R58" s="310"/>
      <c r="S58" s="310"/>
      <c r="T58" s="310"/>
      <c r="U58" s="310"/>
      <c r="V58" s="310"/>
      <c r="W58" s="310"/>
      <c r="X58" s="310">
        <f>IF(IK_TP_04_Auftraggeber_08!$S$13&lt;&gt;"",IK_TP_04_Auftraggeber_08!$S$13,"")</f>
        <v>0</v>
      </c>
      <c r="Y58" s="310">
        <f>IF(IK_TP_04_Auftraggeber_08!$T$13&lt;&gt;"",IK_TP_04_Auftraggeber_08!$T$13,"")</f>
        <v>0</v>
      </c>
      <c r="Z58" s="310"/>
      <c r="AA58" s="310"/>
      <c r="AB58" s="310"/>
      <c r="AC58" s="310"/>
    </row>
    <row r="59" spans="1:29" s="415" customFormat="1" ht="19.5" hidden="1" customHeight="1" x14ac:dyDescent="0.25">
      <c r="A59" s="301" t="str">
        <f t="shared" si="3"/>
        <v>IV -9</v>
      </c>
      <c r="B59" s="302">
        <v>4</v>
      </c>
      <c r="C59" s="303">
        <v>9</v>
      </c>
      <c r="D59" s="304" t="str">
        <f t="shared" si="7"/>
        <v>IK-Teilprojekt IV - AG 9</v>
      </c>
      <c r="E59" s="511"/>
      <c r="F59" s="305" t="str">
        <f>IF(E$51&lt;&gt;"",CONCATENATE(E$51," - ",Z$6),"")</f>
        <v/>
      </c>
      <c r="G59" s="306">
        <f t="shared" si="4"/>
        <v>0</v>
      </c>
      <c r="H59" s="307">
        <f t="shared" si="5"/>
        <v>0</v>
      </c>
      <c r="I59" s="308">
        <f t="shared" si="6"/>
        <v>0</v>
      </c>
      <c r="J59" s="309"/>
      <c r="K59" s="310"/>
      <c r="L59" s="310"/>
      <c r="M59" s="310"/>
      <c r="N59" s="310"/>
      <c r="O59" s="310"/>
      <c r="P59" s="310"/>
      <c r="Q59" s="310"/>
      <c r="R59" s="310"/>
      <c r="S59" s="310"/>
      <c r="T59" s="310"/>
      <c r="U59" s="310"/>
      <c r="V59" s="310"/>
      <c r="W59" s="310"/>
      <c r="X59" s="310"/>
      <c r="Y59" s="310"/>
      <c r="Z59" s="310">
        <f>IF(IK_TP_04_Auftraggeber_09!$S$13&lt;&gt;"",IK_TP_04_Auftraggeber_09!$S$13,"")</f>
        <v>0</v>
      </c>
      <c r="AA59" s="310">
        <f>IF(IK_TP_04_Auftraggeber_09!$T$13&lt;&gt;"",IK_TP_04_Auftraggeber_09!$T$13,"")</f>
        <v>0</v>
      </c>
      <c r="AB59" s="310"/>
      <c r="AC59" s="310"/>
    </row>
    <row r="60" spans="1:29" s="415" customFormat="1" ht="19.5" hidden="1" customHeight="1" thickBot="1" x14ac:dyDescent="0.3">
      <c r="A60" s="301" t="str">
        <f t="shared" si="3"/>
        <v>IV -10</v>
      </c>
      <c r="B60" s="302">
        <v>4</v>
      </c>
      <c r="C60" s="303">
        <v>10</v>
      </c>
      <c r="D60" s="304" t="str">
        <f t="shared" si="7"/>
        <v>IK-Teilprojekt IV - AG 10</v>
      </c>
      <c r="E60" s="511"/>
      <c r="F60" s="305" t="str">
        <f>IF(E$51&lt;&gt;"",CONCATENATE(E$51," - ",AB$6),"")</f>
        <v/>
      </c>
      <c r="G60" s="316">
        <f t="shared" si="4"/>
        <v>0</v>
      </c>
      <c r="H60" s="317">
        <f t="shared" si="5"/>
        <v>0</v>
      </c>
      <c r="I60" s="318">
        <f t="shared" si="6"/>
        <v>0</v>
      </c>
      <c r="J60" s="309"/>
      <c r="K60" s="310"/>
      <c r="L60" s="310"/>
      <c r="M60" s="310"/>
      <c r="N60" s="310"/>
      <c r="O60" s="310"/>
      <c r="P60" s="310"/>
      <c r="Q60" s="310"/>
      <c r="R60" s="310"/>
      <c r="S60" s="310"/>
      <c r="T60" s="310"/>
      <c r="U60" s="310"/>
      <c r="V60" s="310"/>
      <c r="W60" s="310"/>
      <c r="X60" s="310"/>
      <c r="Y60" s="310"/>
      <c r="Z60" s="310"/>
      <c r="AA60" s="310"/>
      <c r="AB60" s="310">
        <f>IF(IK_TP_04_Auftraggeber_10!$S$13&lt;&gt;"",IK_TP_04_Auftraggeber_10!$S$13,"")</f>
        <v>0</v>
      </c>
      <c r="AC60" s="310">
        <f>IF(IK_TP_04_Auftraggeber_10!$T$13&lt;&gt;"",IK_TP_04_Auftraggeber_10!$T$13,"")</f>
        <v>0</v>
      </c>
    </row>
    <row r="61" spans="1:29" s="415" customFormat="1" ht="20.100000000000001" hidden="1" customHeight="1" x14ac:dyDescent="0.25">
      <c r="A61" s="321" t="str">
        <f>IF(B61&lt;&gt;"",ROMAN(B61) &amp;IF(C61&lt;&gt;""," -" &amp;C61,""),"")</f>
        <v>V -1</v>
      </c>
      <c r="B61" s="322">
        <v>5</v>
      </c>
      <c r="C61" s="323">
        <v>1</v>
      </c>
      <c r="D61" s="324" t="str">
        <f t="shared" si="7"/>
        <v>IK-Teilprojekt V - AG 1</v>
      </c>
      <c r="E61" s="513"/>
      <c r="F61" s="325" t="str">
        <f>IF(E$61&lt;&gt;"",CONCATENATE(E$61," - ",J$6),"")</f>
        <v/>
      </c>
      <c r="G61" s="326">
        <f t="shared" si="4"/>
        <v>0</v>
      </c>
      <c r="H61" s="327">
        <f t="shared" si="5"/>
        <v>0</v>
      </c>
      <c r="I61" s="328">
        <f t="shared" si="6"/>
        <v>0</v>
      </c>
      <c r="J61" s="329">
        <f>IF(IK_TP_05_Auftraggeber_01!$S$13&lt;&gt;"",IK_TP_05_Auftraggeber_01!$S$13,"")</f>
        <v>0</v>
      </c>
      <c r="K61" s="330">
        <f>IF(IK_TP_05_Auftraggeber_01!$T$13&lt;&gt;"",IK_TP_05_Auftraggeber_01!$T$13,"")</f>
        <v>0</v>
      </c>
      <c r="L61" s="330"/>
      <c r="M61" s="330"/>
      <c r="N61" s="330"/>
      <c r="O61" s="330"/>
      <c r="P61" s="330"/>
      <c r="Q61" s="330"/>
      <c r="R61" s="330"/>
      <c r="S61" s="330"/>
      <c r="T61" s="330"/>
      <c r="U61" s="330"/>
      <c r="V61" s="330"/>
      <c r="W61" s="330"/>
      <c r="X61" s="330"/>
      <c r="Y61" s="330"/>
      <c r="Z61" s="330"/>
      <c r="AA61" s="330"/>
      <c r="AB61" s="330"/>
      <c r="AC61" s="330"/>
    </row>
    <row r="62" spans="1:29" s="415" customFormat="1" ht="20.100000000000001" hidden="1" customHeight="1" x14ac:dyDescent="0.25">
      <c r="A62" s="301" t="str">
        <f t="shared" si="3"/>
        <v>V -2</v>
      </c>
      <c r="B62" s="302">
        <v>5</v>
      </c>
      <c r="C62" s="303">
        <v>2</v>
      </c>
      <c r="D62" s="304" t="str">
        <f t="shared" si="7"/>
        <v>IK-Teilprojekt V - AG 2</v>
      </c>
      <c r="E62" s="511"/>
      <c r="F62" s="305" t="str">
        <f>IF(E$61&lt;&gt;"",CONCATENATE(E$61," - ",L$6),"")</f>
        <v/>
      </c>
      <c r="G62" s="306">
        <f t="shared" si="4"/>
        <v>0</v>
      </c>
      <c r="H62" s="307">
        <f t="shared" si="5"/>
        <v>0</v>
      </c>
      <c r="I62" s="308">
        <f t="shared" si="6"/>
        <v>0</v>
      </c>
      <c r="J62" s="309"/>
      <c r="K62" s="310"/>
      <c r="L62" s="310">
        <f>IF(IK_TP_05_Auftraggeber_02!$S$13&lt;&gt;"",IK_TP_05_Auftraggeber_02!$S$13,"")</f>
        <v>0</v>
      </c>
      <c r="M62" s="310">
        <f>IF(IK_TP_05_Auftraggeber_02!$T$13&lt;&gt;"",IK_TP_05_Auftraggeber_02!$T$13,"")</f>
        <v>0</v>
      </c>
      <c r="N62" s="310"/>
      <c r="O62" s="310"/>
      <c r="P62" s="310"/>
      <c r="Q62" s="310"/>
      <c r="R62" s="310"/>
      <c r="S62" s="310"/>
      <c r="T62" s="310"/>
      <c r="U62" s="310"/>
      <c r="V62" s="310"/>
      <c r="W62" s="310"/>
      <c r="X62" s="310"/>
      <c r="Y62" s="310"/>
      <c r="Z62" s="310"/>
      <c r="AA62" s="310"/>
      <c r="AB62" s="310"/>
      <c r="AC62" s="310"/>
    </row>
    <row r="63" spans="1:29" s="415" customFormat="1" ht="20.100000000000001" hidden="1" customHeight="1" x14ac:dyDescent="0.25">
      <c r="A63" s="301" t="str">
        <f t="shared" si="3"/>
        <v>V -3</v>
      </c>
      <c r="B63" s="302">
        <v>5</v>
      </c>
      <c r="C63" s="303">
        <v>3</v>
      </c>
      <c r="D63" s="304" t="str">
        <f t="shared" si="7"/>
        <v>IK-Teilprojekt V - AG 3</v>
      </c>
      <c r="E63" s="511"/>
      <c r="F63" s="305" t="str">
        <f>IF(E$61&lt;&gt;"",CONCATENATE(E$61," - ",N$6),"")</f>
        <v/>
      </c>
      <c r="G63" s="306">
        <f t="shared" si="4"/>
        <v>0</v>
      </c>
      <c r="H63" s="307">
        <f t="shared" si="5"/>
        <v>0</v>
      </c>
      <c r="I63" s="308">
        <f t="shared" si="6"/>
        <v>0</v>
      </c>
      <c r="J63" s="309"/>
      <c r="K63" s="310"/>
      <c r="L63" s="310"/>
      <c r="M63" s="310"/>
      <c r="N63" s="310">
        <f>IF(IK_TP_05_Auftraggeber_03!$S$13&lt;&gt;"",IK_TP_05_Auftraggeber_03!$S$13,"")</f>
        <v>0</v>
      </c>
      <c r="O63" s="310">
        <f>IF(IK_TP_05_Auftraggeber_03!$T$13&lt;&gt;"",IK_TP_05_Auftraggeber_03!$T$13,"")</f>
        <v>0</v>
      </c>
      <c r="P63" s="310"/>
      <c r="Q63" s="310"/>
      <c r="R63" s="310"/>
      <c r="S63" s="310"/>
      <c r="T63" s="310"/>
      <c r="U63" s="310"/>
      <c r="V63" s="310"/>
      <c r="W63" s="310"/>
      <c r="X63" s="310"/>
      <c r="Y63" s="310"/>
      <c r="Z63" s="310"/>
      <c r="AA63" s="310"/>
      <c r="AB63" s="310"/>
      <c r="AC63" s="310"/>
    </row>
    <row r="64" spans="1:29" s="415" customFormat="1" ht="20.100000000000001" hidden="1" customHeight="1" x14ac:dyDescent="0.25">
      <c r="A64" s="301" t="str">
        <f t="shared" si="3"/>
        <v>V -4</v>
      </c>
      <c r="B64" s="302">
        <v>5</v>
      </c>
      <c r="C64" s="303">
        <v>4</v>
      </c>
      <c r="D64" s="304" t="str">
        <f t="shared" si="7"/>
        <v>IK-Teilprojekt V - AG 4</v>
      </c>
      <c r="E64" s="511"/>
      <c r="F64" s="305" t="str">
        <f>IF(E$61&lt;&gt;"",CONCATENATE(E$61," - ",P$6),"")</f>
        <v/>
      </c>
      <c r="G64" s="306">
        <f t="shared" si="4"/>
        <v>0</v>
      </c>
      <c r="H64" s="307">
        <f t="shared" si="5"/>
        <v>0</v>
      </c>
      <c r="I64" s="308">
        <f t="shared" si="6"/>
        <v>0</v>
      </c>
      <c r="J64" s="309"/>
      <c r="K64" s="310"/>
      <c r="L64" s="310"/>
      <c r="M64" s="310"/>
      <c r="N64" s="310"/>
      <c r="O64" s="310"/>
      <c r="P64" s="310">
        <f>IF(IK_TP_05_Auftraggeber_04!$S$13&lt;&gt;"",IK_TP_05_Auftraggeber_04!$S$13,"")</f>
        <v>0</v>
      </c>
      <c r="Q64" s="310">
        <f>IF(IK_TP_05_Auftraggeber_04!$T$13&lt;&gt;"",IK_TP_05_Auftraggeber_04!$T$13,"")</f>
        <v>0</v>
      </c>
      <c r="R64" s="310"/>
      <c r="S64" s="310"/>
      <c r="T64" s="310"/>
      <c r="U64" s="310"/>
      <c r="V64" s="310"/>
      <c r="W64" s="310"/>
      <c r="X64" s="310"/>
      <c r="Y64" s="310"/>
      <c r="Z64" s="310"/>
      <c r="AA64" s="310"/>
      <c r="AB64" s="310"/>
      <c r="AC64" s="310"/>
    </row>
    <row r="65" spans="1:33" s="415" customFormat="1" ht="20.100000000000001" hidden="1" customHeight="1" x14ac:dyDescent="0.25">
      <c r="A65" s="301" t="str">
        <f t="shared" si="3"/>
        <v>V -5</v>
      </c>
      <c r="B65" s="302">
        <v>5</v>
      </c>
      <c r="C65" s="303">
        <v>5</v>
      </c>
      <c r="D65" s="304" t="str">
        <f t="shared" si="7"/>
        <v>IK-Teilprojekt V - AG 5</v>
      </c>
      <c r="E65" s="511"/>
      <c r="F65" s="305" t="str">
        <f>IF(E$61&lt;&gt;"",CONCATENATE(E$61," - ",R$6),"")</f>
        <v/>
      </c>
      <c r="G65" s="306">
        <f t="shared" si="4"/>
        <v>0</v>
      </c>
      <c r="H65" s="307">
        <f t="shared" si="5"/>
        <v>0</v>
      </c>
      <c r="I65" s="308">
        <f t="shared" si="6"/>
        <v>0</v>
      </c>
      <c r="J65" s="309"/>
      <c r="K65" s="310"/>
      <c r="L65" s="310"/>
      <c r="M65" s="310"/>
      <c r="N65" s="310"/>
      <c r="O65" s="310"/>
      <c r="P65" s="310"/>
      <c r="Q65" s="310"/>
      <c r="R65" s="310">
        <f>IF(IK_TP_05_Auftraggeber_05!$S$13&lt;&gt;"",IK_TP_05_Auftraggeber_05!$S$13,"")</f>
        <v>0</v>
      </c>
      <c r="S65" s="310">
        <f>IF(IK_TP_05_Auftraggeber_05!$T$13&lt;&gt;"",IK_TP_05_Auftraggeber_05!$T$13,"")</f>
        <v>0</v>
      </c>
      <c r="T65" s="310"/>
      <c r="U65" s="310"/>
      <c r="V65" s="310"/>
      <c r="W65" s="310"/>
      <c r="X65" s="310"/>
      <c r="Y65" s="310"/>
      <c r="Z65" s="310"/>
      <c r="AA65" s="310"/>
      <c r="AB65" s="310"/>
      <c r="AC65" s="310"/>
    </row>
    <row r="66" spans="1:33" s="415" customFormat="1" ht="20.100000000000001" hidden="1" customHeight="1" x14ac:dyDescent="0.25">
      <c r="A66" s="301" t="str">
        <f t="shared" si="3"/>
        <v>V -6</v>
      </c>
      <c r="B66" s="302">
        <v>5</v>
      </c>
      <c r="C66" s="303">
        <v>6</v>
      </c>
      <c r="D66" s="304" t="str">
        <f t="shared" si="7"/>
        <v>IK-Teilprojekt V - AG 6</v>
      </c>
      <c r="E66" s="511"/>
      <c r="F66" s="305" t="str">
        <f>IF(E$61&lt;&gt;"",CONCATENATE(E$61," - ",T$6),"")</f>
        <v/>
      </c>
      <c r="G66" s="306">
        <f t="shared" si="4"/>
        <v>0</v>
      </c>
      <c r="H66" s="307">
        <f t="shared" si="5"/>
        <v>0</v>
      </c>
      <c r="I66" s="308">
        <f t="shared" si="6"/>
        <v>0</v>
      </c>
      <c r="J66" s="309"/>
      <c r="K66" s="310"/>
      <c r="L66" s="310"/>
      <c r="M66" s="310"/>
      <c r="N66" s="310"/>
      <c r="O66" s="310"/>
      <c r="P66" s="310"/>
      <c r="Q66" s="310"/>
      <c r="R66" s="310"/>
      <c r="S66" s="310"/>
      <c r="T66" s="310">
        <f>IF(IK_TP_05_Auftraggeber_06!$S$13&lt;&gt;"",IK_TP_05_Auftraggeber_06!$S$13,"")</f>
        <v>0</v>
      </c>
      <c r="U66" s="310">
        <f>IF(IK_TP_05_Auftraggeber_06!$T$13&lt;&gt;"",IK_TP_05_Auftraggeber_06!$T$13,"")</f>
        <v>0</v>
      </c>
      <c r="V66" s="310"/>
      <c r="W66" s="310"/>
      <c r="X66" s="310"/>
      <c r="Y66" s="310"/>
      <c r="Z66" s="310"/>
      <c r="AA66" s="310"/>
      <c r="AB66" s="310"/>
      <c r="AC66" s="310"/>
    </row>
    <row r="67" spans="1:33" s="415" customFormat="1" ht="20.100000000000001" hidden="1" customHeight="1" x14ac:dyDescent="0.25">
      <c r="A67" s="301" t="str">
        <f t="shared" si="3"/>
        <v>V -7</v>
      </c>
      <c r="B67" s="302">
        <v>5</v>
      </c>
      <c r="C67" s="303">
        <v>7</v>
      </c>
      <c r="D67" s="304" t="str">
        <f t="shared" si="7"/>
        <v>IK-Teilprojekt V - AG 7</v>
      </c>
      <c r="E67" s="511"/>
      <c r="F67" s="305" t="str">
        <f>IF(E$61&lt;&gt;"",CONCATENATE(E$61," - ",V$6),"")</f>
        <v/>
      </c>
      <c r="G67" s="306">
        <f t="shared" si="4"/>
        <v>0</v>
      </c>
      <c r="H67" s="307">
        <f t="shared" si="5"/>
        <v>0</v>
      </c>
      <c r="I67" s="308">
        <f t="shared" si="6"/>
        <v>0</v>
      </c>
      <c r="J67" s="309"/>
      <c r="K67" s="310"/>
      <c r="L67" s="310"/>
      <c r="M67" s="310"/>
      <c r="N67" s="310"/>
      <c r="O67" s="310"/>
      <c r="P67" s="310"/>
      <c r="Q67" s="310"/>
      <c r="R67" s="310"/>
      <c r="S67" s="310"/>
      <c r="T67" s="310"/>
      <c r="U67" s="310"/>
      <c r="V67" s="310">
        <f>IF(IK_TP_05_Auftraggeber_07!$S$13&lt;&gt;"",IK_TP_05_Auftraggeber_07!$S$13,"")</f>
        <v>0</v>
      </c>
      <c r="W67" s="310">
        <f>IF(IK_TP_05_Auftraggeber_07!$T$13&lt;&gt;"",IK_TP_05_Auftraggeber_07!$T$13,"")</f>
        <v>0</v>
      </c>
      <c r="X67" s="310"/>
      <c r="Y67" s="310"/>
      <c r="Z67" s="310"/>
      <c r="AA67" s="310"/>
      <c r="AB67" s="310"/>
      <c r="AC67" s="310"/>
    </row>
    <row r="68" spans="1:33" s="415" customFormat="1" ht="20.100000000000001" hidden="1" customHeight="1" x14ac:dyDescent="0.25">
      <c r="A68" s="301" t="str">
        <f t="shared" si="3"/>
        <v>V -8</v>
      </c>
      <c r="B68" s="302">
        <v>5</v>
      </c>
      <c r="C68" s="303">
        <v>8</v>
      </c>
      <c r="D68" s="304" t="str">
        <f t="shared" si="7"/>
        <v>IK-Teilprojekt V - AG 8</v>
      </c>
      <c r="E68" s="511"/>
      <c r="F68" s="305" t="str">
        <f>IF(E$61&lt;&gt;"",CONCATENATE(E$61," - ",X$6),"")</f>
        <v/>
      </c>
      <c r="G68" s="306">
        <f t="shared" si="4"/>
        <v>0</v>
      </c>
      <c r="H68" s="307">
        <f t="shared" si="5"/>
        <v>0</v>
      </c>
      <c r="I68" s="308">
        <f t="shared" si="6"/>
        <v>0</v>
      </c>
      <c r="J68" s="309"/>
      <c r="K68" s="310"/>
      <c r="L68" s="310"/>
      <c r="M68" s="310"/>
      <c r="N68" s="310"/>
      <c r="O68" s="310"/>
      <c r="P68" s="310"/>
      <c r="Q68" s="310"/>
      <c r="R68" s="310"/>
      <c r="S68" s="310"/>
      <c r="T68" s="310"/>
      <c r="U68" s="310"/>
      <c r="V68" s="310"/>
      <c r="W68" s="310"/>
      <c r="X68" s="310">
        <f>IF(IK_TP_05_Auftraggeber_08!$S$13&lt;&gt;"",IK_TP_05_Auftraggeber_08!$S$13,"")</f>
        <v>0</v>
      </c>
      <c r="Y68" s="310">
        <f>IF(IK_TP_05_Auftraggeber_08!$T$13&lt;&gt;"",IK_TP_05_Auftraggeber_08!$T$13,"")</f>
        <v>0</v>
      </c>
      <c r="Z68" s="310"/>
      <c r="AA68" s="310"/>
      <c r="AB68" s="310"/>
      <c r="AC68" s="310"/>
    </row>
    <row r="69" spans="1:33" s="415" customFormat="1" ht="20.100000000000001" hidden="1" customHeight="1" x14ac:dyDescent="0.25">
      <c r="A69" s="301" t="str">
        <f t="shared" si="3"/>
        <v>V -9</v>
      </c>
      <c r="B69" s="302">
        <v>5</v>
      </c>
      <c r="C69" s="303">
        <v>9</v>
      </c>
      <c r="D69" s="304" t="str">
        <f t="shared" si="7"/>
        <v>IK-Teilprojekt V - AG 9</v>
      </c>
      <c r="E69" s="511"/>
      <c r="F69" s="305" t="str">
        <f>IF(E$61&lt;&gt;"",CONCATENATE(E$61," - ",Z$6),"")</f>
        <v/>
      </c>
      <c r="G69" s="306">
        <f t="shared" si="4"/>
        <v>0</v>
      </c>
      <c r="H69" s="307">
        <f t="shared" si="5"/>
        <v>0</v>
      </c>
      <c r="I69" s="308">
        <f t="shared" si="6"/>
        <v>0</v>
      </c>
      <c r="J69" s="309"/>
      <c r="K69" s="310"/>
      <c r="L69" s="310"/>
      <c r="M69" s="310"/>
      <c r="N69" s="310"/>
      <c r="O69" s="310"/>
      <c r="P69" s="310"/>
      <c r="Q69" s="310"/>
      <c r="R69" s="310"/>
      <c r="S69" s="310"/>
      <c r="T69" s="310"/>
      <c r="U69" s="310"/>
      <c r="V69" s="310"/>
      <c r="W69" s="310"/>
      <c r="X69" s="310"/>
      <c r="Y69" s="310"/>
      <c r="Z69" s="310">
        <f>IF(IK_TP_05_Auftraggeber_09!$S$13&lt;&gt;"",IK_TP_05_Auftraggeber_09!$S$13,"")</f>
        <v>0</v>
      </c>
      <c r="AA69" s="310">
        <f>IF(IK_TP_05_Auftraggeber_09!$T$13&lt;&gt;"",IK_TP_05_Auftraggeber_09!$T$13,"")</f>
        <v>0</v>
      </c>
      <c r="AB69" s="310"/>
      <c r="AC69" s="310"/>
    </row>
    <row r="70" spans="1:33" s="415" customFormat="1" ht="20.100000000000001" hidden="1" customHeight="1" thickBot="1" x14ac:dyDescent="0.3">
      <c r="A70" s="331" t="str">
        <f t="shared" si="3"/>
        <v>V -10</v>
      </c>
      <c r="B70" s="332">
        <v>5</v>
      </c>
      <c r="C70" s="333">
        <v>10</v>
      </c>
      <c r="D70" s="334" t="str">
        <f t="shared" si="7"/>
        <v>IK-Teilprojekt V - AG 10</v>
      </c>
      <c r="E70" s="514"/>
      <c r="F70" s="335" t="str">
        <f>IF(E$61&lt;&gt;"",CONCATENATE(E$61," - ",AB$6),"")</f>
        <v/>
      </c>
      <c r="G70" s="316">
        <f t="shared" si="4"/>
        <v>0</v>
      </c>
      <c r="H70" s="317">
        <f t="shared" si="5"/>
        <v>0</v>
      </c>
      <c r="I70" s="318">
        <f t="shared" si="6"/>
        <v>0</v>
      </c>
      <c r="J70" s="336"/>
      <c r="K70" s="337"/>
      <c r="L70" s="337"/>
      <c r="M70" s="337"/>
      <c r="N70" s="337"/>
      <c r="O70" s="337"/>
      <c r="P70" s="337"/>
      <c r="Q70" s="337"/>
      <c r="R70" s="337"/>
      <c r="S70" s="337"/>
      <c r="T70" s="337"/>
      <c r="U70" s="337"/>
      <c r="V70" s="337"/>
      <c r="W70" s="337"/>
      <c r="X70" s="337"/>
      <c r="Y70" s="337"/>
      <c r="Z70" s="337"/>
      <c r="AA70" s="337"/>
      <c r="AB70" s="337">
        <f>IF(IK_TP_05_Auftraggeber_10!$S$13&lt;&gt;"",IK_TP_05_Auftraggeber_10!$S$13,"")</f>
        <v>0</v>
      </c>
      <c r="AC70" s="337">
        <f>IF(IK_TP_05_Auftraggeber_10!$T$13&lt;&gt;"",IK_TP_05_Auftraggeber_10!$T$13,"")</f>
        <v>0</v>
      </c>
    </row>
    <row r="71" spans="1:33" s="289" customFormat="1" ht="10.050000000000001" hidden="1" customHeight="1" x14ac:dyDescent="0.25">
      <c r="A71" s="278"/>
      <c r="B71" s="279"/>
      <c r="C71" s="280"/>
      <c r="D71" s="281"/>
      <c r="E71" s="282"/>
      <c r="F71" s="281"/>
      <c r="G71" s="338"/>
      <c r="H71" s="284"/>
      <c r="I71" s="284"/>
      <c r="J71" s="286"/>
      <c r="K71" s="286"/>
      <c r="L71" s="286"/>
      <c r="M71" s="286"/>
      <c r="N71" s="286"/>
      <c r="O71" s="286"/>
      <c r="P71" s="286"/>
      <c r="Q71" s="286"/>
      <c r="R71" s="286"/>
      <c r="S71" s="286"/>
      <c r="T71" s="286"/>
      <c r="U71" s="286"/>
      <c r="V71" s="286"/>
      <c r="W71" s="286"/>
      <c r="X71" s="286"/>
      <c r="Y71" s="286"/>
      <c r="Z71" s="286"/>
      <c r="AA71" s="286"/>
      <c r="AB71" s="286"/>
      <c r="AC71" s="286"/>
      <c r="AD71" s="288"/>
      <c r="AE71" s="288"/>
      <c r="AF71" s="288"/>
      <c r="AG71" s="288"/>
    </row>
    <row r="72" spans="1:33" s="289" customFormat="1" ht="10.050000000000001" hidden="1" customHeight="1" x14ac:dyDescent="0.25">
      <c r="A72" s="278"/>
      <c r="B72" s="279"/>
      <c r="C72" s="280"/>
      <c r="D72" s="281"/>
      <c r="E72" s="282"/>
      <c r="F72" s="281"/>
      <c r="G72" s="338"/>
      <c r="H72" s="284"/>
      <c r="I72" s="284"/>
      <c r="J72" s="286"/>
      <c r="K72" s="286"/>
      <c r="L72" s="286"/>
      <c r="M72" s="286"/>
      <c r="N72" s="286"/>
      <c r="O72" s="286"/>
      <c r="P72" s="286"/>
      <c r="Q72" s="286"/>
      <c r="R72" s="286"/>
      <c r="S72" s="286"/>
      <c r="T72" s="286"/>
      <c r="U72" s="286"/>
      <c r="V72" s="286"/>
      <c r="W72" s="286"/>
      <c r="X72" s="286"/>
      <c r="Y72" s="286"/>
      <c r="Z72" s="286"/>
      <c r="AA72" s="286"/>
      <c r="AB72" s="286"/>
      <c r="AC72" s="286"/>
      <c r="AD72" s="288"/>
      <c r="AE72" s="288"/>
      <c r="AF72" s="288"/>
      <c r="AG72" s="288"/>
    </row>
    <row r="73" spans="1:33" s="289" customFormat="1" ht="10.050000000000001" hidden="1" customHeight="1" x14ac:dyDescent="0.25">
      <c r="A73" s="278"/>
      <c r="B73" s="279"/>
      <c r="C73" s="280"/>
      <c r="D73" s="281"/>
      <c r="E73" s="282"/>
      <c r="F73" s="281"/>
      <c r="G73" s="338"/>
      <c r="H73" s="284"/>
      <c r="I73" s="284"/>
      <c r="J73" s="286"/>
      <c r="K73" s="286"/>
      <c r="L73" s="286"/>
      <c r="M73" s="286"/>
      <c r="N73" s="286"/>
      <c r="O73" s="286"/>
      <c r="P73" s="286"/>
      <c r="Q73" s="286"/>
      <c r="R73" s="286"/>
      <c r="S73" s="286"/>
      <c r="T73" s="286"/>
      <c r="U73" s="286"/>
      <c r="V73" s="286"/>
      <c r="W73" s="286"/>
      <c r="X73" s="286"/>
      <c r="Y73" s="286"/>
      <c r="Z73" s="286"/>
      <c r="AA73" s="286"/>
      <c r="AB73" s="286"/>
      <c r="AC73" s="286"/>
      <c r="AD73" s="288"/>
      <c r="AE73" s="288"/>
      <c r="AF73" s="288"/>
      <c r="AG73" s="288"/>
    </row>
    <row r="74" spans="1:33" s="289" customFormat="1" ht="10.050000000000001" hidden="1" customHeight="1" thickBot="1" x14ac:dyDescent="0.3">
      <c r="A74" s="278"/>
      <c r="B74" s="279"/>
      <c r="C74" s="280"/>
      <c r="D74" s="281"/>
      <c r="E74" s="282"/>
      <c r="F74" s="281"/>
      <c r="G74" s="339"/>
      <c r="H74" s="340"/>
      <c r="I74" s="340"/>
      <c r="J74" s="286"/>
      <c r="K74" s="286"/>
      <c r="L74" s="286"/>
      <c r="M74" s="286"/>
      <c r="N74" s="286"/>
      <c r="O74" s="286"/>
      <c r="P74" s="286"/>
      <c r="Q74" s="286"/>
      <c r="R74" s="286"/>
      <c r="S74" s="286"/>
      <c r="T74" s="286"/>
      <c r="U74" s="286"/>
      <c r="V74" s="286"/>
      <c r="W74" s="286"/>
      <c r="X74" s="286"/>
      <c r="Y74" s="286"/>
      <c r="Z74" s="286"/>
      <c r="AA74" s="286"/>
      <c r="AB74" s="286"/>
      <c r="AC74" s="286"/>
      <c r="AD74" s="288"/>
      <c r="AE74" s="288"/>
      <c r="AF74" s="288"/>
      <c r="AG74" s="288"/>
    </row>
    <row r="75" spans="1:33" s="415" customFormat="1" ht="34.049999999999997" hidden="1" customHeight="1" thickBot="1" x14ac:dyDescent="0.3">
      <c r="A75" s="341" t="s">
        <v>41</v>
      </c>
      <c r="B75" s="342"/>
      <c r="C75" s="343"/>
      <c r="D75" s="344" t="s">
        <v>28</v>
      </c>
      <c r="E75" s="294" t="s">
        <v>174</v>
      </c>
      <c r="F75" s="295" t="s">
        <v>175</v>
      </c>
      <c r="G75" s="296">
        <f>BK_Fest+BK_Optionen</f>
        <v>170131.93</v>
      </c>
      <c r="H75" s="297">
        <f>SUM(H76:H125)</f>
        <v>134131.93</v>
      </c>
      <c r="I75" s="298">
        <f>SUM(I76:I125)</f>
        <v>36000</v>
      </c>
      <c r="J75" s="345">
        <f t="shared" ref="J75:S75" si="8">SUM(J76:J120)</f>
        <v>134131.93</v>
      </c>
      <c r="K75" s="345">
        <f t="shared" si="8"/>
        <v>36000</v>
      </c>
      <c r="L75" s="345">
        <f t="shared" si="8"/>
        <v>0</v>
      </c>
      <c r="M75" s="345">
        <f t="shared" si="8"/>
        <v>0</v>
      </c>
      <c r="N75" s="345">
        <f t="shared" si="8"/>
        <v>0</v>
      </c>
      <c r="O75" s="345">
        <f t="shared" si="8"/>
        <v>0</v>
      </c>
      <c r="P75" s="345">
        <f t="shared" si="8"/>
        <v>0</v>
      </c>
      <c r="Q75" s="345">
        <f t="shared" si="8"/>
        <v>0</v>
      </c>
      <c r="R75" s="345">
        <f t="shared" si="8"/>
        <v>0</v>
      </c>
      <c r="S75" s="345">
        <f t="shared" si="8"/>
        <v>0</v>
      </c>
      <c r="T75" s="345">
        <f>SUM(T76:T120)</f>
        <v>0</v>
      </c>
      <c r="U75" s="345">
        <f>SUM(U76:U120)</f>
        <v>0</v>
      </c>
      <c r="V75" s="345">
        <f t="shared" ref="V75:AC75" si="9">SUM(V76:V120)</f>
        <v>0</v>
      </c>
      <c r="W75" s="345">
        <f t="shared" si="9"/>
        <v>0</v>
      </c>
      <c r="X75" s="345">
        <f t="shared" si="9"/>
        <v>0</v>
      </c>
      <c r="Y75" s="345">
        <f t="shared" si="9"/>
        <v>0</v>
      </c>
      <c r="Z75" s="345">
        <f t="shared" si="9"/>
        <v>0</v>
      </c>
      <c r="AA75" s="345">
        <f t="shared" si="9"/>
        <v>0</v>
      </c>
      <c r="AB75" s="345">
        <f t="shared" si="9"/>
        <v>0</v>
      </c>
      <c r="AC75" s="346">
        <f t="shared" si="9"/>
        <v>0</v>
      </c>
    </row>
    <row r="76" spans="1:33" s="415" customFormat="1" ht="26.4" hidden="1" x14ac:dyDescent="0.25">
      <c r="A76" s="321" t="str">
        <f>IF(B76&lt;&gt;"",ROMAN(B76) &amp;IF(C76&lt;&gt;""," -" &amp;C76,""),"")</f>
        <v>I -1</v>
      </c>
      <c r="B76" s="322">
        <v>1</v>
      </c>
      <c r="C76" s="323">
        <v>1</v>
      </c>
      <c r="D76" s="324" t="str">
        <f>CONCATENATE("Servicekosten Ticketing sowie ITCS / STA ",ROMAN(B76)," - AG ",C76)</f>
        <v>Servicekosten Ticketing sowie ITCS / STA I - AG 1</v>
      </c>
      <c r="E76" s="507" t="s">
        <v>193</v>
      </c>
      <c r="F76" s="325" t="str">
        <f>IF(E$76&lt;&gt;"",CONCATENATE(E$76," - ",J$6),"")</f>
        <v>Servicekosten Ticketing-System sowie ITCS  - STA</v>
      </c>
      <c r="G76" s="326">
        <f t="shared" ref="G76:G125" si="10">H76+I76</f>
        <v>170131.93</v>
      </c>
      <c r="H76" s="327">
        <f>J76+L76+N76+P76+R76</f>
        <v>134131.93</v>
      </c>
      <c r="I76" s="328">
        <f>K76+M76+O76+Q76+S76</f>
        <v>36000</v>
      </c>
      <c r="J76" s="329">
        <f>IF('Costi di servizio'!$U$13&lt;&gt;"",'Costi di servizio'!$U$13,"")</f>
        <v>134131.93</v>
      </c>
      <c r="K76" s="330">
        <f>IF('Costi di servizio'!$V$13&lt;&gt;"",'Costi di servizio'!$V$13,"")</f>
        <v>36000</v>
      </c>
      <c r="L76" s="330"/>
      <c r="M76" s="330"/>
      <c r="N76" s="330"/>
      <c r="O76" s="330"/>
      <c r="P76" s="330"/>
      <c r="Q76" s="330"/>
      <c r="R76" s="330"/>
      <c r="S76" s="330"/>
      <c r="T76" s="330"/>
      <c r="U76" s="330"/>
      <c r="V76" s="330"/>
      <c r="W76" s="330"/>
      <c r="X76" s="330"/>
      <c r="Y76" s="330"/>
      <c r="Z76" s="330"/>
      <c r="AA76" s="330"/>
      <c r="AB76" s="330"/>
      <c r="AC76" s="330"/>
    </row>
    <row r="77" spans="1:33" s="415" customFormat="1" ht="20.100000000000001" hidden="1" customHeight="1" x14ac:dyDescent="0.25">
      <c r="A77" s="301" t="str">
        <f t="shared" ref="A77:A85" si="11">IF(B77&lt;&gt;"",ROMAN(B77) &amp;IF(C77&lt;&gt;""," -" &amp;C77,""),"")</f>
        <v>I -2</v>
      </c>
      <c r="B77" s="347">
        <v>1</v>
      </c>
      <c r="C77" s="303">
        <v>2</v>
      </c>
      <c r="D77" s="304" t="str">
        <f t="shared" ref="D77:D107" si="12">CONCATENATE("BK-Teilprojekt ",ROMAN(B77)," - AG ",C77)</f>
        <v>BK-Teilprojekt I - AG 2</v>
      </c>
      <c r="E77" s="508"/>
      <c r="F77" s="348" t="str">
        <f>IF(E$76&lt;&gt;"",CONCATENATE(E$76," - ",L$6),"")</f>
        <v>Servicekosten Ticketing-System sowie ITCS  - Auftraggeber 2</v>
      </c>
      <c r="G77" s="306">
        <f t="shared" si="10"/>
        <v>0</v>
      </c>
      <c r="H77" s="307">
        <f t="shared" ref="H77:H125" si="13">J77+L77+N77+P77+R77</f>
        <v>0</v>
      </c>
      <c r="I77" s="308">
        <f t="shared" ref="I77:I125" si="14">K77+M77+O77+Q77+S77</f>
        <v>0</v>
      </c>
      <c r="J77" s="309"/>
      <c r="K77" s="310"/>
      <c r="L77" s="310">
        <f>IF(BK_TP_01_Auftraggeber_02!$U$13&lt;&gt;"",BK_TP_01_Auftraggeber_02!$U$13,"")</f>
        <v>0</v>
      </c>
      <c r="M77" s="310">
        <f>IF(BK_TP_01_Auftraggeber_02!$V$13&lt;&gt;"",BK_TP_01_Auftraggeber_02!$V$13,"")</f>
        <v>0</v>
      </c>
      <c r="N77" s="310"/>
      <c r="O77" s="310"/>
      <c r="P77" s="310"/>
      <c r="Q77" s="310"/>
      <c r="R77" s="310"/>
      <c r="S77" s="310"/>
      <c r="T77" s="310"/>
      <c r="U77" s="310"/>
      <c r="V77" s="310"/>
      <c r="W77" s="310"/>
      <c r="X77" s="310"/>
      <c r="Y77" s="310"/>
      <c r="Z77" s="310"/>
      <c r="AA77" s="310"/>
      <c r="AB77" s="310"/>
      <c r="AC77" s="310"/>
    </row>
    <row r="78" spans="1:33" s="415" customFormat="1" ht="20.100000000000001" hidden="1" customHeight="1" x14ac:dyDescent="0.25">
      <c r="A78" s="301" t="str">
        <f t="shared" si="11"/>
        <v>I -3</v>
      </c>
      <c r="B78" s="347">
        <v>1</v>
      </c>
      <c r="C78" s="303">
        <v>3</v>
      </c>
      <c r="D78" s="304" t="str">
        <f t="shared" si="12"/>
        <v>BK-Teilprojekt I - AG 3</v>
      </c>
      <c r="E78" s="508"/>
      <c r="F78" s="348" t="str">
        <f>IF(E$76&lt;&gt;"",CONCATENATE(E$76," - ",N$6),"")</f>
        <v>Servicekosten Ticketing-System sowie ITCS  - Auftraggeber 3</v>
      </c>
      <c r="G78" s="306">
        <f t="shared" si="10"/>
        <v>0</v>
      </c>
      <c r="H78" s="307">
        <f t="shared" si="13"/>
        <v>0</v>
      </c>
      <c r="I78" s="308">
        <f t="shared" si="14"/>
        <v>0</v>
      </c>
      <c r="J78" s="309"/>
      <c r="K78" s="310"/>
      <c r="L78" s="310"/>
      <c r="M78" s="310"/>
      <c r="N78" s="310">
        <f>IF(BK_TP_01_Auftraggeber_03!$U$13&lt;&gt;"",BK_TP_01_Auftraggeber_03!$U$13,"")</f>
        <v>0</v>
      </c>
      <c r="O78" s="310">
        <f>IF(BK_TP_01_Auftraggeber_03!$V$13&lt;&gt;"",BK_TP_01_Auftraggeber_03!$V$13,"")</f>
        <v>0</v>
      </c>
      <c r="P78" s="310"/>
      <c r="Q78" s="310"/>
      <c r="R78" s="310"/>
      <c r="S78" s="310"/>
      <c r="T78" s="310"/>
      <c r="U78" s="310"/>
      <c r="V78" s="310"/>
      <c r="W78" s="310"/>
      <c r="X78" s="310"/>
      <c r="Y78" s="310"/>
      <c r="Z78" s="310"/>
      <c r="AA78" s="310"/>
      <c r="AB78" s="310"/>
      <c r="AC78" s="310"/>
    </row>
    <row r="79" spans="1:33" s="415" customFormat="1" ht="20.100000000000001" hidden="1" customHeight="1" x14ac:dyDescent="0.25">
      <c r="A79" s="301" t="str">
        <f t="shared" si="11"/>
        <v>I -4</v>
      </c>
      <c r="B79" s="347">
        <v>1</v>
      </c>
      <c r="C79" s="303">
        <v>4</v>
      </c>
      <c r="D79" s="304" t="str">
        <f t="shared" si="12"/>
        <v>BK-Teilprojekt I - AG 4</v>
      </c>
      <c r="E79" s="508"/>
      <c r="F79" s="348" t="str">
        <f>IF(E$76&lt;&gt;"",CONCATENATE(E$76," - ",P$6),"")</f>
        <v>Servicekosten Ticketing-System sowie ITCS  - Auftraggeber 4</v>
      </c>
      <c r="G79" s="306">
        <f t="shared" si="10"/>
        <v>0</v>
      </c>
      <c r="H79" s="307">
        <f t="shared" si="13"/>
        <v>0</v>
      </c>
      <c r="I79" s="308">
        <f t="shared" si="14"/>
        <v>0</v>
      </c>
      <c r="J79" s="309"/>
      <c r="K79" s="310"/>
      <c r="L79" s="310"/>
      <c r="M79" s="310"/>
      <c r="N79" s="310"/>
      <c r="O79" s="310"/>
      <c r="P79" s="310">
        <f>IF(BK_TP_01_Auftraggeber_04!$U$13&lt;&gt;"",BK_TP_01_Auftraggeber_04!$U$13,"")</f>
        <v>0</v>
      </c>
      <c r="Q79" s="310">
        <f>IF(BK_TP_01_Auftraggeber_04!$V$13&lt;&gt;"",BK_TP_01_Auftraggeber_04!$V$13,"")</f>
        <v>0</v>
      </c>
      <c r="R79" s="310"/>
      <c r="S79" s="310"/>
      <c r="T79" s="310"/>
      <c r="U79" s="310"/>
      <c r="V79" s="310"/>
      <c r="W79" s="310"/>
      <c r="X79" s="310"/>
      <c r="Y79" s="310"/>
      <c r="Z79" s="310"/>
      <c r="AA79" s="310"/>
      <c r="AB79" s="310"/>
      <c r="AC79" s="310"/>
    </row>
    <row r="80" spans="1:33" s="415" customFormat="1" ht="20.100000000000001" hidden="1" customHeight="1" x14ac:dyDescent="0.25">
      <c r="A80" s="301" t="str">
        <f t="shared" si="11"/>
        <v>I -5</v>
      </c>
      <c r="B80" s="347">
        <v>1</v>
      </c>
      <c r="C80" s="303">
        <v>5</v>
      </c>
      <c r="D80" s="304" t="str">
        <f t="shared" si="12"/>
        <v>BK-Teilprojekt I - AG 5</v>
      </c>
      <c r="E80" s="508"/>
      <c r="F80" s="348" t="str">
        <f>IF(E$76&lt;&gt;"",CONCATENATE(E$76," - ",R$6),"")</f>
        <v>Servicekosten Ticketing-System sowie ITCS  - Auftraggeber 5</v>
      </c>
      <c r="G80" s="306">
        <f t="shared" si="10"/>
        <v>0</v>
      </c>
      <c r="H80" s="307">
        <f t="shared" si="13"/>
        <v>0</v>
      </c>
      <c r="I80" s="308">
        <f t="shared" si="14"/>
        <v>0</v>
      </c>
      <c r="J80" s="309"/>
      <c r="K80" s="310"/>
      <c r="L80" s="310"/>
      <c r="M80" s="310"/>
      <c r="N80" s="310"/>
      <c r="O80" s="310"/>
      <c r="P80" s="349"/>
      <c r="Q80" s="349"/>
      <c r="R80" s="310">
        <f>IF(BK_TP_01_Auftraggeber_05!$U$13&lt;&gt;"",BK_TP_01_Auftraggeber_05!$U$13,"")</f>
        <v>0</v>
      </c>
      <c r="S80" s="310">
        <f>IF(BK_TP_01_Auftraggeber_05!$V$13&lt;&gt;"",BK_TP_01_Auftraggeber_05!$V$13,"")</f>
        <v>0</v>
      </c>
      <c r="T80" s="310"/>
      <c r="U80" s="310"/>
      <c r="V80" s="310"/>
      <c r="W80" s="310"/>
      <c r="X80" s="310"/>
      <c r="Y80" s="310"/>
      <c r="Z80" s="310"/>
      <c r="AA80" s="310"/>
      <c r="AB80" s="310"/>
      <c r="AC80" s="310"/>
    </row>
    <row r="81" spans="1:29" s="415" customFormat="1" ht="20.100000000000001" hidden="1" customHeight="1" x14ac:dyDescent="0.25">
      <c r="A81" s="301" t="str">
        <f t="shared" si="11"/>
        <v>I -6</v>
      </c>
      <c r="B81" s="347">
        <v>1</v>
      </c>
      <c r="C81" s="303">
        <v>6</v>
      </c>
      <c r="D81" s="304" t="str">
        <f t="shared" si="12"/>
        <v>BK-Teilprojekt I - AG 6</v>
      </c>
      <c r="E81" s="508"/>
      <c r="F81" s="348" t="str">
        <f>IF(E$76&lt;&gt;"",CONCATENATE(E$76," - ",T$6),"")</f>
        <v>Servicekosten Ticketing-System sowie ITCS  - Auftraggeber 6</v>
      </c>
      <c r="G81" s="306">
        <f t="shared" si="10"/>
        <v>0</v>
      </c>
      <c r="H81" s="307">
        <f t="shared" si="13"/>
        <v>0</v>
      </c>
      <c r="I81" s="308">
        <f t="shared" si="14"/>
        <v>0</v>
      </c>
      <c r="J81" s="309"/>
      <c r="K81" s="310"/>
      <c r="L81" s="310"/>
      <c r="M81" s="310"/>
      <c r="N81" s="310"/>
      <c r="O81" s="310"/>
      <c r="P81" s="349"/>
      <c r="Q81" s="349"/>
      <c r="R81" s="310"/>
      <c r="S81" s="310"/>
      <c r="T81" s="310">
        <f>IF(BK_TP_01_Auftraggeber_06!$U$13&lt;&gt;"",BK_TP_01_Auftraggeber_06!$U$13,"")</f>
        <v>0</v>
      </c>
      <c r="U81" s="310">
        <f>IF(BK_TP_01_Auftraggeber_06!$V$13&lt;&gt;"",BK_TP_01_Auftraggeber_06!$V$13,"")</f>
        <v>0</v>
      </c>
      <c r="V81" s="310"/>
      <c r="W81" s="310"/>
      <c r="X81" s="310"/>
      <c r="Y81" s="310"/>
      <c r="Z81" s="310"/>
      <c r="AA81" s="310"/>
      <c r="AB81" s="310"/>
      <c r="AC81" s="310"/>
    </row>
    <row r="82" spans="1:29" s="415" customFormat="1" ht="20.100000000000001" hidden="1" customHeight="1" x14ac:dyDescent="0.25">
      <c r="A82" s="301" t="str">
        <f t="shared" si="11"/>
        <v>I -7</v>
      </c>
      <c r="B82" s="347">
        <v>1</v>
      </c>
      <c r="C82" s="303">
        <v>7</v>
      </c>
      <c r="D82" s="304" t="str">
        <f t="shared" si="12"/>
        <v>BK-Teilprojekt I - AG 7</v>
      </c>
      <c r="E82" s="508"/>
      <c r="F82" s="348" t="str">
        <f>IF(E$76&lt;&gt;"",CONCATENATE(E$76," - ",V$6),"")</f>
        <v>Servicekosten Ticketing-System sowie ITCS  - Auftraggeber 7</v>
      </c>
      <c r="G82" s="306">
        <f t="shared" si="10"/>
        <v>0</v>
      </c>
      <c r="H82" s="307">
        <f t="shared" si="13"/>
        <v>0</v>
      </c>
      <c r="I82" s="308">
        <f t="shared" si="14"/>
        <v>0</v>
      </c>
      <c r="J82" s="309"/>
      <c r="K82" s="310"/>
      <c r="L82" s="310"/>
      <c r="M82" s="310"/>
      <c r="N82" s="310"/>
      <c r="O82" s="310"/>
      <c r="P82" s="349"/>
      <c r="Q82" s="349"/>
      <c r="R82" s="310"/>
      <c r="S82" s="310"/>
      <c r="T82" s="310"/>
      <c r="U82" s="310"/>
      <c r="V82" s="310">
        <f>IF(BK_TP_01_Auftraggeber_07!$U$13&lt;&gt;"",BK_TP_01_Auftraggeber_07!$U$13,"")</f>
        <v>0</v>
      </c>
      <c r="W82" s="310">
        <f>IF(BK_TP_01_Auftraggeber_07!$V$13&lt;&gt;"",BK_TP_01_Auftraggeber_07!$V$13,"")</f>
        <v>0</v>
      </c>
      <c r="X82" s="310"/>
      <c r="Y82" s="310"/>
      <c r="Z82" s="310"/>
      <c r="AA82" s="310"/>
      <c r="AB82" s="310"/>
      <c r="AC82" s="310"/>
    </row>
    <row r="83" spans="1:29" s="415" customFormat="1" ht="20.100000000000001" hidden="1" customHeight="1" x14ac:dyDescent="0.25">
      <c r="A83" s="301" t="str">
        <f t="shared" si="11"/>
        <v>I -8</v>
      </c>
      <c r="B83" s="347">
        <v>1</v>
      </c>
      <c r="C83" s="303">
        <v>8</v>
      </c>
      <c r="D83" s="304" t="str">
        <f t="shared" si="12"/>
        <v>BK-Teilprojekt I - AG 8</v>
      </c>
      <c r="E83" s="508"/>
      <c r="F83" s="348" t="str">
        <f>IF(E$76&lt;&gt;"",CONCATENATE(E$76," - ",X$6),"")</f>
        <v>Servicekosten Ticketing-System sowie ITCS  - Auftraggeber 8</v>
      </c>
      <c r="G83" s="306">
        <f t="shared" si="10"/>
        <v>0</v>
      </c>
      <c r="H83" s="307">
        <f t="shared" si="13"/>
        <v>0</v>
      </c>
      <c r="I83" s="308">
        <f t="shared" si="14"/>
        <v>0</v>
      </c>
      <c r="J83" s="309"/>
      <c r="K83" s="310"/>
      <c r="L83" s="310"/>
      <c r="M83" s="310"/>
      <c r="N83" s="310"/>
      <c r="O83" s="310"/>
      <c r="P83" s="349"/>
      <c r="Q83" s="349"/>
      <c r="R83" s="310"/>
      <c r="S83" s="310"/>
      <c r="T83" s="310"/>
      <c r="U83" s="310"/>
      <c r="V83" s="310"/>
      <c r="W83" s="310"/>
      <c r="X83" s="310">
        <f>IF(BK_TP_01_Auftraggeber_08!$U$13&lt;&gt;"",BK_TP_01_Auftraggeber_08!$U$13,"")</f>
        <v>0</v>
      </c>
      <c r="Y83" s="310">
        <f>IF(BK_TP_01_Auftraggeber_08!$V$13&lt;&gt;"",BK_TP_01_Auftraggeber_08!$V$13,"")</f>
        <v>0</v>
      </c>
      <c r="Z83" s="310"/>
      <c r="AA83" s="310"/>
      <c r="AB83" s="310"/>
      <c r="AC83" s="310"/>
    </row>
    <row r="84" spans="1:29" s="415" customFormat="1" ht="20.100000000000001" hidden="1" customHeight="1" x14ac:dyDescent="0.25">
      <c r="A84" s="301" t="str">
        <f t="shared" si="11"/>
        <v>I -9</v>
      </c>
      <c r="B84" s="347">
        <v>1</v>
      </c>
      <c r="C84" s="303">
        <v>9</v>
      </c>
      <c r="D84" s="304" t="str">
        <f t="shared" si="12"/>
        <v>BK-Teilprojekt I - AG 9</v>
      </c>
      <c r="E84" s="508"/>
      <c r="F84" s="348" t="str">
        <f>IF(E$76&lt;&gt;"",CONCATENATE(E$76," - ",Z$6),"")</f>
        <v>Servicekosten Ticketing-System sowie ITCS  - Auftraggeber 9</v>
      </c>
      <c r="G84" s="306">
        <f t="shared" si="10"/>
        <v>0</v>
      </c>
      <c r="H84" s="307">
        <f t="shared" si="13"/>
        <v>0</v>
      </c>
      <c r="I84" s="308">
        <f t="shared" si="14"/>
        <v>0</v>
      </c>
      <c r="J84" s="309"/>
      <c r="K84" s="310"/>
      <c r="L84" s="310"/>
      <c r="M84" s="310"/>
      <c r="N84" s="310"/>
      <c r="O84" s="310"/>
      <c r="P84" s="349"/>
      <c r="Q84" s="349"/>
      <c r="R84" s="310"/>
      <c r="S84" s="310"/>
      <c r="T84" s="310"/>
      <c r="U84" s="310"/>
      <c r="V84" s="310"/>
      <c r="W84" s="310"/>
      <c r="X84" s="310"/>
      <c r="Y84" s="310"/>
      <c r="Z84" s="310">
        <f>IF(BK_TP_01_Auftraggeber_09!$U$13&lt;&gt;"",BK_TP_01_Auftraggeber_09!$U$13,"")</f>
        <v>0</v>
      </c>
      <c r="AA84" s="310">
        <f>IF(BK_TP_01_Auftraggeber_09!$V$13&lt;&gt;"",BK_TP_01_Auftraggeber_09!$V$13,"")</f>
        <v>0</v>
      </c>
      <c r="AB84" s="310"/>
      <c r="AC84" s="310"/>
    </row>
    <row r="85" spans="1:29" s="415" customFormat="1" ht="20.100000000000001" hidden="1" customHeight="1" thickBot="1" x14ac:dyDescent="0.3">
      <c r="A85" s="331" t="str">
        <f t="shared" si="11"/>
        <v>I -10</v>
      </c>
      <c r="B85" s="347">
        <v>1</v>
      </c>
      <c r="C85" s="303">
        <v>10</v>
      </c>
      <c r="D85" s="334" t="str">
        <f t="shared" si="12"/>
        <v>BK-Teilprojekt I - AG 10</v>
      </c>
      <c r="E85" s="509"/>
      <c r="F85" s="350" t="str">
        <f>IF(E$76&lt;&gt;"",CONCATENATE(E$76," - ",AB$6),"")</f>
        <v>Servicekosten Ticketing-System sowie ITCS  - Auftraggeber 10</v>
      </c>
      <c r="G85" s="316">
        <f t="shared" si="10"/>
        <v>0</v>
      </c>
      <c r="H85" s="317">
        <f t="shared" si="13"/>
        <v>0</v>
      </c>
      <c r="I85" s="318">
        <f t="shared" si="14"/>
        <v>0</v>
      </c>
      <c r="J85" s="336"/>
      <c r="K85" s="337"/>
      <c r="L85" s="337"/>
      <c r="M85" s="337"/>
      <c r="N85" s="337"/>
      <c r="O85" s="337"/>
      <c r="P85" s="351"/>
      <c r="Q85" s="351"/>
      <c r="R85" s="337"/>
      <c r="S85" s="337"/>
      <c r="T85" s="337"/>
      <c r="U85" s="337"/>
      <c r="V85" s="337"/>
      <c r="W85" s="337"/>
      <c r="X85" s="337"/>
      <c r="Y85" s="337"/>
      <c r="Z85" s="337"/>
      <c r="AA85" s="337"/>
      <c r="AB85" s="310">
        <f>IF(BK_TP_01_Auftraggeber_10!$U$13&lt;&gt;"",BK_TP_01_Auftraggeber_10!$U$13,"")</f>
        <v>0</v>
      </c>
      <c r="AC85" s="310">
        <f>IF(BK_TP_01_Auftraggeber_10!$V$13&lt;&gt;"",BK_TP_01_Auftraggeber_10!$V$13,"")</f>
        <v>0</v>
      </c>
    </row>
    <row r="86" spans="1:29" s="415" customFormat="1" ht="20.100000000000001" hidden="1" customHeight="1" x14ac:dyDescent="0.25">
      <c r="A86" s="321" t="str">
        <f>IF(B86&lt;&gt;"",ROMAN(B86) &amp;IF(C86&lt;&gt;""," -" &amp;C86,""),"")</f>
        <v>II -1</v>
      </c>
      <c r="B86" s="322">
        <v>2</v>
      </c>
      <c r="C86" s="323">
        <v>1</v>
      </c>
      <c r="D86" s="324" t="str">
        <f t="shared" si="12"/>
        <v>BK-Teilprojekt II - AG 1</v>
      </c>
      <c r="E86" s="507"/>
      <c r="F86" s="325" t="str">
        <f>IF(E$86&lt;&gt;"",CONCATENATE(E$86," - ",J$6),"")</f>
        <v/>
      </c>
      <c r="G86" s="326">
        <f t="shared" si="10"/>
        <v>0</v>
      </c>
      <c r="H86" s="327">
        <f t="shared" si="13"/>
        <v>0</v>
      </c>
      <c r="I86" s="328">
        <f t="shared" si="14"/>
        <v>0</v>
      </c>
      <c r="J86" s="329">
        <f>IF(BK_TP_02_Auftraggeber_01!$U$13&lt;&gt;"",BK_TP_02_Auftraggeber_01!$U$13,"")</f>
        <v>0</v>
      </c>
      <c r="K86" s="330">
        <f>IF(BK_TP_02_Auftraggeber_01!$V$13&lt;&gt;"",BK_TP_02_Auftraggeber_01!$V$13,"")</f>
        <v>0</v>
      </c>
      <c r="L86" s="330"/>
      <c r="M86" s="330"/>
      <c r="N86" s="330"/>
      <c r="O86" s="330"/>
      <c r="P86" s="330"/>
      <c r="Q86" s="330"/>
      <c r="R86" s="330"/>
      <c r="S86" s="330"/>
      <c r="T86" s="330"/>
      <c r="U86" s="330"/>
      <c r="V86" s="330"/>
      <c r="W86" s="330"/>
      <c r="X86" s="330"/>
      <c r="Y86" s="330"/>
      <c r="Z86" s="330"/>
      <c r="AA86" s="330"/>
      <c r="AB86" s="330"/>
      <c r="AC86" s="330"/>
    </row>
    <row r="87" spans="1:29" s="415" customFormat="1" ht="20.100000000000001" hidden="1" customHeight="1" x14ac:dyDescent="0.25">
      <c r="A87" s="301" t="str">
        <f t="shared" ref="A87:A95" si="15">IF(B87&lt;&gt;"",ROMAN(B87) &amp;IF(C87&lt;&gt;""," -" &amp;C87,""),"")</f>
        <v>II -2</v>
      </c>
      <c r="B87" s="347">
        <v>2</v>
      </c>
      <c r="C87" s="303">
        <v>2</v>
      </c>
      <c r="D87" s="304" t="str">
        <f t="shared" si="12"/>
        <v>BK-Teilprojekt II - AG 2</v>
      </c>
      <c r="E87" s="508"/>
      <c r="F87" s="348" t="str">
        <f>IF(E$86&lt;&gt;"",CONCATENATE(E$86," - ",L$6),"")</f>
        <v/>
      </c>
      <c r="G87" s="306">
        <f t="shared" si="10"/>
        <v>0</v>
      </c>
      <c r="H87" s="307">
        <f t="shared" si="13"/>
        <v>0</v>
      </c>
      <c r="I87" s="308">
        <f t="shared" si="14"/>
        <v>0</v>
      </c>
      <c r="J87" s="309"/>
      <c r="K87" s="310"/>
      <c r="L87" s="310">
        <f>IF(BK_TP_02_Auftraggeber_02!$U$13&lt;&gt;"",BK_TP_02_Auftraggeber_02!$U$13,"")</f>
        <v>0</v>
      </c>
      <c r="M87" s="310">
        <f>IF(BK_TP_02_Auftraggeber_02!$V$13&lt;&gt;"",BK_TP_02_Auftraggeber_02!$V$13,"")</f>
        <v>0</v>
      </c>
      <c r="N87" s="310"/>
      <c r="O87" s="310"/>
      <c r="P87" s="310"/>
      <c r="Q87" s="310"/>
      <c r="R87" s="310"/>
      <c r="S87" s="310"/>
      <c r="T87" s="310"/>
      <c r="U87" s="310"/>
      <c r="V87" s="310"/>
      <c r="W87" s="310"/>
      <c r="X87" s="310"/>
      <c r="Y87" s="310"/>
      <c r="Z87" s="310"/>
      <c r="AA87" s="310"/>
      <c r="AB87" s="310"/>
      <c r="AC87" s="310"/>
    </row>
    <row r="88" spans="1:29" s="415" customFormat="1" ht="20.100000000000001" hidden="1" customHeight="1" x14ac:dyDescent="0.25">
      <c r="A88" s="301" t="str">
        <f t="shared" si="15"/>
        <v>II -3</v>
      </c>
      <c r="B88" s="347">
        <v>2</v>
      </c>
      <c r="C88" s="303">
        <v>3</v>
      </c>
      <c r="D88" s="304" t="str">
        <f t="shared" si="12"/>
        <v>BK-Teilprojekt II - AG 3</v>
      </c>
      <c r="E88" s="508"/>
      <c r="F88" s="348" t="str">
        <f>IF(E$86&lt;&gt;"",CONCATENATE(E$86," - ",N$6),"")</f>
        <v/>
      </c>
      <c r="G88" s="306">
        <f t="shared" si="10"/>
        <v>0</v>
      </c>
      <c r="H88" s="307">
        <f t="shared" si="13"/>
        <v>0</v>
      </c>
      <c r="I88" s="308">
        <f t="shared" si="14"/>
        <v>0</v>
      </c>
      <c r="J88" s="309"/>
      <c r="K88" s="310"/>
      <c r="L88" s="310"/>
      <c r="M88" s="310"/>
      <c r="N88" s="310">
        <f>IF(BK_TP_02_Auftraggeber_03!$U$13&lt;&gt;"",BK_TP_02_Auftraggeber_03!$U$13,"")</f>
        <v>0</v>
      </c>
      <c r="O88" s="310">
        <f>IF(BK_TP_02_Auftraggeber_03!$V$13&lt;&gt;"",BK_TP_02_Auftraggeber_03!$V$13,"")</f>
        <v>0</v>
      </c>
      <c r="P88" s="310"/>
      <c r="Q88" s="310"/>
      <c r="R88" s="310"/>
      <c r="S88" s="310"/>
      <c r="T88" s="310"/>
      <c r="U88" s="310"/>
      <c r="V88" s="310"/>
      <c r="W88" s="310"/>
      <c r="X88" s="310"/>
      <c r="Y88" s="310"/>
      <c r="Z88" s="310"/>
      <c r="AA88" s="310"/>
      <c r="AB88" s="310"/>
      <c r="AC88" s="310"/>
    </row>
    <row r="89" spans="1:29" s="415" customFormat="1" ht="20.100000000000001" hidden="1" customHeight="1" x14ac:dyDescent="0.25">
      <c r="A89" s="301" t="str">
        <f t="shared" si="15"/>
        <v>II -4</v>
      </c>
      <c r="B89" s="347">
        <v>2</v>
      </c>
      <c r="C89" s="303">
        <v>4</v>
      </c>
      <c r="D89" s="304" t="str">
        <f t="shared" si="12"/>
        <v>BK-Teilprojekt II - AG 4</v>
      </c>
      <c r="E89" s="508"/>
      <c r="F89" s="348" t="str">
        <f>IF(E$86&lt;&gt;"",CONCATENATE(E$86," - ",P$6),"")</f>
        <v/>
      </c>
      <c r="G89" s="306">
        <f t="shared" si="10"/>
        <v>0</v>
      </c>
      <c r="H89" s="307">
        <f t="shared" si="13"/>
        <v>0</v>
      </c>
      <c r="I89" s="308">
        <f t="shared" si="14"/>
        <v>0</v>
      </c>
      <c r="J89" s="309"/>
      <c r="K89" s="310"/>
      <c r="L89" s="310"/>
      <c r="M89" s="310"/>
      <c r="N89" s="310"/>
      <c r="O89" s="310"/>
      <c r="P89" s="310">
        <f>IF(BK_TP_02_Auftraggeber_04!$U$13&lt;&gt;"",BK_TP_02_Auftraggeber_04!$U$13,"")</f>
        <v>0</v>
      </c>
      <c r="Q89" s="310">
        <f>IF(BK_TP_02_Auftraggeber_04!$V$13&lt;&gt;"",BK_TP_02_Auftraggeber_04!$V$13,"")</f>
        <v>0</v>
      </c>
      <c r="R89" s="310"/>
      <c r="S89" s="310"/>
      <c r="T89" s="310"/>
      <c r="U89" s="310"/>
      <c r="V89" s="310"/>
      <c r="W89" s="310"/>
      <c r="X89" s="310"/>
      <c r="Y89" s="310"/>
      <c r="Z89" s="310"/>
      <c r="AA89" s="310"/>
      <c r="AB89" s="310"/>
      <c r="AC89" s="310"/>
    </row>
    <row r="90" spans="1:29" s="415" customFormat="1" ht="20.100000000000001" hidden="1" customHeight="1" x14ac:dyDescent="0.25">
      <c r="A90" s="301" t="str">
        <f t="shared" si="15"/>
        <v>II -5</v>
      </c>
      <c r="B90" s="347">
        <v>2</v>
      </c>
      <c r="C90" s="303">
        <v>5</v>
      </c>
      <c r="D90" s="304" t="str">
        <f t="shared" si="12"/>
        <v>BK-Teilprojekt II - AG 5</v>
      </c>
      <c r="E90" s="508"/>
      <c r="F90" s="348" t="str">
        <f>IF(E$86&lt;&gt;"",CONCATENATE(E$86," - ",R$6),"")</f>
        <v/>
      </c>
      <c r="G90" s="306">
        <f t="shared" si="10"/>
        <v>0</v>
      </c>
      <c r="H90" s="307">
        <f t="shared" si="13"/>
        <v>0</v>
      </c>
      <c r="I90" s="308">
        <f t="shared" si="14"/>
        <v>0</v>
      </c>
      <c r="J90" s="309"/>
      <c r="K90" s="310"/>
      <c r="L90" s="310"/>
      <c r="M90" s="310"/>
      <c r="N90" s="310"/>
      <c r="O90" s="310"/>
      <c r="P90" s="349"/>
      <c r="Q90" s="349"/>
      <c r="R90" s="310">
        <f>IF(BK_TP_02_Auftraggeber_05!$U$13&lt;&gt;"",BK_TP_02_Auftraggeber_05!$U$13,"")</f>
        <v>0</v>
      </c>
      <c r="S90" s="310">
        <f>IF(BK_TP_02_Auftraggeber_05!$V$13&lt;&gt;"",BK_TP_02_Auftraggeber_05!$V$13,"")</f>
        <v>0</v>
      </c>
      <c r="T90" s="310"/>
      <c r="U90" s="310"/>
      <c r="V90" s="310"/>
      <c r="W90" s="310"/>
      <c r="X90" s="310"/>
      <c r="Y90" s="310"/>
      <c r="Z90" s="310"/>
      <c r="AA90" s="310"/>
      <c r="AB90" s="310"/>
      <c r="AC90" s="310"/>
    </row>
    <row r="91" spans="1:29" s="415" customFormat="1" ht="20.100000000000001" hidden="1" customHeight="1" x14ac:dyDescent="0.25">
      <c r="A91" s="301" t="str">
        <f t="shared" si="15"/>
        <v>II -6</v>
      </c>
      <c r="B91" s="347">
        <v>2</v>
      </c>
      <c r="C91" s="303">
        <v>6</v>
      </c>
      <c r="D91" s="304" t="str">
        <f t="shared" si="12"/>
        <v>BK-Teilprojekt II - AG 6</v>
      </c>
      <c r="E91" s="508"/>
      <c r="F91" s="348" t="str">
        <f>IF(E$86&lt;&gt;"",CONCATENATE(E$86," - ",T$6),"")</f>
        <v/>
      </c>
      <c r="G91" s="306">
        <f t="shared" si="10"/>
        <v>0</v>
      </c>
      <c r="H91" s="307">
        <f t="shared" si="13"/>
        <v>0</v>
      </c>
      <c r="I91" s="308">
        <f t="shared" si="14"/>
        <v>0</v>
      </c>
      <c r="J91" s="309"/>
      <c r="K91" s="310"/>
      <c r="L91" s="310"/>
      <c r="M91" s="310"/>
      <c r="N91" s="310"/>
      <c r="O91" s="310"/>
      <c r="P91" s="349"/>
      <c r="Q91" s="349"/>
      <c r="R91" s="310"/>
      <c r="S91" s="310"/>
      <c r="T91" s="310">
        <f>IF(BK_TP_02_Auftraggeber_06!$U$13&lt;&gt;"",BK_TP_02_Auftraggeber_06!$U$13,"")</f>
        <v>0</v>
      </c>
      <c r="U91" s="310">
        <f>IF(BK_TP_02_Auftraggeber_06!$V$13&lt;&gt;"",BK_TP_02_Auftraggeber_06!$V$13,"")</f>
        <v>0</v>
      </c>
      <c r="V91" s="310"/>
      <c r="W91" s="310"/>
      <c r="X91" s="310"/>
      <c r="Y91" s="310"/>
      <c r="Z91" s="310"/>
      <c r="AA91" s="310"/>
      <c r="AB91" s="310"/>
      <c r="AC91" s="310"/>
    </row>
    <row r="92" spans="1:29" s="415" customFormat="1" ht="20.100000000000001" hidden="1" customHeight="1" x14ac:dyDescent="0.25">
      <c r="A92" s="301" t="str">
        <f t="shared" si="15"/>
        <v>II -7</v>
      </c>
      <c r="B92" s="347">
        <v>2</v>
      </c>
      <c r="C92" s="303">
        <v>7</v>
      </c>
      <c r="D92" s="304" t="str">
        <f t="shared" si="12"/>
        <v>BK-Teilprojekt II - AG 7</v>
      </c>
      <c r="E92" s="508"/>
      <c r="F92" s="348" t="str">
        <f>IF(E$86&lt;&gt;"",CONCATENATE(E$86," - ",V$6),"")</f>
        <v/>
      </c>
      <c r="G92" s="306">
        <f t="shared" si="10"/>
        <v>0</v>
      </c>
      <c r="H92" s="307">
        <f t="shared" si="13"/>
        <v>0</v>
      </c>
      <c r="I92" s="308">
        <f t="shared" si="14"/>
        <v>0</v>
      </c>
      <c r="J92" s="309"/>
      <c r="K92" s="310"/>
      <c r="L92" s="310"/>
      <c r="M92" s="310"/>
      <c r="N92" s="310"/>
      <c r="O92" s="310"/>
      <c r="P92" s="349"/>
      <c r="Q92" s="349"/>
      <c r="R92" s="310"/>
      <c r="S92" s="310"/>
      <c r="T92" s="310"/>
      <c r="U92" s="310"/>
      <c r="V92" s="310">
        <f>IF(BK_TP_02_Auftraggeber_07!$U$13&lt;&gt;"",BK_TP_02_Auftraggeber_07!$U$13,"")</f>
        <v>0</v>
      </c>
      <c r="W92" s="310">
        <f>IF(BK_TP_02_Auftraggeber_07!$V$13&lt;&gt;"",BK_TP_02_Auftraggeber_07!$V$13,"")</f>
        <v>0</v>
      </c>
      <c r="X92" s="310"/>
      <c r="Y92" s="310"/>
      <c r="Z92" s="310"/>
      <c r="AA92" s="310"/>
      <c r="AB92" s="310"/>
      <c r="AC92" s="310"/>
    </row>
    <row r="93" spans="1:29" s="415" customFormat="1" ht="20.100000000000001" hidden="1" customHeight="1" x14ac:dyDescent="0.25">
      <c r="A93" s="301" t="str">
        <f t="shared" si="15"/>
        <v>II -8</v>
      </c>
      <c r="B93" s="347">
        <v>2</v>
      </c>
      <c r="C93" s="303">
        <v>8</v>
      </c>
      <c r="D93" s="304" t="str">
        <f t="shared" si="12"/>
        <v>BK-Teilprojekt II - AG 8</v>
      </c>
      <c r="E93" s="508"/>
      <c r="F93" s="348" t="str">
        <f>IF(E$86&lt;&gt;"",CONCATENATE(E$86," - ",X$6),"")</f>
        <v/>
      </c>
      <c r="G93" s="306">
        <f t="shared" si="10"/>
        <v>0</v>
      </c>
      <c r="H93" s="307">
        <f t="shared" si="13"/>
        <v>0</v>
      </c>
      <c r="I93" s="308">
        <f t="shared" si="14"/>
        <v>0</v>
      </c>
      <c r="J93" s="309"/>
      <c r="K93" s="310"/>
      <c r="L93" s="310"/>
      <c r="M93" s="310"/>
      <c r="N93" s="310"/>
      <c r="O93" s="310"/>
      <c r="P93" s="349"/>
      <c r="Q93" s="349"/>
      <c r="R93" s="310"/>
      <c r="S93" s="310"/>
      <c r="T93" s="310"/>
      <c r="U93" s="310"/>
      <c r="V93" s="310"/>
      <c r="W93" s="310"/>
      <c r="X93" s="310">
        <f>IF(BK_TP_02_Auftraggeber_08!$U$13&lt;&gt;"",BK_TP_02_Auftraggeber_08!$U$13,"")</f>
        <v>0</v>
      </c>
      <c r="Y93" s="310">
        <f>IF(BK_TP_02_Auftraggeber_08!$V$13&lt;&gt;"",BK_TP_02_Auftraggeber_08!$V$13,"")</f>
        <v>0</v>
      </c>
      <c r="Z93" s="310"/>
      <c r="AA93" s="310"/>
      <c r="AB93" s="310"/>
      <c r="AC93" s="310"/>
    </row>
    <row r="94" spans="1:29" s="415" customFormat="1" ht="20.100000000000001" hidden="1" customHeight="1" x14ac:dyDescent="0.25">
      <c r="A94" s="301" t="str">
        <f t="shared" si="15"/>
        <v>II -9</v>
      </c>
      <c r="B94" s="347">
        <v>2</v>
      </c>
      <c r="C94" s="303">
        <v>9</v>
      </c>
      <c r="D94" s="304" t="str">
        <f t="shared" si="12"/>
        <v>BK-Teilprojekt II - AG 9</v>
      </c>
      <c r="E94" s="508"/>
      <c r="F94" s="348" t="str">
        <f>IF(E$86&lt;&gt;"",CONCATENATE(E$86," - ",Z$6),"")</f>
        <v/>
      </c>
      <c r="G94" s="306">
        <f t="shared" si="10"/>
        <v>0</v>
      </c>
      <c r="H94" s="307">
        <f t="shared" si="13"/>
        <v>0</v>
      </c>
      <c r="I94" s="308">
        <f t="shared" si="14"/>
        <v>0</v>
      </c>
      <c r="J94" s="309"/>
      <c r="K94" s="310"/>
      <c r="L94" s="310"/>
      <c r="M94" s="310"/>
      <c r="N94" s="310"/>
      <c r="O94" s="310"/>
      <c r="P94" s="349"/>
      <c r="Q94" s="349"/>
      <c r="R94" s="310"/>
      <c r="S94" s="310"/>
      <c r="T94" s="310"/>
      <c r="U94" s="310"/>
      <c r="V94" s="310"/>
      <c r="W94" s="310"/>
      <c r="X94" s="310"/>
      <c r="Y94" s="310"/>
      <c r="Z94" s="310">
        <f>IF(BK_TP_02_Auftraggeber_09!$U$13&lt;&gt;"",BK_TP_02_Auftraggeber_09!$U$13,"")</f>
        <v>0</v>
      </c>
      <c r="AA94" s="310">
        <f>IF(BK_TP_02_Auftraggeber_09!$V$13&lt;&gt;"",BK_TP_02_Auftraggeber_09!$V$13,"")</f>
        <v>0</v>
      </c>
      <c r="AB94" s="310"/>
      <c r="AC94" s="310"/>
    </row>
    <row r="95" spans="1:29" s="415" customFormat="1" ht="20.100000000000001" hidden="1" customHeight="1" thickBot="1" x14ac:dyDescent="0.3">
      <c r="A95" s="331" t="str">
        <f t="shared" si="15"/>
        <v>II -10</v>
      </c>
      <c r="B95" s="347">
        <v>2</v>
      </c>
      <c r="C95" s="303">
        <v>10</v>
      </c>
      <c r="D95" s="334" t="str">
        <f t="shared" si="12"/>
        <v>BK-Teilprojekt II - AG 10</v>
      </c>
      <c r="E95" s="509"/>
      <c r="F95" s="350" t="str">
        <f>IF(E$86&lt;&gt;"",CONCATENATE(E$86," - ",AB$6),"")</f>
        <v/>
      </c>
      <c r="G95" s="316">
        <f t="shared" si="10"/>
        <v>0</v>
      </c>
      <c r="H95" s="317">
        <f t="shared" si="13"/>
        <v>0</v>
      </c>
      <c r="I95" s="318">
        <f t="shared" si="14"/>
        <v>0</v>
      </c>
      <c r="J95" s="336"/>
      <c r="K95" s="337"/>
      <c r="L95" s="337"/>
      <c r="M95" s="337"/>
      <c r="N95" s="337"/>
      <c r="O95" s="337"/>
      <c r="P95" s="351"/>
      <c r="Q95" s="351"/>
      <c r="R95" s="337"/>
      <c r="S95" s="337"/>
      <c r="T95" s="337"/>
      <c r="U95" s="337"/>
      <c r="V95" s="337"/>
      <c r="W95" s="337"/>
      <c r="X95" s="337"/>
      <c r="Y95" s="337"/>
      <c r="Z95" s="337"/>
      <c r="AA95" s="337"/>
      <c r="AB95" s="310">
        <f>IF(BK_TP_02_Auftraggeber_10!$U$13&lt;&gt;"",BK_TP_02_Auftraggeber_10!$U$13,"")</f>
        <v>0</v>
      </c>
      <c r="AC95" s="310">
        <f>IF(BK_TP_02_Auftraggeber_10!$V$13&lt;&gt;"",BK_TP_02_Auftraggeber_10!$V$13,"")</f>
        <v>0</v>
      </c>
    </row>
    <row r="96" spans="1:29" s="415" customFormat="1" ht="20.100000000000001" hidden="1" customHeight="1" x14ac:dyDescent="0.25">
      <c r="A96" s="321" t="str">
        <f>IF(B96&lt;&gt;"",ROMAN(B96) &amp;IF(C96&lt;&gt;""," -" &amp;C96,""),"")</f>
        <v>III -1</v>
      </c>
      <c r="B96" s="322">
        <v>3</v>
      </c>
      <c r="C96" s="323">
        <v>1</v>
      </c>
      <c r="D96" s="324" t="str">
        <f t="shared" si="12"/>
        <v>BK-Teilprojekt III - AG 1</v>
      </c>
      <c r="E96" s="507"/>
      <c r="F96" s="325" t="str">
        <f>IF(E$96&lt;&gt;"",CONCATENATE(E$96," - ",J$6),"")</f>
        <v/>
      </c>
      <c r="G96" s="326">
        <f t="shared" si="10"/>
        <v>0</v>
      </c>
      <c r="H96" s="327">
        <f t="shared" si="13"/>
        <v>0</v>
      </c>
      <c r="I96" s="328">
        <f t="shared" si="14"/>
        <v>0</v>
      </c>
      <c r="J96" s="329">
        <f>IF(BK_TP_03_Auftraggeber_01!$U$13&lt;&gt;"",BK_TP_03_Auftraggeber_01!$U$13,"")</f>
        <v>0</v>
      </c>
      <c r="K96" s="330">
        <f>IF(BK_TP_03_Auftraggeber_01!$V$13&lt;&gt;"",BK_TP_03_Auftraggeber_01!$V$13,"")</f>
        <v>0</v>
      </c>
      <c r="L96" s="330"/>
      <c r="M96" s="330"/>
      <c r="N96" s="330"/>
      <c r="O96" s="330"/>
      <c r="P96" s="330"/>
      <c r="Q96" s="330"/>
      <c r="R96" s="330"/>
      <c r="S96" s="330"/>
      <c r="T96" s="330"/>
      <c r="U96" s="330"/>
      <c r="V96" s="330"/>
      <c r="W96" s="330"/>
      <c r="X96" s="330"/>
      <c r="Y96" s="330"/>
      <c r="Z96" s="330"/>
      <c r="AA96" s="330"/>
      <c r="AB96" s="330"/>
      <c r="AC96" s="330"/>
    </row>
    <row r="97" spans="1:29" s="415" customFormat="1" ht="20.100000000000001" hidden="1" customHeight="1" x14ac:dyDescent="0.25">
      <c r="A97" s="301" t="str">
        <f t="shared" ref="A97:A105" si="16">IF(B97&lt;&gt;"",ROMAN(B97) &amp;IF(C97&lt;&gt;""," -" &amp;C97,""),"")</f>
        <v>III -2</v>
      </c>
      <c r="B97" s="347">
        <v>3</v>
      </c>
      <c r="C97" s="303">
        <v>2</v>
      </c>
      <c r="D97" s="304" t="str">
        <f t="shared" si="12"/>
        <v>BK-Teilprojekt III - AG 2</v>
      </c>
      <c r="E97" s="508"/>
      <c r="F97" s="348" t="str">
        <f>IF(E$96&lt;&gt;"",CONCATENATE(E$96," - ",L$6),"")</f>
        <v/>
      </c>
      <c r="G97" s="306">
        <f t="shared" si="10"/>
        <v>0</v>
      </c>
      <c r="H97" s="352">
        <f t="shared" si="13"/>
        <v>0</v>
      </c>
      <c r="I97" s="353">
        <f t="shared" si="14"/>
        <v>0</v>
      </c>
      <c r="J97" s="309"/>
      <c r="K97" s="310"/>
      <c r="L97" s="310">
        <f>IF(BK_TP_03_Auftraggeber_02!$U$13&lt;&gt;"",BK_TP_03_Auftraggeber_02!$U$13,"")</f>
        <v>0</v>
      </c>
      <c r="M97" s="310">
        <f>IF(BK_TP_03_Auftraggeber_02!$V$13&lt;&gt;"",BK_TP_03_Auftraggeber_02!$V$13,"")</f>
        <v>0</v>
      </c>
      <c r="N97" s="310"/>
      <c r="O97" s="310"/>
      <c r="P97" s="310"/>
      <c r="Q97" s="310"/>
      <c r="R97" s="310"/>
      <c r="S97" s="310"/>
      <c r="T97" s="310"/>
      <c r="U97" s="310"/>
      <c r="V97" s="310"/>
      <c r="W97" s="310"/>
      <c r="X97" s="310"/>
      <c r="Y97" s="310"/>
      <c r="Z97" s="310"/>
      <c r="AA97" s="310"/>
      <c r="AB97" s="310"/>
      <c r="AC97" s="310"/>
    </row>
    <row r="98" spans="1:29" s="415" customFormat="1" ht="20.100000000000001" hidden="1" customHeight="1" x14ac:dyDescent="0.25">
      <c r="A98" s="301" t="str">
        <f t="shared" si="16"/>
        <v>III -3</v>
      </c>
      <c r="B98" s="347">
        <v>3</v>
      </c>
      <c r="C98" s="303">
        <v>3</v>
      </c>
      <c r="D98" s="304" t="str">
        <f t="shared" si="12"/>
        <v>BK-Teilprojekt III - AG 3</v>
      </c>
      <c r="E98" s="508"/>
      <c r="F98" s="348" t="str">
        <f>IF(E$96&lt;&gt;"",CONCATENATE(E$96," - ",N$6),"")</f>
        <v/>
      </c>
      <c r="G98" s="306">
        <f t="shared" si="10"/>
        <v>0</v>
      </c>
      <c r="H98" s="307">
        <f t="shared" si="13"/>
        <v>0</v>
      </c>
      <c r="I98" s="308">
        <f t="shared" si="14"/>
        <v>0</v>
      </c>
      <c r="J98" s="309"/>
      <c r="K98" s="310"/>
      <c r="L98" s="310"/>
      <c r="M98" s="310"/>
      <c r="N98" s="310">
        <f>IF(BK_TP_03_Auftraggeber_03!$U$13&lt;&gt;"",BK_TP_03_Auftraggeber_03!$U$13,"")</f>
        <v>0</v>
      </c>
      <c r="O98" s="310">
        <f>IF(BK_TP_03_Auftraggeber_03!$V$13&lt;&gt;"",BK_TP_03_Auftraggeber_03!$V$13,"")</f>
        <v>0</v>
      </c>
      <c r="P98" s="310"/>
      <c r="Q98" s="310"/>
      <c r="R98" s="310"/>
      <c r="S98" s="310"/>
      <c r="T98" s="310"/>
      <c r="U98" s="310"/>
      <c r="V98" s="310"/>
      <c r="W98" s="310"/>
      <c r="X98" s="310"/>
      <c r="Y98" s="310"/>
      <c r="Z98" s="310"/>
      <c r="AA98" s="310"/>
      <c r="AB98" s="310"/>
      <c r="AC98" s="310"/>
    </row>
    <row r="99" spans="1:29" s="415" customFormat="1" ht="20.100000000000001" hidden="1" customHeight="1" x14ac:dyDescent="0.25">
      <c r="A99" s="301" t="str">
        <f t="shared" si="16"/>
        <v>III -4</v>
      </c>
      <c r="B99" s="347">
        <v>3</v>
      </c>
      <c r="C99" s="303">
        <v>4</v>
      </c>
      <c r="D99" s="304" t="str">
        <f t="shared" si="12"/>
        <v>BK-Teilprojekt III - AG 4</v>
      </c>
      <c r="E99" s="508"/>
      <c r="F99" s="348" t="str">
        <f>IF(E$96&lt;&gt;"",CONCATENATE(E$96," - ",P$6),"")</f>
        <v/>
      </c>
      <c r="G99" s="306">
        <f t="shared" si="10"/>
        <v>0</v>
      </c>
      <c r="H99" s="307">
        <f t="shared" si="13"/>
        <v>0</v>
      </c>
      <c r="I99" s="308">
        <f t="shared" si="14"/>
        <v>0</v>
      </c>
      <c r="J99" s="309"/>
      <c r="K99" s="310"/>
      <c r="L99" s="310"/>
      <c r="M99" s="310"/>
      <c r="N99" s="310"/>
      <c r="O99" s="310"/>
      <c r="P99" s="310">
        <f>IF(BK_TP_03_Auftraggeber_04!$U$13&lt;&gt;"",BK_TP_03_Auftraggeber_04!$U$13,"")</f>
        <v>0</v>
      </c>
      <c r="Q99" s="310">
        <f>IF(BK_TP_03_Auftraggeber_04!$V$13&lt;&gt;"",BK_TP_03_Auftraggeber_04!$V$13,"")</f>
        <v>0</v>
      </c>
      <c r="R99" s="310"/>
      <c r="S99" s="310"/>
      <c r="T99" s="310"/>
      <c r="U99" s="310"/>
      <c r="V99" s="310"/>
      <c r="W99" s="310"/>
      <c r="X99" s="310"/>
      <c r="Y99" s="310"/>
      <c r="Z99" s="310"/>
      <c r="AA99" s="310"/>
      <c r="AB99" s="310"/>
      <c r="AC99" s="310"/>
    </row>
    <row r="100" spans="1:29" s="415" customFormat="1" ht="20.100000000000001" hidden="1" customHeight="1" x14ac:dyDescent="0.25">
      <c r="A100" s="301" t="str">
        <f t="shared" si="16"/>
        <v>III -5</v>
      </c>
      <c r="B100" s="347">
        <v>3</v>
      </c>
      <c r="C100" s="303">
        <v>5</v>
      </c>
      <c r="D100" s="304" t="str">
        <f t="shared" si="12"/>
        <v>BK-Teilprojekt III - AG 5</v>
      </c>
      <c r="E100" s="508"/>
      <c r="F100" s="348" t="str">
        <f>IF(E$96&lt;&gt;"",CONCATENATE(E$96," - ",R$6),"")</f>
        <v/>
      </c>
      <c r="G100" s="306">
        <f t="shared" si="10"/>
        <v>0</v>
      </c>
      <c r="H100" s="307">
        <f t="shared" si="13"/>
        <v>0</v>
      </c>
      <c r="I100" s="308">
        <f t="shared" si="14"/>
        <v>0</v>
      </c>
      <c r="J100" s="309"/>
      <c r="K100" s="310"/>
      <c r="L100" s="310"/>
      <c r="M100" s="310"/>
      <c r="N100" s="310"/>
      <c r="O100" s="310"/>
      <c r="P100" s="349"/>
      <c r="Q100" s="349"/>
      <c r="R100" s="310">
        <f>IF(BK_TP_03_Auftraggeber_05!$U$13&lt;&gt;"",BK_TP_03_Auftraggeber_05!$U$13,"")</f>
        <v>0</v>
      </c>
      <c r="S100" s="310">
        <f>IF(BK_TP_03_Auftraggeber_05!$V$13&lt;&gt;"",BK_TP_03_Auftraggeber_05!$V$13,"")</f>
        <v>0</v>
      </c>
      <c r="T100" s="310"/>
      <c r="U100" s="310"/>
      <c r="V100" s="310"/>
      <c r="W100" s="310"/>
      <c r="X100" s="310"/>
      <c r="Y100" s="310"/>
      <c r="Z100" s="310"/>
      <c r="AA100" s="310"/>
      <c r="AB100" s="310"/>
      <c r="AC100" s="310"/>
    </row>
    <row r="101" spans="1:29" s="415" customFormat="1" ht="20.100000000000001" hidden="1" customHeight="1" x14ac:dyDescent="0.25">
      <c r="A101" s="301" t="str">
        <f t="shared" si="16"/>
        <v>III -6</v>
      </c>
      <c r="B101" s="347">
        <v>3</v>
      </c>
      <c r="C101" s="303">
        <v>6</v>
      </c>
      <c r="D101" s="304" t="str">
        <f t="shared" si="12"/>
        <v>BK-Teilprojekt III - AG 6</v>
      </c>
      <c r="E101" s="508"/>
      <c r="F101" s="348" t="str">
        <f>IF(E$96&lt;&gt;"",CONCATENATE(E$96," - ",T$6),"")</f>
        <v/>
      </c>
      <c r="G101" s="306">
        <f t="shared" si="10"/>
        <v>0</v>
      </c>
      <c r="H101" s="307">
        <f t="shared" si="13"/>
        <v>0</v>
      </c>
      <c r="I101" s="308">
        <f t="shared" si="14"/>
        <v>0</v>
      </c>
      <c r="J101" s="309"/>
      <c r="K101" s="310"/>
      <c r="L101" s="310"/>
      <c r="M101" s="310"/>
      <c r="N101" s="310"/>
      <c r="O101" s="310"/>
      <c r="P101" s="349"/>
      <c r="Q101" s="349"/>
      <c r="R101" s="310"/>
      <c r="S101" s="310"/>
      <c r="T101" s="310">
        <f>IF(BK_TP_03_Auftraggeber_06!$U$13&lt;&gt;"",BK_TP_03_Auftraggeber_06!$U$13,"")</f>
        <v>0</v>
      </c>
      <c r="U101" s="310">
        <f>IF(BK_TP_03_Auftraggeber_06!$V$13&lt;&gt;"",BK_TP_03_Auftraggeber_06!$V$13,"")</f>
        <v>0</v>
      </c>
      <c r="V101" s="310"/>
      <c r="W101" s="310"/>
      <c r="X101" s="310"/>
      <c r="Y101" s="310"/>
      <c r="Z101" s="310"/>
      <c r="AA101" s="310"/>
      <c r="AB101" s="310"/>
      <c r="AC101" s="310"/>
    </row>
    <row r="102" spans="1:29" s="415" customFormat="1" ht="20.100000000000001" hidden="1" customHeight="1" x14ac:dyDescent="0.25">
      <c r="A102" s="301" t="str">
        <f t="shared" si="16"/>
        <v>III -7</v>
      </c>
      <c r="B102" s="347">
        <v>3</v>
      </c>
      <c r="C102" s="303">
        <v>7</v>
      </c>
      <c r="D102" s="304" t="str">
        <f t="shared" si="12"/>
        <v>BK-Teilprojekt III - AG 7</v>
      </c>
      <c r="E102" s="508"/>
      <c r="F102" s="348" t="str">
        <f>IF(E$96&lt;&gt;"",CONCATENATE(E$96," - ",V$6),"")</f>
        <v/>
      </c>
      <c r="G102" s="306">
        <f t="shared" si="10"/>
        <v>0</v>
      </c>
      <c r="H102" s="307">
        <f t="shared" si="13"/>
        <v>0</v>
      </c>
      <c r="I102" s="308">
        <f t="shared" si="14"/>
        <v>0</v>
      </c>
      <c r="J102" s="309"/>
      <c r="K102" s="310"/>
      <c r="L102" s="310"/>
      <c r="M102" s="310"/>
      <c r="N102" s="310"/>
      <c r="O102" s="310"/>
      <c r="P102" s="349"/>
      <c r="Q102" s="349"/>
      <c r="R102" s="310"/>
      <c r="S102" s="310"/>
      <c r="T102" s="310"/>
      <c r="U102" s="310"/>
      <c r="V102" s="310">
        <f>IF(BK_TP_03_Auftraggeber_07!$U$13&lt;&gt;"",BK_TP_03_Auftraggeber_07!$U$13,"")</f>
        <v>0</v>
      </c>
      <c r="W102" s="310">
        <f>IF(BK_TP_03_Auftraggeber_07!$V$13&lt;&gt;"",BK_TP_03_Auftraggeber_07!$V$13,"")</f>
        <v>0</v>
      </c>
      <c r="X102" s="310"/>
      <c r="Y102" s="310"/>
      <c r="Z102" s="310"/>
      <c r="AA102" s="310"/>
      <c r="AB102" s="310"/>
      <c r="AC102" s="310"/>
    </row>
    <row r="103" spans="1:29" s="415" customFormat="1" ht="20.100000000000001" hidden="1" customHeight="1" x14ac:dyDescent="0.25">
      <c r="A103" s="301" t="str">
        <f t="shared" si="16"/>
        <v>III -8</v>
      </c>
      <c r="B103" s="347">
        <v>3</v>
      </c>
      <c r="C103" s="303">
        <v>8</v>
      </c>
      <c r="D103" s="304" t="str">
        <f t="shared" si="12"/>
        <v>BK-Teilprojekt III - AG 8</v>
      </c>
      <c r="E103" s="508"/>
      <c r="F103" s="348" t="str">
        <f>IF(E$96&lt;&gt;"",CONCATENATE(E$96," - ",X$6),"")</f>
        <v/>
      </c>
      <c r="G103" s="306">
        <f t="shared" si="10"/>
        <v>0</v>
      </c>
      <c r="H103" s="307">
        <f t="shared" si="13"/>
        <v>0</v>
      </c>
      <c r="I103" s="308">
        <f t="shared" si="14"/>
        <v>0</v>
      </c>
      <c r="J103" s="309"/>
      <c r="K103" s="310"/>
      <c r="L103" s="310"/>
      <c r="M103" s="310"/>
      <c r="N103" s="310"/>
      <c r="O103" s="310"/>
      <c r="P103" s="349"/>
      <c r="Q103" s="349"/>
      <c r="R103" s="310"/>
      <c r="S103" s="310"/>
      <c r="T103" s="310"/>
      <c r="U103" s="310"/>
      <c r="V103" s="310"/>
      <c r="W103" s="310"/>
      <c r="X103" s="310">
        <f>IF(BK_TP_03_Auftraggeber_08!$U$13&lt;&gt;"",BK_TP_03_Auftraggeber_08!$U$13,"")</f>
        <v>0</v>
      </c>
      <c r="Y103" s="310">
        <f>IF(BK_TP_03_Auftraggeber_08!$V$13&lt;&gt;"",BK_TP_03_Auftraggeber_08!$V$13,"")</f>
        <v>0</v>
      </c>
      <c r="Z103" s="310"/>
      <c r="AA103" s="310"/>
      <c r="AB103" s="310"/>
      <c r="AC103" s="310"/>
    </row>
    <row r="104" spans="1:29" s="415" customFormat="1" ht="20.100000000000001" hidden="1" customHeight="1" x14ac:dyDescent="0.25">
      <c r="A104" s="301" t="str">
        <f t="shared" si="16"/>
        <v>III -9</v>
      </c>
      <c r="B104" s="347">
        <v>3</v>
      </c>
      <c r="C104" s="303">
        <v>9</v>
      </c>
      <c r="D104" s="304" t="str">
        <f t="shared" si="12"/>
        <v>BK-Teilprojekt III - AG 9</v>
      </c>
      <c r="E104" s="508"/>
      <c r="F104" s="348" t="str">
        <f>IF(E$96&lt;&gt;"",CONCATENATE(E$96," - ",Z$6),"")</f>
        <v/>
      </c>
      <c r="G104" s="306">
        <f t="shared" si="10"/>
        <v>0</v>
      </c>
      <c r="H104" s="307">
        <f t="shared" si="13"/>
        <v>0</v>
      </c>
      <c r="I104" s="308">
        <f t="shared" si="14"/>
        <v>0</v>
      </c>
      <c r="J104" s="309"/>
      <c r="K104" s="310"/>
      <c r="L104" s="310"/>
      <c r="M104" s="310"/>
      <c r="N104" s="310"/>
      <c r="O104" s="310"/>
      <c r="P104" s="349"/>
      <c r="Q104" s="349"/>
      <c r="R104" s="310"/>
      <c r="S104" s="310"/>
      <c r="T104" s="310"/>
      <c r="U104" s="310"/>
      <c r="V104" s="310"/>
      <c r="W104" s="310"/>
      <c r="X104" s="310"/>
      <c r="Y104" s="310"/>
      <c r="Z104" s="310">
        <f>IF(BK_TP_03_Auftraggeber_09!$U$13&lt;&gt;"",BK_TP_03_Auftraggeber_09!$U$13,"")</f>
        <v>0</v>
      </c>
      <c r="AA104" s="310">
        <f>IF(BK_TP_03_Auftraggeber_09!$V$13&lt;&gt;"",BK_TP_03_Auftraggeber_09!$V$13,"")</f>
        <v>0</v>
      </c>
      <c r="AB104" s="310"/>
      <c r="AC104" s="310"/>
    </row>
    <row r="105" spans="1:29" s="415" customFormat="1" ht="20.100000000000001" hidden="1" customHeight="1" thickBot="1" x14ac:dyDescent="0.3">
      <c r="A105" s="331" t="str">
        <f t="shared" si="16"/>
        <v>III -10</v>
      </c>
      <c r="B105" s="347">
        <v>3</v>
      </c>
      <c r="C105" s="303">
        <v>10</v>
      </c>
      <c r="D105" s="334" t="str">
        <f t="shared" si="12"/>
        <v>BK-Teilprojekt III - AG 10</v>
      </c>
      <c r="E105" s="509"/>
      <c r="F105" s="350" t="str">
        <f>IF(E$96&lt;&gt;"",CONCATENATE(E$96," - ",AB$6),"")</f>
        <v/>
      </c>
      <c r="G105" s="316">
        <f t="shared" si="10"/>
        <v>0</v>
      </c>
      <c r="H105" s="317">
        <f t="shared" si="13"/>
        <v>0</v>
      </c>
      <c r="I105" s="318">
        <f t="shared" si="14"/>
        <v>0</v>
      </c>
      <c r="J105" s="336"/>
      <c r="K105" s="337"/>
      <c r="L105" s="337"/>
      <c r="M105" s="337"/>
      <c r="N105" s="337"/>
      <c r="O105" s="337"/>
      <c r="P105" s="351"/>
      <c r="Q105" s="351"/>
      <c r="R105" s="337"/>
      <c r="S105" s="337"/>
      <c r="T105" s="337"/>
      <c r="U105" s="337"/>
      <c r="V105" s="337"/>
      <c r="W105" s="337"/>
      <c r="X105" s="337"/>
      <c r="Y105" s="337"/>
      <c r="Z105" s="337"/>
      <c r="AA105" s="337"/>
      <c r="AB105" s="310">
        <f>IF(BK_TP_03_Auftraggeber_10!$U$13&lt;&gt;"",BK_TP_03_Auftraggeber_10!$U$13,"")</f>
        <v>0</v>
      </c>
      <c r="AC105" s="310">
        <f>IF(BK_TP_03_Auftraggeber_10!$V$13&lt;&gt;"",BK_TP_03_Auftraggeber_10!$V$13,"")</f>
        <v>0</v>
      </c>
    </row>
    <row r="106" spans="1:29" s="415" customFormat="1" ht="20.100000000000001" hidden="1" customHeight="1" x14ac:dyDescent="0.25">
      <c r="A106" s="321" t="str">
        <f>IF(B106&lt;&gt;"",ROMAN(B106) &amp;IF(C106&lt;&gt;""," -" &amp;C106,""),"")</f>
        <v>IV -1</v>
      </c>
      <c r="B106" s="322">
        <v>4</v>
      </c>
      <c r="C106" s="323">
        <v>1</v>
      </c>
      <c r="D106" s="324" t="str">
        <f t="shared" si="12"/>
        <v>BK-Teilprojekt IV - AG 1</v>
      </c>
      <c r="E106" s="507"/>
      <c r="F106" s="325" t="str">
        <f>IF(E$106&lt;&gt;"",CONCATENATE(E$106," - ",J$6),"")</f>
        <v/>
      </c>
      <c r="G106" s="326">
        <f t="shared" si="10"/>
        <v>0</v>
      </c>
      <c r="H106" s="327">
        <f t="shared" si="13"/>
        <v>0</v>
      </c>
      <c r="I106" s="328">
        <f t="shared" si="14"/>
        <v>0</v>
      </c>
      <c r="J106" s="329">
        <f>IF(BK_TP_04_Auftraggeber_01!$U$13&lt;&gt;"",BK_TP_04_Auftraggeber_01!$U$13,"")</f>
        <v>0</v>
      </c>
      <c r="K106" s="330">
        <f>IF(BK_TP_04_Auftraggeber_01!$V$13&lt;&gt;"",BK_TP_04_Auftraggeber_01!$V$13,"")</f>
        <v>0</v>
      </c>
      <c r="L106" s="330"/>
      <c r="M106" s="330"/>
      <c r="N106" s="330"/>
      <c r="O106" s="330"/>
      <c r="P106" s="330"/>
      <c r="Q106" s="330"/>
      <c r="R106" s="330"/>
      <c r="S106" s="330"/>
      <c r="T106" s="330"/>
      <c r="U106" s="330"/>
      <c r="V106" s="330"/>
      <c r="W106" s="330"/>
      <c r="X106" s="330"/>
      <c r="Y106" s="330"/>
      <c r="Z106" s="330"/>
      <c r="AA106" s="330"/>
      <c r="AB106" s="330"/>
      <c r="AC106" s="330"/>
    </row>
    <row r="107" spans="1:29" s="415" customFormat="1" ht="20.100000000000001" hidden="1" customHeight="1" x14ac:dyDescent="0.25">
      <c r="A107" s="301" t="str">
        <f t="shared" ref="A107:A115" si="17">IF(B107&lt;&gt;"",ROMAN(B107) &amp;IF(C107&lt;&gt;""," -" &amp;C107,""),"")</f>
        <v>IV -2</v>
      </c>
      <c r="B107" s="347">
        <v>4</v>
      </c>
      <c r="C107" s="303">
        <v>2</v>
      </c>
      <c r="D107" s="304" t="str">
        <f t="shared" si="12"/>
        <v>BK-Teilprojekt IV - AG 2</v>
      </c>
      <c r="E107" s="508"/>
      <c r="F107" s="348" t="str">
        <f>IF(E$106&lt;&gt;"",CONCATENATE(E$106," - ",L$6),"")</f>
        <v/>
      </c>
      <c r="G107" s="306">
        <f t="shared" si="10"/>
        <v>0</v>
      </c>
      <c r="H107" s="352">
        <f t="shared" si="13"/>
        <v>0</v>
      </c>
      <c r="I107" s="353">
        <f t="shared" si="14"/>
        <v>0</v>
      </c>
      <c r="J107" s="309"/>
      <c r="K107" s="310"/>
      <c r="L107" s="310">
        <f>IF(BK_TP_04_Auftraggeber_02!$U$13&lt;&gt;"",BK_TP_04_Auftraggeber_02!$U$13,"")</f>
        <v>0</v>
      </c>
      <c r="M107" s="310">
        <f>IF(BK_TP_04_Auftraggeber_02!$V$13&lt;&gt;"",BK_TP_04_Auftraggeber_02!$V$13,"")</f>
        <v>0</v>
      </c>
      <c r="N107" s="310"/>
      <c r="O107" s="310"/>
      <c r="P107" s="310"/>
      <c r="Q107" s="310"/>
      <c r="R107" s="310"/>
      <c r="S107" s="310"/>
      <c r="T107" s="310"/>
      <c r="U107" s="310"/>
      <c r="V107" s="310"/>
      <c r="W107" s="310"/>
      <c r="X107" s="310"/>
      <c r="Y107" s="310"/>
      <c r="Z107" s="310"/>
      <c r="AA107" s="310"/>
      <c r="AB107" s="310"/>
      <c r="AC107" s="310"/>
    </row>
    <row r="108" spans="1:29" s="415" customFormat="1" ht="20.100000000000001" hidden="1" customHeight="1" x14ac:dyDescent="0.25">
      <c r="A108" s="301" t="str">
        <f t="shared" si="17"/>
        <v>IV -3</v>
      </c>
      <c r="B108" s="347">
        <v>4</v>
      </c>
      <c r="C108" s="303">
        <v>3</v>
      </c>
      <c r="D108" s="304" t="str">
        <f t="shared" ref="D108:D125" si="18">CONCATENATE("BK-Teilprojekt ",ROMAN(B108)," - AG ",C108)</f>
        <v>BK-Teilprojekt IV - AG 3</v>
      </c>
      <c r="E108" s="508"/>
      <c r="F108" s="348" t="str">
        <f>IF(E$106&lt;&gt;"",CONCATENATE(E$106," - ",N$6),"")</f>
        <v/>
      </c>
      <c r="G108" s="306">
        <f t="shared" si="10"/>
        <v>0</v>
      </c>
      <c r="H108" s="307">
        <f t="shared" si="13"/>
        <v>0</v>
      </c>
      <c r="I108" s="308">
        <f t="shared" si="14"/>
        <v>0</v>
      </c>
      <c r="J108" s="309"/>
      <c r="K108" s="310"/>
      <c r="L108" s="310"/>
      <c r="M108" s="310"/>
      <c r="N108" s="310">
        <f>IF(BK_TP_04_Auftraggeber_03!$U$13&lt;&gt;"",BK_TP_04_Auftraggeber_03!$U$13,"")</f>
        <v>0</v>
      </c>
      <c r="O108" s="310">
        <f>IF(BK_TP_04_Auftraggeber_03!$V$13&lt;&gt;"",BK_TP_04_Auftraggeber_03!$V$13,"")</f>
        <v>0</v>
      </c>
      <c r="P108" s="310"/>
      <c r="Q108" s="310"/>
      <c r="R108" s="310"/>
      <c r="S108" s="310"/>
      <c r="T108" s="310"/>
      <c r="U108" s="310"/>
      <c r="V108" s="310"/>
      <c r="W108" s="310"/>
      <c r="X108" s="310"/>
      <c r="Y108" s="310"/>
      <c r="Z108" s="310"/>
      <c r="AA108" s="310"/>
      <c r="AB108" s="310"/>
      <c r="AC108" s="310"/>
    </row>
    <row r="109" spans="1:29" s="415" customFormat="1" ht="20.100000000000001" hidden="1" customHeight="1" x14ac:dyDescent="0.25">
      <c r="A109" s="301" t="str">
        <f t="shared" si="17"/>
        <v>IV -4</v>
      </c>
      <c r="B109" s="347">
        <v>4</v>
      </c>
      <c r="C109" s="303">
        <v>4</v>
      </c>
      <c r="D109" s="304" t="str">
        <f t="shared" si="18"/>
        <v>BK-Teilprojekt IV - AG 4</v>
      </c>
      <c r="E109" s="508"/>
      <c r="F109" s="348" t="str">
        <f>IF(E$106&lt;&gt;"",CONCATENATE(E$106," - ",P$6),"")</f>
        <v/>
      </c>
      <c r="G109" s="306">
        <f t="shared" si="10"/>
        <v>0</v>
      </c>
      <c r="H109" s="307">
        <f t="shared" si="13"/>
        <v>0</v>
      </c>
      <c r="I109" s="308">
        <f t="shared" si="14"/>
        <v>0</v>
      </c>
      <c r="J109" s="309"/>
      <c r="K109" s="310"/>
      <c r="L109" s="310"/>
      <c r="M109" s="310"/>
      <c r="N109" s="310"/>
      <c r="O109" s="310"/>
      <c r="P109" s="310">
        <f>IF(BK_TP_04_Auftraggeber_04!$U$13&lt;&gt;"",BK_TP_04_Auftraggeber_04!$U$13,"")</f>
        <v>0</v>
      </c>
      <c r="Q109" s="310">
        <f>IF(BK_TP_04_Auftraggeber_04!$V$13&lt;&gt;"",BK_TP_04_Auftraggeber_04!$V$13,"")</f>
        <v>0</v>
      </c>
      <c r="R109" s="310"/>
      <c r="S109" s="310"/>
      <c r="T109" s="310"/>
      <c r="U109" s="310"/>
      <c r="V109" s="310"/>
      <c r="W109" s="310"/>
      <c r="X109" s="310"/>
      <c r="Y109" s="310"/>
      <c r="Z109" s="310"/>
      <c r="AA109" s="310"/>
      <c r="AB109" s="310"/>
      <c r="AC109" s="310"/>
    </row>
    <row r="110" spans="1:29" s="415" customFormat="1" ht="20.100000000000001" hidden="1" customHeight="1" x14ac:dyDescent="0.25">
      <c r="A110" s="301" t="str">
        <f t="shared" si="17"/>
        <v>IV -5</v>
      </c>
      <c r="B110" s="347">
        <v>4</v>
      </c>
      <c r="C110" s="303">
        <v>5</v>
      </c>
      <c r="D110" s="304" t="str">
        <f t="shared" si="18"/>
        <v>BK-Teilprojekt IV - AG 5</v>
      </c>
      <c r="E110" s="508"/>
      <c r="F110" s="348" t="str">
        <f>IF(E$106&lt;&gt;"",CONCATENATE(E$106," - ",R$6),"")</f>
        <v/>
      </c>
      <c r="G110" s="306">
        <f t="shared" si="10"/>
        <v>0</v>
      </c>
      <c r="H110" s="307">
        <f t="shared" si="13"/>
        <v>0</v>
      </c>
      <c r="I110" s="308">
        <f t="shared" si="14"/>
        <v>0</v>
      </c>
      <c r="J110" s="309"/>
      <c r="K110" s="310"/>
      <c r="L110" s="310"/>
      <c r="M110" s="310"/>
      <c r="N110" s="310"/>
      <c r="O110" s="310"/>
      <c r="P110" s="349"/>
      <c r="Q110" s="349"/>
      <c r="R110" s="310">
        <f>IF(BK_TP_04_Auftraggeber_05!$U$13&lt;&gt;"",BK_TP_04_Auftraggeber_05!$U$13,"")</f>
        <v>0</v>
      </c>
      <c r="S110" s="310">
        <f>IF(BK_TP_04_Auftraggeber_05!$V$13&lt;&gt;"",BK_TP_04_Auftraggeber_05!$V$13,"")</f>
        <v>0</v>
      </c>
      <c r="T110" s="310"/>
      <c r="U110" s="310"/>
      <c r="V110" s="310"/>
      <c r="W110" s="310"/>
      <c r="X110" s="310"/>
      <c r="Y110" s="310"/>
      <c r="Z110" s="310"/>
      <c r="AA110" s="310"/>
      <c r="AB110" s="310"/>
      <c r="AC110" s="310"/>
    </row>
    <row r="111" spans="1:29" s="415" customFormat="1" ht="20.100000000000001" hidden="1" customHeight="1" x14ac:dyDescent="0.25">
      <c r="A111" s="301" t="str">
        <f t="shared" si="17"/>
        <v>IV -6</v>
      </c>
      <c r="B111" s="347">
        <v>4</v>
      </c>
      <c r="C111" s="303">
        <v>6</v>
      </c>
      <c r="D111" s="304" t="str">
        <f t="shared" si="18"/>
        <v>BK-Teilprojekt IV - AG 6</v>
      </c>
      <c r="E111" s="508"/>
      <c r="F111" s="348" t="str">
        <f>IF(E$106&lt;&gt;"",CONCATENATE(E$106," - ",T$6),"")</f>
        <v/>
      </c>
      <c r="G111" s="306">
        <f t="shared" si="10"/>
        <v>0</v>
      </c>
      <c r="H111" s="307">
        <f t="shared" si="13"/>
        <v>0</v>
      </c>
      <c r="I111" s="308">
        <f t="shared" si="14"/>
        <v>0</v>
      </c>
      <c r="J111" s="309"/>
      <c r="K111" s="310"/>
      <c r="L111" s="310"/>
      <c r="M111" s="310"/>
      <c r="N111" s="310"/>
      <c r="O111" s="310"/>
      <c r="P111" s="349"/>
      <c r="Q111" s="349"/>
      <c r="R111" s="310"/>
      <c r="S111" s="310"/>
      <c r="T111" s="310">
        <f>IF(BK_TP_04_Auftraggeber_06!$U$13&lt;&gt;"",BK_TP_04_Auftraggeber_06!$U$13,"")</f>
        <v>0</v>
      </c>
      <c r="U111" s="310">
        <f>IF(BK_TP_04_Auftraggeber_06!$V$13&lt;&gt;"",BK_TP_04_Auftraggeber_06!$V$13,"")</f>
        <v>0</v>
      </c>
      <c r="V111" s="310"/>
      <c r="W111" s="310"/>
      <c r="X111" s="310"/>
      <c r="Y111" s="310"/>
      <c r="Z111" s="310"/>
      <c r="AA111" s="310"/>
      <c r="AB111" s="310"/>
      <c r="AC111" s="310"/>
    </row>
    <row r="112" spans="1:29" s="415" customFormat="1" ht="20.100000000000001" hidden="1" customHeight="1" x14ac:dyDescent="0.25">
      <c r="A112" s="301" t="str">
        <f t="shared" si="17"/>
        <v>IV -7</v>
      </c>
      <c r="B112" s="347">
        <v>4</v>
      </c>
      <c r="C112" s="303">
        <v>7</v>
      </c>
      <c r="D112" s="304" t="str">
        <f t="shared" si="18"/>
        <v>BK-Teilprojekt IV - AG 7</v>
      </c>
      <c r="E112" s="508"/>
      <c r="F112" s="348" t="str">
        <f>IF(E$106&lt;&gt;"",CONCATENATE(E$106," - ",V$6),"")</f>
        <v/>
      </c>
      <c r="G112" s="306">
        <f t="shared" si="10"/>
        <v>0</v>
      </c>
      <c r="H112" s="307">
        <f t="shared" si="13"/>
        <v>0</v>
      </c>
      <c r="I112" s="308">
        <f t="shared" si="14"/>
        <v>0</v>
      </c>
      <c r="J112" s="309"/>
      <c r="K112" s="310"/>
      <c r="L112" s="310"/>
      <c r="M112" s="310"/>
      <c r="N112" s="310"/>
      <c r="O112" s="310"/>
      <c r="P112" s="349"/>
      <c r="Q112" s="349"/>
      <c r="R112" s="310"/>
      <c r="S112" s="310"/>
      <c r="T112" s="310"/>
      <c r="U112" s="310"/>
      <c r="V112" s="310">
        <f>IF(BK_TP_04_Auftraggeber_07!$U$13&lt;&gt;"",BK_TP_04_Auftraggeber_07!$U$13,"")</f>
        <v>0</v>
      </c>
      <c r="W112" s="310">
        <f>IF(BK_TP_04_Auftraggeber_07!$V$13&lt;&gt;"",BK_TP_04_Auftraggeber_07!$V$13,"")</f>
        <v>0</v>
      </c>
      <c r="X112" s="310"/>
      <c r="Y112" s="310"/>
      <c r="Z112" s="310"/>
      <c r="AA112" s="310"/>
      <c r="AB112" s="310"/>
      <c r="AC112" s="310"/>
    </row>
    <row r="113" spans="1:33" s="415" customFormat="1" ht="20.100000000000001" hidden="1" customHeight="1" x14ac:dyDescent="0.25">
      <c r="A113" s="301" t="str">
        <f t="shared" si="17"/>
        <v>IV -8</v>
      </c>
      <c r="B113" s="347">
        <v>4</v>
      </c>
      <c r="C113" s="303">
        <v>8</v>
      </c>
      <c r="D113" s="304" t="str">
        <f t="shared" si="18"/>
        <v>BK-Teilprojekt IV - AG 8</v>
      </c>
      <c r="E113" s="508"/>
      <c r="F113" s="348" t="str">
        <f>IF(E$106&lt;&gt;"",CONCATENATE(E$106," - ",X$6),"")</f>
        <v/>
      </c>
      <c r="G113" s="306">
        <f t="shared" si="10"/>
        <v>0</v>
      </c>
      <c r="H113" s="307">
        <f t="shared" si="13"/>
        <v>0</v>
      </c>
      <c r="I113" s="308">
        <f t="shared" si="14"/>
        <v>0</v>
      </c>
      <c r="J113" s="309"/>
      <c r="K113" s="310"/>
      <c r="L113" s="310"/>
      <c r="M113" s="310"/>
      <c r="N113" s="310"/>
      <c r="O113" s="310"/>
      <c r="P113" s="349"/>
      <c r="Q113" s="349"/>
      <c r="R113" s="310"/>
      <c r="S113" s="310"/>
      <c r="T113" s="310"/>
      <c r="U113" s="310"/>
      <c r="V113" s="310"/>
      <c r="W113" s="310"/>
      <c r="X113" s="310">
        <f>IF(BK_TP_04_Auftraggeber_08!$U$13&lt;&gt;"",BK_TP_04_Auftraggeber_08!$U$13,"")</f>
        <v>0</v>
      </c>
      <c r="Y113" s="310">
        <f>IF(BK_TP_04_Auftraggeber_08!$V$13&lt;&gt;"",BK_TP_04_Auftraggeber_08!$V$13,"")</f>
        <v>0</v>
      </c>
      <c r="Z113" s="310"/>
      <c r="AA113" s="310"/>
      <c r="AB113" s="310"/>
      <c r="AC113" s="310"/>
    </row>
    <row r="114" spans="1:33" s="415" customFormat="1" ht="20.100000000000001" hidden="1" customHeight="1" x14ac:dyDescent="0.25">
      <c r="A114" s="301" t="str">
        <f t="shared" si="17"/>
        <v>IV -9</v>
      </c>
      <c r="B114" s="347">
        <v>4</v>
      </c>
      <c r="C114" s="303">
        <v>9</v>
      </c>
      <c r="D114" s="304" t="str">
        <f t="shared" si="18"/>
        <v>BK-Teilprojekt IV - AG 9</v>
      </c>
      <c r="E114" s="508"/>
      <c r="F114" s="348" t="str">
        <f>IF(E$106&lt;&gt;"",CONCATENATE(E$106," - ",Z$6),"")</f>
        <v/>
      </c>
      <c r="G114" s="306">
        <f t="shared" si="10"/>
        <v>0</v>
      </c>
      <c r="H114" s="307">
        <f t="shared" si="13"/>
        <v>0</v>
      </c>
      <c r="I114" s="308">
        <f t="shared" si="14"/>
        <v>0</v>
      </c>
      <c r="J114" s="309"/>
      <c r="K114" s="310"/>
      <c r="L114" s="310"/>
      <c r="M114" s="310"/>
      <c r="N114" s="310"/>
      <c r="O114" s="310"/>
      <c r="P114" s="349"/>
      <c r="Q114" s="349"/>
      <c r="R114" s="310"/>
      <c r="S114" s="310"/>
      <c r="T114" s="310"/>
      <c r="U114" s="310"/>
      <c r="V114" s="310"/>
      <c r="W114" s="310"/>
      <c r="X114" s="310"/>
      <c r="Y114" s="310"/>
      <c r="Z114" s="310">
        <f>IF(BK_TP_04_Auftraggeber_09!$U$13&lt;&gt;"",BK_TP_04_Auftraggeber_09!$U$13,"")</f>
        <v>0</v>
      </c>
      <c r="AA114" s="310">
        <f>IF(BK_TP_04_Auftraggeber_09!$V$13&lt;&gt;"",BK_TP_04_Auftraggeber_09!$V$13,"")</f>
        <v>0</v>
      </c>
      <c r="AB114" s="310"/>
      <c r="AC114" s="310"/>
    </row>
    <row r="115" spans="1:33" s="415" customFormat="1" ht="20.100000000000001" hidden="1" customHeight="1" thickBot="1" x14ac:dyDescent="0.3">
      <c r="A115" s="331" t="str">
        <f t="shared" si="17"/>
        <v>IV -10</v>
      </c>
      <c r="B115" s="347">
        <v>4</v>
      </c>
      <c r="C115" s="303">
        <v>10</v>
      </c>
      <c r="D115" s="334" t="str">
        <f t="shared" si="18"/>
        <v>BK-Teilprojekt IV - AG 10</v>
      </c>
      <c r="E115" s="509"/>
      <c r="F115" s="350" t="str">
        <f>IF(E$106&lt;&gt;"",CONCATENATE(E$106," - ",AB$6),"")</f>
        <v/>
      </c>
      <c r="G115" s="316">
        <f t="shared" si="10"/>
        <v>0</v>
      </c>
      <c r="H115" s="317">
        <f t="shared" si="13"/>
        <v>0</v>
      </c>
      <c r="I115" s="318">
        <f t="shared" si="14"/>
        <v>0</v>
      </c>
      <c r="J115" s="336"/>
      <c r="K115" s="337"/>
      <c r="L115" s="337"/>
      <c r="M115" s="337"/>
      <c r="N115" s="337"/>
      <c r="O115" s="337"/>
      <c r="P115" s="351"/>
      <c r="Q115" s="351"/>
      <c r="R115" s="337"/>
      <c r="S115" s="337"/>
      <c r="T115" s="337"/>
      <c r="U115" s="337"/>
      <c r="V115" s="337"/>
      <c r="W115" s="337"/>
      <c r="X115" s="337"/>
      <c r="Y115" s="337"/>
      <c r="Z115" s="337"/>
      <c r="AA115" s="337"/>
      <c r="AB115" s="310">
        <f>IF(BK_TP_04_Auftraggeber_10!$U$13&lt;&gt;"",BK_TP_04_Auftraggeber_10!$U$13,"")</f>
        <v>0</v>
      </c>
      <c r="AC115" s="310">
        <f>IF(BK_TP_04_Auftraggeber_10!$V$13&lt;&gt;"",BK_TP_04_Auftraggeber_10!$V$13,"")</f>
        <v>0</v>
      </c>
    </row>
    <row r="116" spans="1:33" s="415" customFormat="1" ht="20.100000000000001" hidden="1" customHeight="1" x14ac:dyDescent="0.25">
      <c r="A116" s="321" t="str">
        <f>IF(B116&lt;&gt;"",ROMAN(B116) &amp;IF(C116&lt;&gt;""," -" &amp;C116,""),"")</f>
        <v>V -1</v>
      </c>
      <c r="B116" s="322">
        <v>5</v>
      </c>
      <c r="C116" s="323">
        <v>1</v>
      </c>
      <c r="D116" s="324" t="str">
        <f t="shared" si="18"/>
        <v>BK-Teilprojekt V - AG 1</v>
      </c>
      <c r="E116" s="507"/>
      <c r="F116" s="325" t="str">
        <f>IF(E$116&lt;&gt;"",CONCATENATE(E$116," - ",J$6),"")</f>
        <v/>
      </c>
      <c r="G116" s="326">
        <f t="shared" si="10"/>
        <v>0</v>
      </c>
      <c r="H116" s="327">
        <f t="shared" si="13"/>
        <v>0</v>
      </c>
      <c r="I116" s="328">
        <f t="shared" si="14"/>
        <v>0</v>
      </c>
      <c r="J116" s="329">
        <f>IF(BK_TP_05_Auftraggeber_01!$U$13&lt;&gt;"",BK_TP_05_Auftraggeber_01!$U$13,"")</f>
        <v>0</v>
      </c>
      <c r="K116" s="330">
        <f>IF(BK_TP_05_Auftraggeber_01!$V$13&lt;&gt;"",BK_TP_05_Auftraggeber_01!$V$13,"")</f>
        <v>0</v>
      </c>
      <c r="L116" s="330"/>
      <c r="M116" s="330"/>
      <c r="N116" s="330"/>
      <c r="O116" s="330"/>
      <c r="P116" s="330"/>
      <c r="Q116" s="330"/>
      <c r="R116" s="330"/>
      <c r="S116" s="330"/>
      <c r="T116" s="330"/>
      <c r="U116" s="330"/>
      <c r="V116" s="330"/>
      <c r="W116" s="330"/>
      <c r="X116" s="330"/>
      <c r="Y116" s="330"/>
      <c r="Z116" s="330"/>
      <c r="AA116" s="330"/>
      <c r="AB116" s="330"/>
      <c r="AC116" s="330"/>
    </row>
    <row r="117" spans="1:33" s="415" customFormat="1" ht="20.100000000000001" hidden="1" customHeight="1" x14ac:dyDescent="0.25">
      <c r="A117" s="301" t="str">
        <f t="shared" ref="A117:A125" si="19">IF(B117&lt;&gt;"",ROMAN(B117) &amp;IF(C117&lt;&gt;""," -" &amp;C117,""),"")</f>
        <v>V -2</v>
      </c>
      <c r="B117" s="347">
        <v>5</v>
      </c>
      <c r="C117" s="303">
        <v>2</v>
      </c>
      <c r="D117" s="304" t="str">
        <f t="shared" si="18"/>
        <v>BK-Teilprojekt V - AG 2</v>
      </c>
      <c r="E117" s="508"/>
      <c r="F117" s="348" t="str">
        <f>IF(E$116&lt;&gt;"",CONCATENATE(E$116," - ",L$6),"")</f>
        <v/>
      </c>
      <c r="G117" s="306">
        <f t="shared" si="10"/>
        <v>0</v>
      </c>
      <c r="H117" s="352">
        <f t="shared" si="13"/>
        <v>0</v>
      </c>
      <c r="I117" s="353">
        <f t="shared" si="14"/>
        <v>0</v>
      </c>
      <c r="J117" s="309"/>
      <c r="K117" s="310"/>
      <c r="L117" s="310">
        <f>IF(BK_TP_05_Auftraggeber_02!$U$13&lt;&gt;"",BK_TP_05_Auftraggeber_02!$U$13,"")</f>
        <v>0</v>
      </c>
      <c r="M117" s="310">
        <f>IF(BK_TP_05_Auftraggeber_02!$V$13&lt;&gt;"",BK_TP_05_Auftraggeber_02!$V$13,"")</f>
        <v>0</v>
      </c>
      <c r="N117" s="310"/>
      <c r="O117" s="310"/>
      <c r="P117" s="310"/>
      <c r="Q117" s="310"/>
      <c r="R117" s="310"/>
      <c r="S117" s="310"/>
      <c r="T117" s="310"/>
      <c r="U117" s="310"/>
      <c r="V117" s="310"/>
      <c r="W117" s="310"/>
      <c r="X117" s="310"/>
      <c r="Y117" s="310"/>
      <c r="Z117" s="310"/>
      <c r="AA117" s="310"/>
      <c r="AB117" s="310"/>
      <c r="AC117" s="310"/>
    </row>
    <row r="118" spans="1:33" s="415" customFormat="1" ht="20.100000000000001" hidden="1" customHeight="1" x14ac:dyDescent="0.25">
      <c r="A118" s="301" t="str">
        <f t="shared" si="19"/>
        <v>V -3</v>
      </c>
      <c r="B118" s="347">
        <v>5</v>
      </c>
      <c r="C118" s="303">
        <v>3</v>
      </c>
      <c r="D118" s="304" t="str">
        <f t="shared" si="18"/>
        <v>BK-Teilprojekt V - AG 3</v>
      </c>
      <c r="E118" s="508"/>
      <c r="F118" s="348" t="str">
        <f>IF(E$116&lt;&gt;"",CONCATENATE(E$116," - ",N$6),"")</f>
        <v/>
      </c>
      <c r="G118" s="306">
        <f t="shared" si="10"/>
        <v>0</v>
      </c>
      <c r="H118" s="307">
        <f t="shared" si="13"/>
        <v>0</v>
      </c>
      <c r="I118" s="308">
        <f t="shared" si="14"/>
        <v>0</v>
      </c>
      <c r="J118" s="309"/>
      <c r="K118" s="310"/>
      <c r="L118" s="310"/>
      <c r="M118" s="310"/>
      <c r="N118" s="310">
        <f>IF(BK_TP_05_Auftraggeber_03!$U$13&lt;&gt;"",BK_TP_05_Auftraggeber_03!$U$13,"")</f>
        <v>0</v>
      </c>
      <c r="O118" s="310">
        <f>IF(BK_TP_05_Auftraggeber_03!$V$13&lt;&gt;"",BK_TP_05_Auftraggeber_03!$V$13,"")</f>
        <v>0</v>
      </c>
      <c r="P118" s="310"/>
      <c r="Q118" s="310"/>
      <c r="R118" s="310"/>
      <c r="S118" s="310"/>
      <c r="T118" s="310"/>
      <c r="U118" s="310"/>
      <c r="V118" s="310"/>
      <c r="W118" s="310"/>
      <c r="X118" s="310"/>
      <c r="Y118" s="310"/>
      <c r="Z118" s="310"/>
      <c r="AA118" s="310"/>
      <c r="AB118" s="310"/>
      <c r="AC118" s="310"/>
    </row>
    <row r="119" spans="1:33" s="415" customFormat="1" ht="20.100000000000001" hidden="1" customHeight="1" x14ac:dyDescent="0.25">
      <c r="A119" s="301" t="str">
        <f t="shared" si="19"/>
        <v>V -4</v>
      </c>
      <c r="B119" s="347">
        <v>5</v>
      </c>
      <c r="C119" s="303">
        <v>4</v>
      </c>
      <c r="D119" s="304" t="str">
        <f t="shared" si="18"/>
        <v>BK-Teilprojekt V - AG 4</v>
      </c>
      <c r="E119" s="508"/>
      <c r="F119" s="348" t="str">
        <f>IF(E$116&lt;&gt;"",CONCATENATE(E$116," - ",P$6),"")</f>
        <v/>
      </c>
      <c r="G119" s="306">
        <f t="shared" si="10"/>
        <v>0</v>
      </c>
      <c r="H119" s="307">
        <f t="shared" si="13"/>
        <v>0</v>
      </c>
      <c r="I119" s="308">
        <f t="shared" si="14"/>
        <v>0</v>
      </c>
      <c r="J119" s="309"/>
      <c r="K119" s="310"/>
      <c r="L119" s="310"/>
      <c r="M119" s="310"/>
      <c r="N119" s="310"/>
      <c r="O119" s="310"/>
      <c r="P119" s="310">
        <f>IF(BK_TP_05_Auftraggeber_04!$U$13&lt;&gt;"",BK_TP_05_Auftraggeber_04!$U$13,"")</f>
        <v>0</v>
      </c>
      <c r="Q119" s="310">
        <f>IF(BK_TP_05_Auftraggeber_04!$V$13&lt;&gt;"",BK_TP_05_Auftraggeber_04!$V$13,"")</f>
        <v>0</v>
      </c>
      <c r="R119" s="310"/>
      <c r="S119" s="310"/>
      <c r="T119" s="310"/>
      <c r="U119" s="310"/>
      <c r="V119" s="310"/>
      <c r="W119" s="310"/>
      <c r="X119" s="310"/>
      <c r="Y119" s="310"/>
      <c r="Z119" s="310"/>
      <c r="AA119" s="310"/>
      <c r="AB119" s="310"/>
      <c r="AC119" s="310"/>
    </row>
    <row r="120" spans="1:33" s="415" customFormat="1" ht="20.100000000000001" hidden="1" customHeight="1" x14ac:dyDescent="0.25">
      <c r="A120" s="301" t="str">
        <f t="shared" si="19"/>
        <v>V -5</v>
      </c>
      <c r="B120" s="347">
        <v>5</v>
      </c>
      <c r="C120" s="303">
        <v>5</v>
      </c>
      <c r="D120" s="304" t="str">
        <f t="shared" si="18"/>
        <v>BK-Teilprojekt V - AG 5</v>
      </c>
      <c r="E120" s="508"/>
      <c r="F120" s="348" t="str">
        <f>IF(E$116&lt;&gt;"",CONCATENATE(E$116," - ",R$6),"")</f>
        <v/>
      </c>
      <c r="G120" s="306">
        <f t="shared" si="10"/>
        <v>0</v>
      </c>
      <c r="H120" s="307">
        <f t="shared" si="13"/>
        <v>0</v>
      </c>
      <c r="I120" s="308">
        <f t="shared" si="14"/>
        <v>0</v>
      </c>
      <c r="J120" s="309"/>
      <c r="K120" s="310"/>
      <c r="L120" s="310"/>
      <c r="M120" s="310"/>
      <c r="N120" s="310"/>
      <c r="O120" s="310"/>
      <c r="P120" s="349"/>
      <c r="Q120" s="349"/>
      <c r="R120" s="310">
        <f>IF(BK_TP_05_Auftraggeber_05!$U$13&lt;&gt;"",BK_TP_05_Auftraggeber_05!$U$13,"")</f>
        <v>0</v>
      </c>
      <c r="S120" s="310">
        <f>IF(BK_TP_05_Auftraggeber_05!$V$13&lt;&gt;"",BK_TP_05_Auftraggeber_05!$V$13,"")</f>
        <v>0</v>
      </c>
      <c r="T120" s="310"/>
      <c r="U120" s="310"/>
      <c r="V120" s="310"/>
      <c r="W120" s="310"/>
      <c r="X120" s="310"/>
      <c r="Y120" s="310"/>
      <c r="Z120" s="310"/>
      <c r="AA120" s="310"/>
      <c r="AB120" s="310"/>
      <c r="AC120" s="310"/>
    </row>
    <row r="121" spans="1:33" s="415" customFormat="1" ht="20.100000000000001" hidden="1" customHeight="1" x14ac:dyDescent="0.25">
      <c r="A121" s="301" t="str">
        <f t="shared" si="19"/>
        <v>V -6</v>
      </c>
      <c r="B121" s="347">
        <v>5</v>
      </c>
      <c r="C121" s="303">
        <v>6</v>
      </c>
      <c r="D121" s="304" t="str">
        <f t="shared" si="18"/>
        <v>BK-Teilprojekt V - AG 6</v>
      </c>
      <c r="E121" s="508"/>
      <c r="F121" s="348" t="str">
        <f>IF(E$116&lt;&gt;"",CONCATENATE(E$116," - ",T$6),"")</f>
        <v/>
      </c>
      <c r="G121" s="306">
        <f t="shared" si="10"/>
        <v>0</v>
      </c>
      <c r="H121" s="307">
        <f t="shared" si="13"/>
        <v>0</v>
      </c>
      <c r="I121" s="308">
        <f t="shared" si="14"/>
        <v>0</v>
      </c>
      <c r="J121" s="309"/>
      <c r="K121" s="310"/>
      <c r="L121" s="310"/>
      <c r="M121" s="310"/>
      <c r="N121" s="310"/>
      <c r="O121" s="310"/>
      <c r="P121" s="349"/>
      <c r="Q121" s="349"/>
      <c r="R121" s="310"/>
      <c r="S121" s="310"/>
      <c r="T121" s="310">
        <f>IF(BK_TP_05_Auftraggeber_06!$U$13&lt;&gt;"",BK_TP_05_Auftraggeber_06!$U$13,"")</f>
        <v>0</v>
      </c>
      <c r="U121" s="310">
        <f>IF(BK_TP_05_Auftraggeber_06!$V$13&lt;&gt;"",BK_TP_05_Auftraggeber_06!$V$13,"")</f>
        <v>0</v>
      </c>
      <c r="V121" s="310"/>
      <c r="W121" s="310"/>
      <c r="X121" s="310"/>
      <c r="Y121" s="310"/>
      <c r="Z121" s="310"/>
      <c r="AA121" s="310"/>
      <c r="AB121" s="310"/>
      <c r="AC121" s="310"/>
    </row>
    <row r="122" spans="1:33" s="415" customFormat="1" ht="20.100000000000001" hidden="1" customHeight="1" x14ac:dyDescent="0.25">
      <c r="A122" s="301" t="str">
        <f t="shared" si="19"/>
        <v>V -7</v>
      </c>
      <c r="B122" s="347">
        <v>5</v>
      </c>
      <c r="C122" s="303">
        <v>7</v>
      </c>
      <c r="D122" s="304" t="str">
        <f t="shared" si="18"/>
        <v>BK-Teilprojekt V - AG 7</v>
      </c>
      <c r="E122" s="508"/>
      <c r="F122" s="348" t="str">
        <f>IF(E$116&lt;&gt;"",CONCATENATE(E$116," - ",V$6),"")</f>
        <v/>
      </c>
      <c r="G122" s="306">
        <f t="shared" si="10"/>
        <v>0</v>
      </c>
      <c r="H122" s="307">
        <f t="shared" si="13"/>
        <v>0</v>
      </c>
      <c r="I122" s="308">
        <f t="shared" si="14"/>
        <v>0</v>
      </c>
      <c r="J122" s="309"/>
      <c r="K122" s="310"/>
      <c r="L122" s="310"/>
      <c r="M122" s="310"/>
      <c r="N122" s="310"/>
      <c r="O122" s="310"/>
      <c r="P122" s="349"/>
      <c r="Q122" s="349"/>
      <c r="R122" s="310"/>
      <c r="S122" s="310"/>
      <c r="T122" s="310"/>
      <c r="U122" s="310"/>
      <c r="V122" s="310">
        <f>IF(BK_TP_05_Auftraggeber_07!$U$13&lt;&gt;"",BK_TP_05_Auftraggeber_07!$U$13,"")</f>
        <v>0</v>
      </c>
      <c r="W122" s="310">
        <f>IF(BK_TP_05_Auftraggeber_07!$V$13&lt;&gt;"",BK_TP_05_Auftraggeber_07!$V$13,"")</f>
        <v>0</v>
      </c>
      <c r="X122" s="310"/>
      <c r="Y122" s="310"/>
      <c r="Z122" s="310"/>
      <c r="AA122" s="310"/>
      <c r="AB122" s="310"/>
      <c r="AC122" s="310"/>
    </row>
    <row r="123" spans="1:33" s="415" customFormat="1" ht="20.100000000000001" hidden="1" customHeight="1" x14ac:dyDescent="0.25">
      <c r="A123" s="301" t="str">
        <f t="shared" si="19"/>
        <v>V -8</v>
      </c>
      <c r="B123" s="347">
        <v>5</v>
      </c>
      <c r="C123" s="303">
        <v>8</v>
      </c>
      <c r="D123" s="304" t="str">
        <f t="shared" si="18"/>
        <v>BK-Teilprojekt V - AG 8</v>
      </c>
      <c r="E123" s="508"/>
      <c r="F123" s="348" t="str">
        <f>IF(E$116&lt;&gt;"",CONCATENATE(E$116," - ",X$6),"")</f>
        <v/>
      </c>
      <c r="G123" s="306">
        <f t="shared" si="10"/>
        <v>0</v>
      </c>
      <c r="H123" s="307">
        <f t="shared" si="13"/>
        <v>0</v>
      </c>
      <c r="I123" s="308">
        <f t="shared" si="14"/>
        <v>0</v>
      </c>
      <c r="J123" s="309"/>
      <c r="K123" s="310"/>
      <c r="L123" s="310"/>
      <c r="M123" s="310"/>
      <c r="N123" s="310"/>
      <c r="O123" s="310"/>
      <c r="P123" s="349"/>
      <c r="Q123" s="349"/>
      <c r="R123" s="310"/>
      <c r="S123" s="310"/>
      <c r="T123" s="310"/>
      <c r="U123" s="310"/>
      <c r="V123" s="310"/>
      <c r="W123" s="310"/>
      <c r="X123" s="310">
        <f>IF(BK_TP_05_Auftraggeber_08!$U$13&lt;&gt;"",BK_TP_05_Auftraggeber_08!$U$13,"")</f>
        <v>0</v>
      </c>
      <c r="Y123" s="310">
        <f>IF(BK_TP_05_Auftraggeber_08!$V$13&lt;&gt;"",BK_TP_05_Auftraggeber_08!$V$13,"")</f>
        <v>0</v>
      </c>
      <c r="Z123" s="310"/>
      <c r="AA123" s="310"/>
      <c r="AB123" s="310"/>
      <c r="AC123" s="310"/>
    </row>
    <row r="124" spans="1:33" s="415" customFormat="1" ht="20.100000000000001" hidden="1" customHeight="1" x14ac:dyDescent="0.25">
      <c r="A124" s="301" t="str">
        <f t="shared" si="19"/>
        <v>V -9</v>
      </c>
      <c r="B124" s="347">
        <v>5</v>
      </c>
      <c r="C124" s="303">
        <v>9</v>
      </c>
      <c r="D124" s="304" t="str">
        <f t="shared" si="18"/>
        <v>BK-Teilprojekt V - AG 9</v>
      </c>
      <c r="E124" s="508"/>
      <c r="F124" s="348" t="str">
        <f>IF(E$116&lt;&gt;"",CONCATENATE(E$116," - ",Z$6),"")</f>
        <v/>
      </c>
      <c r="G124" s="306">
        <f t="shared" si="10"/>
        <v>0</v>
      </c>
      <c r="H124" s="307">
        <f t="shared" si="13"/>
        <v>0</v>
      </c>
      <c r="I124" s="308">
        <f t="shared" si="14"/>
        <v>0</v>
      </c>
      <c r="J124" s="309"/>
      <c r="K124" s="310"/>
      <c r="L124" s="310"/>
      <c r="M124" s="310"/>
      <c r="N124" s="310"/>
      <c r="O124" s="310"/>
      <c r="P124" s="349"/>
      <c r="Q124" s="349"/>
      <c r="R124" s="310"/>
      <c r="S124" s="310"/>
      <c r="T124" s="310"/>
      <c r="U124" s="310"/>
      <c r="V124" s="310"/>
      <c r="W124" s="310"/>
      <c r="X124" s="310"/>
      <c r="Y124" s="310"/>
      <c r="Z124" s="310">
        <f>IF(BK_TP_05_Auftraggeber_09!$U$13&lt;&gt;"",BK_TP_05_Auftraggeber_09!$U$13,"")</f>
        <v>0</v>
      </c>
      <c r="AA124" s="310">
        <f>IF(BK_TP_05_Auftraggeber_09!$V$13&lt;&gt;"",BK_TP_05_Auftraggeber_09!$V$13,"")</f>
        <v>0</v>
      </c>
      <c r="AB124" s="310"/>
      <c r="AC124" s="310"/>
    </row>
    <row r="125" spans="1:33" s="415" customFormat="1" ht="20.100000000000001" hidden="1" customHeight="1" thickBot="1" x14ac:dyDescent="0.3">
      <c r="A125" s="331" t="str">
        <f t="shared" si="19"/>
        <v>V -10</v>
      </c>
      <c r="B125" s="332">
        <v>5</v>
      </c>
      <c r="C125" s="333">
        <v>10</v>
      </c>
      <c r="D125" s="334" t="str">
        <f t="shared" si="18"/>
        <v>BK-Teilprojekt V - AG 10</v>
      </c>
      <c r="E125" s="509"/>
      <c r="F125" s="350" t="str">
        <f>IF(E$116&lt;&gt;"",CONCATENATE(E$116," - ",AB$6),"")</f>
        <v/>
      </c>
      <c r="G125" s="316">
        <f t="shared" si="10"/>
        <v>0</v>
      </c>
      <c r="H125" s="317">
        <f t="shared" si="13"/>
        <v>0</v>
      </c>
      <c r="I125" s="318">
        <f t="shared" si="14"/>
        <v>0</v>
      </c>
      <c r="J125" s="336"/>
      <c r="K125" s="337"/>
      <c r="L125" s="337"/>
      <c r="M125" s="337"/>
      <c r="N125" s="337"/>
      <c r="O125" s="337"/>
      <c r="P125" s="351"/>
      <c r="Q125" s="351"/>
      <c r="R125" s="337"/>
      <c r="S125" s="337"/>
      <c r="T125" s="337"/>
      <c r="U125" s="337"/>
      <c r="V125" s="337"/>
      <c r="W125" s="337"/>
      <c r="X125" s="337"/>
      <c r="Y125" s="337"/>
      <c r="Z125" s="337"/>
      <c r="AA125" s="337"/>
      <c r="AB125" s="337">
        <f>IF(BK_TP_05_Auftraggeber_10!$U$13&lt;&gt;"",BK_TP_05_Auftraggeber_10!$U$13,"")</f>
        <v>0</v>
      </c>
      <c r="AC125" s="337">
        <f>IF(BK_TP_05_Auftraggeber_10!$V$13&lt;&gt;"",BK_TP_05_Auftraggeber_10!$V$13,"")</f>
        <v>0</v>
      </c>
    </row>
    <row r="126" spans="1:33" s="415" customFormat="1" ht="13.2" hidden="1" x14ac:dyDescent="0.25">
      <c r="A126" s="221"/>
      <c r="B126" s="354"/>
      <c r="C126" s="233"/>
      <c r="D126" s="221"/>
      <c r="E126" s="355"/>
      <c r="F126" s="221"/>
      <c r="G126" s="221"/>
      <c r="H126" s="234"/>
      <c r="I126" s="221"/>
      <c r="J126" s="234"/>
      <c r="K126" s="234"/>
      <c r="L126" s="234"/>
      <c r="M126" s="234"/>
      <c r="N126" s="234"/>
      <c r="O126" s="234"/>
      <c r="P126" s="234"/>
      <c r="Q126" s="234"/>
      <c r="R126" s="234"/>
      <c r="S126" s="234"/>
      <c r="T126" s="234"/>
      <c r="U126" s="234"/>
      <c r="V126" s="234"/>
      <c r="W126" s="234"/>
      <c r="X126" s="234"/>
      <c r="Y126" s="234"/>
      <c r="Z126" s="234"/>
      <c r="AA126" s="234"/>
      <c r="AB126" s="234"/>
      <c r="AC126" s="234"/>
    </row>
    <row r="127" spans="1:33" s="415" customFormat="1" ht="13.2" x14ac:dyDescent="0.25">
      <c r="A127" s="410"/>
      <c r="B127" s="411"/>
      <c r="C127" s="412"/>
      <c r="D127" s="410"/>
      <c r="E127" s="413"/>
      <c r="F127" s="410"/>
      <c r="G127" s="410"/>
      <c r="H127" s="414"/>
      <c r="I127" s="410"/>
      <c r="J127" s="414"/>
      <c r="K127" s="414"/>
      <c r="L127" s="414"/>
      <c r="M127" s="414"/>
      <c r="N127" s="414"/>
      <c r="O127" s="414"/>
      <c r="P127" s="414"/>
      <c r="Q127" s="414"/>
      <c r="R127" s="414"/>
      <c r="S127" s="414"/>
      <c r="T127" s="414"/>
      <c r="U127" s="414"/>
      <c r="V127" s="414"/>
      <c r="W127" s="414"/>
      <c r="X127" s="414"/>
      <c r="Y127" s="414"/>
      <c r="Z127" s="414"/>
      <c r="AA127" s="414"/>
      <c r="AB127" s="414"/>
      <c r="AC127" s="414"/>
    </row>
    <row r="128" spans="1:33" s="414" customFormat="1" ht="13.2" x14ac:dyDescent="0.25">
      <c r="A128" s="410"/>
      <c r="B128" s="411"/>
      <c r="C128" s="412"/>
      <c r="D128" s="410"/>
      <c r="E128" s="413"/>
      <c r="F128" s="410"/>
      <c r="G128" s="410"/>
      <c r="I128" s="410"/>
      <c r="AD128" s="415"/>
      <c r="AE128" s="415"/>
      <c r="AF128" s="415"/>
      <c r="AG128" s="415"/>
    </row>
    <row r="129" spans="1:33" s="414" customFormat="1" ht="13.2" x14ac:dyDescent="0.25">
      <c r="A129" s="410"/>
      <c r="B129" s="411"/>
      <c r="C129" s="412"/>
      <c r="D129" s="410"/>
      <c r="E129" s="413"/>
      <c r="F129" s="410"/>
      <c r="G129" s="410"/>
      <c r="I129" s="410"/>
      <c r="AD129" s="415"/>
      <c r="AE129" s="415"/>
      <c r="AF129" s="415"/>
      <c r="AG129" s="415"/>
    </row>
    <row r="130" spans="1:33" s="414" customFormat="1" ht="13.2" x14ac:dyDescent="0.25">
      <c r="A130" s="410"/>
      <c r="B130" s="411"/>
      <c r="C130" s="412"/>
      <c r="D130" s="410"/>
      <c r="E130" s="413"/>
      <c r="F130" s="410"/>
      <c r="G130" s="410"/>
      <c r="I130" s="410"/>
      <c r="AD130" s="415"/>
      <c r="AE130" s="415"/>
      <c r="AF130" s="415"/>
      <c r="AG130" s="415"/>
    </row>
    <row r="131" spans="1:33" s="414" customFormat="1" ht="13.2" x14ac:dyDescent="0.25">
      <c r="A131" s="410"/>
      <c r="B131" s="411"/>
      <c r="C131" s="412"/>
      <c r="D131" s="410"/>
      <c r="E131" s="413"/>
      <c r="F131" s="410"/>
      <c r="G131" s="410"/>
      <c r="I131" s="410"/>
      <c r="AD131" s="415"/>
      <c r="AE131" s="415"/>
      <c r="AF131" s="415"/>
      <c r="AG131" s="415"/>
    </row>
    <row r="132" spans="1:33" s="414" customFormat="1" ht="13.2" x14ac:dyDescent="0.25">
      <c r="A132" s="410"/>
      <c r="B132" s="411"/>
      <c r="C132" s="412"/>
      <c r="D132" s="410"/>
      <c r="E132" s="413"/>
      <c r="F132" s="410"/>
      <c r="G132" s="410"/>
      <c r="I132" s="410"/>
      <c r="AD132" s="415"/>
      <c r="AE132" s="415"/>
      <c r="AF132" s="415"/>
      <c r="AG132" s="415"/>
    </row>
    <row r="133" spans="1:33" s="414" customFormat="1" ht="13.2" x14ac:dyDescent="0.25">
      <c r="A133" s="410"/>
      <c r="B133" s="411"/>
      <c r="C133" s="412"/>
      <c r="D133" s="410"/>
      <c r="E133" s="413"/>
      <c r="F133" s="410"/>
      <c r="G133" s="410"/>
      <c r="I133" s="410"/>
      <c r="AD133" s="415"/>
      <c r="AE133" s="415"/>
      <c r="AF133" s="415"/>
      <c r="AG133" s="415"/>
    </row>
    <row r="134" spans="1:33" s="414" customFormat="1" ht="13.2" x14ac:dyDescent="0.25">
      <c r="A134" s="410"/>
      <c r="B134" s="411"/>
      <c r="C134" s="412"/>
      <c r="D134" s="410"/>
      <c r="E134" s="413"/>
      <c r="F134" s="410"/>
      <c r="G134" s="410"/>
      <c r="I134" s="410"/>
      <c r="AD134" s="415"/>
      <c r="AE134" s="415"/>
      <c r="AF134" s="415"/>
      <c r="AG134" s="415"/>
    </row>
    <row r="135" spans="1:33" s="414" customFormat="1" ht="13.2" x14ac:dyDescent="0.25">
      <c r="A135" s="410"/>
      <c r="B135" s="411"/>
      <c r="C135" s="412"/>
      <c r="D135" s="410"/>
      <c r="E135" s="413"/>
      <c r="F135" s="410"/>
      <c r="G135" s="410"/>
      <c r="I135" s="410"/>
      <c r="AD135" s="415"/>
      <c r="AE135" s="415"/>
      <c r="AF135" s="415"/>
      <c r="AG135" s="415"/>
    </row>
    <row r="136" spans="1:33" s="414" customFormat="1" ht="13.2" x14ac:dyDescent="0.25">
      <c r="A136" s="410"/>
      <c r="B136" s="411"/>
      <c r="C136" s="412"/>
      <c r="D136" s="410"/>
      <c r="E136" s="413"/>
      <c r="F136" s="410"/>
      <c r="G136" s="410"/>
      <c r="I136" s="410"/>
      <c r="AD136" s="415"/>
      <c r="AE136" s="415"/>
      <c r="AF136" s="415"/>
      <c r="AG136" s="415"/>
    </row>
    <row r="137" spans="1:33" s="414" customFormat="1" ht="13.2" x14ac:dyDescent="0.25">
      <c r="A137" s="410"/>
      <c r="B137" s="411"/>
      <c r="C137" s="412"/>
      <c r="D137" s="410"/>
      <c r="E137" s="413"/>
      <c r="F137" s="410"/>
      <c r="G137" s="410"/>
      <c r="I137" s="410"/>
      <c r="AD137" s="415"/>
      <c r="AE137" s="415"/>
      <c r="AF137" s="415"/>
      <c r="AG137" s="415"/>
    </row>
    <row r="138" spans="1:33" s="414" customFormat="1" ht="13.2" x14ac:dyDescent="0.25">
      <c r="A138" s="410"/>
      <c r="B138" s="411"/>
      <c r="C138" s="412"/>
      <c r="D138" s="410"/>
      <c r="E138" s="413"/>
      <c r="F138" s="410"/>
      <c r="G138" s="410"/>
      <c r="I138" s="410"/>
      <c r="AD138" s="415"/>
      <c r="AE138" s="415"/>
      <c r="AF138" s="415"/>
      <c r="AG138" s="415"/>
    </row>
    <row r="139" spans="1:33" s="414" customFormat="1" ht="13.2" x14ac:dyDescent="0.25">
      <c r="A139" s="410"/>
      <c r="B139" s="411"/>
      <c r="C139" s="412"/>
      <c r="D139" s="410"/>
      <c r="E139" s="413"/>
      <c r="F139" s="410"/>
      <c r="G139" s="410"/>
      <c r="I139" s="410"/>
      <c r="AD139" s="415"/>
      <c r="AE139" s="415"/>
      <c r="AF139" s="415"/>
      <c r="AG139" s="415"/>
    </row>
    <row r="140" spans="1:33" s="414" customFormat="1" ht="13.2" x14ac:dyDescent="0.25">
      <c r="A140" s="410"/>
      <c r="B140" s="411"/>
      <c r="C140" s="412"/>
      <c r="D140" s="410"/>
      <c r="E140" s="413"/>
      <c r="F140" s="410"/>
      <c r="G140" s="410"/>
      <c r="I140" s="410"/>
      <c r="AD140" s="415"/>
      <c r="AE140" s="415"/>
      <c r="AF140" s="415"/>
      <c r="AG140" s="415"/>
    </row>
    <row r="141" spans="1:33" s="414" customFormat="1" ht="13.2" x14ac:dyDescent="0.25">
      <c r="A141" s="410"/>
      <c r="B141" s="411"/>
      <c r="C141" s="412"/>
      <c r="D141" s="410"/>
      <c r="E141" s="413"/>
      <c r="F141" s="410"/>
      <c r="G141" s="410"/>
      <c r="I141" s="410"/>
      <c r="AD141" s="415"/>
      <c r="AE141" s="415"/>
      <c r="AF141" s="415"/>
      <c r="AG141" s="415"/>
    </row>
    <row r="142" spans="1:33" s="414" customFormat="1" ht="13.2" x14ac:dyDescent="0.25">
      <c r="A142" s="410"/>
      <c r="B142" s="411"/>
      <c r="C142" s="412"/>
      <c r="D142" s="410"/>
      <c r="E142" s="413"/>
      <c r="F142" s="410"/>
      <c r="G142" s="410"/>
      <c r="I142" s="410"/>
      <c r="AD142" s="415"/>
      <c r="AE142" s="415"/>
      <c r="AF142" s="415"/>
      <c r="AG142" s="415"/>
    </row>
    <row r="143" spans="1:33" s="414" customFormat="1" ht="13.2" x14ac:dyDescent="0.25">
      <c r="A143" s="410"/>
      <c r="B143" s="411"/>
      <c r="C143" s="412"/>
      <c r="D143" s="410"/>
      <c r="E143" s="413"/>
      <c r="F143" s="410"/>
      <c r="G143" s="410"/>
      <c r="I143" s="410"/>
      <c r="AD143" s="415"/>
      <c r="AE143" s="415"/>
      <c r="AF143" s="415"/>
      <c r="AG143" s="415"/>
    </row>
    <row r="144" spans="1:33" s="414" customFormat="1" ht="13.2" x14ac:dyDescent="0.25">
      <c r="A144" s="410"/>
      <c r="B144" s="411"/>
      <c r="C144" s="412"/>
      <c r="D144" s="410"/>
      <c r="E144" s="413"/>
      <c r="F144" s="410"/>
      <c r="G144" s="410"/>
      <c r="I144" s="410"/>
      <c r="AD144" s="415"/>
      <c r="AE144" s="415"/>
      <c r="AF144" s="415"/>
      <c r="AG144" s="415"/>
    </row>
    <row r="145" spans="1:33" s="414" customFormat="1" ht="13.2" x14ac:dyDescent="0.25">
      <c r="A145" s="410"/>
      <c r="B145" s="411"/>
      <c r="C145" s="412"/>
      <c r="D145" s="410"/>
      <c r="E145" s="413"/>
      <c r="F145" s="410"/>
      <c r="G145" s="410"/>
      <c r="I145" s="410"/>
      <c r="AD145" s="415"/>
      <c r="AE145" s="415"/>
      <c r="AF145" s="415"/>
      <c r="AG145" s="415"/>
    </row>
    <row r="146" spans="1:33" s="414" customFormat="1" ht="13.2" x14ac:dyDescent="0.25">
      <c r="A146" s="410"/>
      <c r="B146" s="411"/>
      <c r="C146" s="412"/>
      <c r="D146" s="410"/>
      <c r="E146" s="413"/>
      <c r="F146" s="410"/>
      <c r="G146" s="410"/>
      <c r="I146" s="410"/>
      <c r="AD146" s="415"/>
      <c r="AE146" s="415"/>
      <c r="AF146" s="415"/>
      <c r="AG146" s="415"/>
    </row>
    <row r="147" spans="1:33" s="414" customFormat="1" ht="13.2" x14ac:dyDescent="0.25">
      <c r="A147" s="410"/>
      <c r="B147" s="411"/>
      <c r="C147" s="412"/>
      <c r="D147" s="410"/>
      <c r="E147" s="413"/>
      <c r="F147" s="410"/>
      <c r="G147" s="410"/>
      <c r="I147" s="410"/>
      <c r="AD147" s="415"/>
      <c r="AE147" s="415"/>
      <c r="AF147" s="415"/>
      <c r="AG147" s="415"/>
    </row>
    <row r="148" spans="1:33" s="414" customFormat="1" ht="13.2" x14ac:dyDescent="0.25">
      <c r="A148" s="410"/>
      <c r="B148" s="411"/>
      <c r="C148" s="412"/>
      <c r="D148" s="410"/>
      <c r="E148" s="413"/>
      <c r="F148" s="410"/>
      <c r="G148" s="410"/>
      <c r="I148" s="410"/>
      <c r="AD148" s="415"/>
      <c r="AE148" s="415"/>
      <c r="AF148" s="415"/>
      <c r="AG148" s="415"/>
    </row>
    <row r="149" spans="1:33" s="414" customFormat="1" ht="13.2" x14ac:dyDescent="0.25">
      <c r="A149" s="410"/>
      <c r="B149" s="411"/>
      <c r="C149" s="412"/>
      <c r="D149" s="410"/>
      <c r="E149" s="413"/>
      <c r="F149" s="410"/>
      <c r="G149" s="410"/>
      <c r="I149" s="410"/>
      <c r="AD149" s="415"/>
      <c r="AE149" s="415"/>
      <c r="AF149" s="415"/>
      <c r="AG149" s="415"/>
    </row>
    <row r="150" spans="1:33" s="414" customFormat="1" ht="13.2" x14ac:dyDescent="0.25">
      <c r="A150" s="410"/>
      <c r="B150" s="411"/>
      <c r="C150" s="412"/>
      <c r="D150" s="410"/>
      <c r="E150" s="413"/>
      <c r="F150" s="410"/>
      <c r="G150" s="410"/>
      <c r="I150" s="410"/>
      <c r="AD150" s="415"/>
      <c r="AE150" s="415"/>
      <c r="AF150" s="415"/>
      <c r="AG150" s="415"/>
    </row>
    <row r="151" spans="1:33" s="414" customFormat="1" ht="13.2" x14ac:dyDescent="0.25">
      <c r="A151" s="410"/>
      <c r="B151" s="411"/>
      <c r="C151" s="412"/>
      <c r="D151" s="410"/>
      <c r="E151" s="413"/>
      <c r="F151" s="410"/>
      <c r="G151" s="410"/>
      <c r="I151" s="410"/>
      <c r="AD151" s="415"/>
      <c r="AE151" s="415"/>
      <c r="AF151" s="415"/>
      <c r="AG151" s="415"/>
    </row>
    <row r="152" spans="1:33" s="414" customFormat="1" ht="13.2" x14ac:dyDescent="0.25">
      <c r="A152" s="410"/>
      <c r="B152" s="411"/>
      <c r="C152" s="412"/>
      <c r="D152" s="410"/>
      <c r="E152" s="413"/>
      <c r="F152" s="410"/>
      <c r="G152" s="410"/>
      <c r="I152" s="410"/>
      <c r="AD152" s="415"/>
      <c r="AE152" s="415"/>
      <c r="AF152" s="415"/>
      <c r="AG152" s="415"/>
    </row>
    <row r="153" spans="1:33" s="414" customFormat="1" ht="13.2" x14ac:dyDescent="0.25">
      <c r="A153" s="410"/>
      <c r="B153" s="411"/>
      <c r="C153" s="412"/>
      <c r="D153" s="410"/>
      <c r="E153" s="413"/>
      <c r="F153" s="410"/>
      <c r="G153" s="410"/>
      <c r="I153" s="410"/>
      <c r="AD153" s="415"/>
      <c r="AE153" s="415"/>
      <c r="AF153" s="415"/>
      <c r="AG153" s="415"/>
    </row>
    <row r="154" spans="1:33" s="414" customFormat="1" ht="13.2" x14ac:dyDescent="0.25">
      <c r="A154" s="410"/>
      <c r="B154" s="411"/>
      <c r="C154" s="412"/>
      <c r="D154" s="410"/>
      <c r="E154" s="413"/>
      <c r="F154" s="410"/>
      <c r="G154" s="410"/>
      <c r="I154" s="410"/>
      <c r="AD154" s="415"/>
      <c r="AE154" s="415"/>
      <c r="AF154" s="415"/>
      <c r="AG154" s="415"/>
    </row>
    <row r="155" spans="1:33" s="414" customFormat="1" ht="13.2" x14ac:dyDescent="0.25">
      <c r="A155" s="410"/>
      <c r="B155" s="411"/>
      <c r="C155" s="412"/>
      <c r="D155" s="410"/>
      <c r="E155" s="413"/>
      <c r="F155" s="410"/>
      <c r="G155" s="410"/>
      <c r="I155" s="410"/>
      <c r="AD155" s="415"/>
      <c r="AE155" s="415"/>
      <c r="AF155" s="415"/>
      <c r="AG155" s="415"/>
    </row>
    <row r="156" spans="1:33" s="414" customFormat="1" ht="13.2" x14ac:dyDescent="0.25">
      <c r="A156" s="410"/>
      <c r="B156" s="411"/>
      <c r="C156" s="412"/>
      <c r="D156" s="410"/>
      <c r="E156" s="413"/>
      <c r="F156" s="410"/>
      <c r="G156" s="410"/>
      <c r="I156" s="410"/>
      <c r="AD156" s="415"/>
      <c r="AE156" s="415"/>
      <c r="AF156" s="415"/>
      <c r="AG156" s="415"/>
    </row>
    <row r="157" spans="1:33" s="414" customFormat="1" ht="13.2" x14ac:dyDescent="0.25">
      <c r="A157" s="410"/>
      <c r="B157" s="411"/>
      <c r="C157" s="412"/>
      <c r="D157" s="410"/>
      <c r="E157" s="413"/>
      <c r="F157" s="410"/>
      <c r="G157" s="410"/>
      <c r="I157" s="410"/>
      <c r="AD157" s="415"/>
      <c r="AE157" s="415"/>
      <c r="AF157" s="415"/>
      <c r="AG157" s="415"/>
    </row>
    <row r="158" spans="1:33" s="414" customFormat="1" ht="13.2" x14ac:dyDescent="0.25">
      <c r="A158" s="410"/>
      <c r="B158" s="411"/>
      <c r="C158" s="412"/>
      <c r="D158" s="410"/>
      <c r="E158" s="413"/>
      <c r="F158" s="410"/>
      <c r="G158" s="410"/>
      <c r="I158" s="410"/>
      <c r="AD158" s="415"/>
      <c r="AE158" s="415"/>
      <c r="AF158" s="415"/>
      <c r="AG158" s="415"/>
    </row>
    <row r="159" spans="1:33" s="414" customFormat="1" ht="13.2" x14ac:dyDescent="0.25">
      <c r="A159" s="410"/>
      <c r="B159" s="411"/>
      <c r="C159" s="412"/>
      <c r="D159" s="410"/>
      <c r="E159" s="413"/>
      <c r="F159" s="410"/>
      <c r="G159" s="410"/>
      <c r="I159" s="410"/>
      <c r="AD159" s="415"/>
      <c r="AE159" s="415"/>
      <c r="AF159" s="415"/>
      <c r="AG159" s="415"/>
    </row>
    <row r="160" spans="1:33" s="414" customFormat="1" ht="13.2" x14ac:dyDescent="0.25">
      <c r="A160" s="410"/>
      <c r="B160" s="411"/>
      <c r="C160" s="412"/>
      <c r="D160" s="410"/>
      <c r="E160" s="413"/>
      <c r="F160" s="410"/>
      <c r="G160" s="410"/>
      <c r="I160" s="410"/>
      <c r="AD160" s="415"/>
      <c r="AE160" s="415"/>
      <c r="AF160" s="415"/>
      <c r="AG160" s="415"/>
    </row>
    <row r="161" spans="1:33" s="414" customFormat="1" ht="13.2" x14ac:dyDescent="0.25">
      <c r="A161" s="410"/>
      <c r="B161" s="411"/>
      <c r="C161" s="412"/>
      <c r="D161" s="410"/>
      <c r="E161" s="413"/>
      <c r="F161" s="410"/>
      <c r="G161" s="410"/>
      <c r="I161" s="410"/>
      <c r="AD161" s="415"/>
      <c r="AE161" s="415"/>
      <c r="AF161" s="415"/>
      <c r="AG161" s="415"/>
    </row>
    <row r="162" spans="1:33" s="414" customFormat="1" ht="13.2" x14ac:dyDescent="0.25">
      <c r="A162" s="410"/>
      <c r="B162" s="411"/>
      <c r="C162" s="412"/>
      <c r="D162" s="410"/>
      <c r="E162" s="413"/>
      <c r="F162" s="410"/>
      <c r="G162" s="410"/>
      <c r="I162" s="410"/>
      <c r="AD162" s="415"/>
      <c r="AE162" s="415"/>
      <c r="AF162" s="415"/>
      <c r="AG162" s="415"/>
    </row>
    <row r="163" spans="1:33" s="414" customFormat="1" ht="13.2" x14ac:dyDescent="0.25">
      <c r="A163" s="410"/>
      <c r="B163" s="411"/>
      <c r="C163" s="412"/>
      <c r="D163" s="410"/>
      <c r="E163" s="413"/>
      <c r="F163" s="410"/>
      <c r="G163" s="410"/>
      <c r="I163" s="410"/>
      <c r="AD163" s="415"/>
      <c r="AE163" s="415"/>
      <c r="AF163" s="415"/>
      <c r="AG163" s="415"/>
    </row>
    <row r="164" spans="1:33" s="414" customFormat="1" ht="13.2" x14ac:dyDescent="0.25">
      <c r="A164" s="410"/>
      <c r="B164" s="411"/>
      <c r="C164" s="412"/>
      <c r="D164" s="410"/>
      <c r="E164" s="413"/>
      <c r="F164" s="410"/>
      <c r="G164" s="410"/>
      <c r="I164" s="410"/>
      <c r="AD164" s="415"/>
      <c r="AE164" s="415"/>
      <c r="AF164" s="415"/>
      <c r="AG164" s="415"/>
    </row>
    <row r="165" spans="1:33" s="414" customFormat="1" ht="13.2" x14ac:dyDescent="0.25">
      <c r="A165" s="410"/>
      <c r="B165" s="411"/>
      <c r="C165" s="412"/>
      <c r="D165" s="410"/>
      <c r="E165" s="413"/>
      <c r="F165" s="410"/>
      <c r="G165" s="410"/>
      <c r="I165" s="410"/>
      <c r="AD165" s="415"/>
      <c r="AE165" s="415"/>
      <c r="AF165" s="415"/>
      <c r="AG165" s="415"/>
    </row>
    <row r="166" spans="1:33" s="414" customFormat="1" ht="13.2" x14ac:dyDescent="0.25">
      <c r="A166" s="410"/>
      <c r="B166" s="411"/>
      <c r="C166" s="412"/>
      <c r="D166" s="410"/>
      <c r="E166" s="413"/>
      <c r="F166" s="410"/>
      <c r="G166" s="410"/>
      <c r="I166" s="410"/>
      <c r="AD166" s="415"/>
      <c r="AE166" s="415"/>
      <c r="AF166" s="415"/>
      <c r="AG166" s="415"/>
    </row>
  </sheetData>
  <sheetProtection algorithmName="SHA-512" hashValue="WC3N+4UymH3J/TWbZ/QJrnqpqdGZmUeq9X7bvacQi0f/bF2+D+yNAIIdOG5X6QqXqq41ixzn9StNvu9bv5hWSg==" saltValue="Ao3zZ11POQsem3ePXmi7WA==" spinCount="100000" sheet="1" objects="1" scenarios="1" selectLockedCells="1"/>
  <mergeCells count="21">
    <mergeCell ref="V6:W6"/>
    <mergeCell ref="X6:Y6"/>
    <mergeCell ref="Z6:AA6"/>
    <mergeCell ref="AB6:AC6"/>
    <mergeCell ref="T6:U6"/>
    <mergeCell ref="J6:K6"/>
    <mergeCell ref="L6:M6"/>
    <mergeCell ref="N6:O6"/>
    <mergeCell ref="P6:Q6"/>
    <mergeCell ref="R6:S6"/>
    <mergeCell ref="G6:I6"/>
    <mergeCell ref="E86:E95"/>
    <mergeCell ref="E96:E105"/>
    <mergeCell ref="E106:E115"/>
    <mergeCell ref="E116:E125"/>
    <mergeCell ref="E21:E30"/>
    <mergeCell ref="E31:E40"/>
    <mergeCell ref="E41:E50"/>
    <mergeCell ref="E51:E60"/>
    <mergeCell ref="E61:E70"/>
    <mergeCell ref="E76:E85"/>
  </mergeCells>
  <conditionalFormatting sqref="J6:AC6">
    <cfRule type="containsText" dxfId="801" priority="5" stopIfTrue="1" operator="containsText" text="Auftraggeber">
      <formula>NOT(ISERROR(SEARCH("Auftraggeber",J6)))</formula>
    </cfRule>
  </conditionalFormatting>
  <conditionalFormatting sqref="E21:E70">
    <cfRule type="containsBlanks" dxfId="800" priority="6">
      <formula>LEN(TRIM(E21))=0</formula>
    </cfRule>
  </conditionalFormatting>
  <conditionalFormatting sqref="E76:E125">
    <cfRule type="containsBlanks" dxfId="799" priority="1">
      <formula>LEN(TRIM(E76))=0</formula>
    </cfRule>
  </conditionalFormatting>
  <printOptions horizontalCentered="1"/>
  <pageMargins left="0.19685039370078741" right="0.19685039370078741" top="0.15748031496062992" bottom="0.15748031496062992" header="0.39370078740157483" footer="0.39370078740157483"/>
  <pageSetup paperSize="9" scale="72" fitToHeight="0" orientation="portrait" r:id="rId1"/>
  <headerFooter alignWithMargins="0">
    <oddFooter>&amp;LStand: &amp;D / &amp;T&amp;C&amp;A&amp;RSeite &amp;P
(von &amp;N Seite[n])</oddFooter>
  </headerFooter>
  <rowBreaks count="1" manualBreakCount="1">
    <brk id="6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IF(Sommario!F40&lt;&gt;"",Sommario!F40,Sommario!D40)</f>
        <v>IK-Teilprojekt II - AG 10</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Sommario!$B$40</f>
        <v>2</v>
      </c>
      <c r="L6" s="156" t="s">
        <v>168</v>
      </c>
      <c r="M6" s="143"/>
      <c r="N6" s="143"/>
      <c r="O6" s="143"/>
      <c r="P6" s="143"/>
      <c r="Q6" s="144"/>
      <c r="R6" s="143"/>
      <c r="S6" s="143"/>
      <c r="T6" s="143"/>
      <c r="U6" s="145"/>
    </row>
    <row r="7" spans="1:21" ht="20.100000000000001" hidden="1" customHeight="1" thickBot="1" x14ac:dyDescent="0.35">
      <c r="J7" s="115" t="s">
        <v>36</v>
      </c>
      <c r="K7" s="116">
        <f>Sommario!$C$40</f>
        <v>10</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 - AG 10</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65" priority="1" stopIfTrue="1">
      <formula>$O14&lt;&gt;""</formula>
    </cfRule>
  </conditionalFormatting>
  <conditionalFormatting sqref="J14:U31">
    <cfRule type="expression" dxfId="664" priority="4" stopIfTrue="1">
      <formula>AND( $A14=1, $C14="T" )</formula>
    </cfRule>
    <cfRule type="expression" dxfId="663" priority="5" stopIfTrue="1">
      <formula>AND( $A14=4, $C14="ü" )</formula>
    </cfRule>
    <cfRule type="expression" dxfId="662" priority="6" stopIfTrue="1">
      <formula>AND( $A14=3, $C14="ü" )</formula>
    </cfRule>
    <cfRule type="expression" dxfId="661" priority="7" stopIfTrue="1">
      <formula>AND( $A14=2, $C14="Ü" )</formula>
    </cfRule>
  </conditionalFormatting>
  <conditionalFormatting sqref="O14:O31">
    <cfRule type="expression" dxfId="660" priority="2" stopIfTrue="1">
      <formula>AND($O14&lt;&gt;"",$P14&lt;&gt;"")</formula>
    </cfRule>
  </conditionalFormatting>
  <conditionalFormatting sqref="R14:R31">
    <cfRule type="expression" dxfId="65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IF(Sommario!F41&lt;&gt;"",Sommario!F41,Sommario!D41)</f>
        <v>IK-Teilprojekt III - AG 1</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Sommario!$B$41</f>
        <v>3</v>
      </c>
      <c r="L6" s="156" t="s">
        <v>168</v>
      </c>
      <c r="M6" s="143"/>
      <c r="N6" s="143"/>
      <c r="O6" s="143"/>
      <c r="P6" s="143"/>
      <c r="Q6" s="144"/>
      <c r="R6" s="143"/>
      <c r="S6" s="143"/>
      <c r="T6" s="143"/>
      <c r="U6" s="145"/>
    </row>
    <row r="7" spans="1:21" ht="20.100000000000001" hidden="1" customHeight="1" thickBot="1" x14ac:dyDescent="0.35">
      <c r="J7" s="115" t="s">
        <v>36</v>
      </c>
      <c r="K7" s="116">
        <f>Sommario!$C$41</f>
        <v>1</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1</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58" priority="1" stopIfTrue="1">
      <formula>$O14&lt;&gt;""</formula>
    </cfRule>
  </conditionalFormatting>
  <conditionalFormatting sqref="J14:U31">
    <cfRule type="expression" dxfId="657" priority="4" stopIfTrue="1">
      <formula>AND( $A14=1, $C14="T" )</formula>
    </cfRule>
    <cfRule type="expression" dxfId="656" priority="5" stopIfTrue="1">
      <formula>AND( $A14=4, $C14="ü" )</formula>
    </cfRule>
    <cfRule type="expression" dxfId="655" priority="6" stopIfTrue="1">
      <formula>AND( $A14=3, $C14="ü" )</formula>
    </cfRule>
    <cfRule type="expression" dxfId="654" priority="7" stopIfTrue="1">
      <formula>AND( $A14=2, $C14="Ü" )</formula>
    </cfRule>
  </conditionalFormatting>
  <conditionalFormatting sqref="O14:O31">
    <cfRule type="expression" dxfId="653" priority="2" stopIfTrue="1">
      <formula>AND($O14&lt;&gt;"",$P14&lt;&gt;"")</formula>
    </cfRule>
  </conditionalFormatting>
  <conditionalFormatting sqref="R14:R31">
    <cfRule type="expression" dxfId="65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IF(Sommario!F42&lt;&gt;"",Sommario!F42,Sommario!D42)</f>
        <v>IK-Teilprojekt III - AG 2</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Sommario!$B$42</f>
        <v>3</v>
      </c>
      <c r="L6" s="156" t="s">
        <v>168</v>
      </c>
      <c r="M6" s="143"/>
      <c r="N6" s="143"/>
      <c r="O6" s="143"/>
      <c r="P6" s="143"/>
      <c r="Q6" s="144"/>
      <c r="R6" s="143"/>
      <c r="S6" s="143"/>
      <c r="T6" s="143"/>
      <c r="U6" s="145"/>
    </row>
    <row r="7" spans="1:21" ht="20.100000000000001" hidden="1" customHeight="1" thickBot="1" x14ac:dyDescent="0.35">
      <c r="J7" s="115" t="s">
        <v>36</v>
      </c>
      <c r="K7" s="116">
        <f>Sommario!$C$42</f>
        <v>2</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2</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51" priority="1" stopIfTrue="1">
      <formula>$O14&lt;&gt;""</formula>
    </cfRule>
  </conditionalFormatting>
  <conditionalFormatting sqref="J14:U31">
    <cfRule type="expression" dxfId="650" priority="4" stopIfTrue="1">
      <formula>AND( $A14=1, $C14="T" )</formula>
    </cfRule>
    <cfRule type="expression" dxfId="649" priority="5" stopIfTrue="1">
      <formula>AND( $A14=4, $C14="ü" )</formula>
    </cfRule>
    <cfRule type="expression" dxfId="648" priority="6" stopIfTrue="1">
      <formula>AND( $A14=3, $C14="ü" )</formula>
    </cfRule>
    <cfRule type="expression" dxfId="647" priority="7" stopIfTrue="1">
      <formula>AND( $A14=2, $C14="Ü" )</formula>
    </cfRule>
  </conditionalFormatting>
  <conditionalFormatting sqref="O14:O31">
    <cfRule type="expression" dxfId="646" priority="2" stopIfTrue="1">
      <formula>AND($O14&lt;&gt;"",$P14&lt;&gt;"")</formula>
    </cfRule>
  </conditionalFormatting>
  <conditionalFormatting sqref="R14:R31">
    <cfRule type="expression" dxfId="64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IF(Sommario!F43&lt;&gt;"",Sommario!F43,Sommario!D43)</f>
        <v>IK-Teilprojekt III - AG 3</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Sommario!$B$43</f>
        <v>3</v>
      </c>
      <c r="L6" s="156" t="s">
        <v>168</v>
      </c>
      <c r="M6" s="143"/>
      <c r="N6" s="143"/>
      <c r="O6" s="143"/>
      <c r="P6" s="143"/>
      <c r="Q6" s="144"/>
      <c r="R6" s="143"/>
      <c r="S6" s="143"/>
      <c r="T6" s="143"/>
      <c r="U6" s="145"/>
    </row>
    <row r="7" spans="1:21" ht="20.100000000000001" hidden="1" customHeight="1" thickBot="1" x14ac:dyDescent="0.35">
      <c r="J7" s="115" t="s">
        <v>36</v>
      </c>
      <c r="K7" s="116">
        <f>Sommario!$C$43</f>
        <v>3</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3</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44" priority="1" stopIfTrue="1">
      <formula>$O14&lt;&gt;""</formula>
    </cfRule>
  </conditionalFormatting>
  <conditionalFormatting sqref="J14:U31">
    <cfRule type="expression" dxfId="643" priority="4" stopIfTrue="1">
      <formula>AND( $A14=1, $C14="T" )</formula>
    </cfRule>
    <cfRule type="expression" dxfId="642" priority="5" stopIfTrue="1">
      <formula>AND( $A14=4, $C14="ü" )</formula>
    </cfRule>
    <cfRule type="expression" dxfId="641" priority="6" stopIfTrue="1">
      <formula>AND( $A14=3, $C14="ü" )</formula>
    </cfRule>
    <cfRule type="expression" dxfId="640" priority="7" stopIfTrue="1">
      <formula>AND( $A14=2, $C14="Ü" )</formula>
    </cfRule>
  </conditionalFormatting>
  <conditionalFormatting sqref="O14:O31">
    <cfRule type="expression" dxfId="639" priority="2" stopIfTrue="1">
      <formula>AND($O14&lt;&gt;"",$P14&lt;&gt;"")</formula>
    </cfRule>
  </conditionalFormatting>
  <conditionalFormatting sqref="R14:R31">
    <cfRule type="expression" dxfId="63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IF(Sommario!F44&lt;&gt;"",Sommario!F44,Sommario!D44)</f>
        <v>IK-Teilprojekt III - AG 4</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Sommario!$B$44</f>
        <v>3</v>
      </c>
      <c r="L6" s="156" t="s">
        <v>168</v>
      </c>
      <c r="M6" s="143"/>
      <c r="N6" s="143"/>
      <c r="O6" s="143"/>
      <c r="P6" s="143"/>
      <c r="Q6" s="144"/>
      <c r="R6" s="143"/>
      <c r="S6" s="143"/>
      <c r="T6" s="143"/>
      <c r="U6" s="145"/>
    </row>
    <row r="7" spans="1:21" ht="20.100000000000001" hidden="1" customHeight="1" thickBot="1" x14ac:dyDescent="0.35">
      <c r="J7" s="115" t="s">
        <v>36</v>
      </c>
      <c r="K7" s="116">
        <f>Sommario!$C$44</f>
        <v>4</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4</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37" priority="1" stopIfTrue="1">
      <formula>$O14&lt;&gt;""</formula>
    </cfRule>
  </conditionalFormatting>
  <conditionalFormatting sqref="J14:U31">
    <cfRule type="expression" dxfId="636" priority="4" stopIfTrue="1">
      <formula>AND( $A14=1, $C14="T" )</formula>
    </cfRule>
    <cfRule type="expression" dxfId="635" priority="5" stopIfTrue="1">
      <formula>AND( $A14=4, $C14="ü" )</formula>
    </cfRule>
    <cfRule type="expression" dxfId="634" priority="6" stopIfTrue="1">
      <formula>AND( $A14=3, $C14="ü" )</formula>
    </cfRule>
    <cfRule type="expression" dxfId="633" priority="7" stopIfTrue="1">
      <formula>AND( $A14=2, $C14="Ü" )</formula>
    </cfRule>
  </conditionalFormatting>
  <conditionalFormatting sqref="O14:O31">
    <cfRule type="expression" dxfId="632" priority="2" stopIfTrue="1">
      <formula>AND($O14&lt;&gt;"",$P14&lt;&gt;"")</formula>
    </cfRule>
  </conditionalFormatting>
  <conditionalFormatting sqref="R14:R31">
    <cfRule type="expression" dxfId="63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IF(Sommario!F45&lt;&gt;"",Sommario!F45,Sommario!D45)</f>
        <v>IK-Teilprojekt III - AG 5</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Sommario!$B$45</f>
        <v>3</v>
      </c>
      <c r="L6" s="156" t="s">
        <v>168</v>
      </c>
      <c r="M6" s="143"/>
      <c r="N6" s="143"/>
      <c r="O6" s="143"/>
      <c r="P6" s="143"/>
      <c r="Q6" s="144"/>
      <c r="R6" s="143"/>
      <c r="S6" s="143"/>
      <c r="T6" s="143"/>
      <c r="U6" s="145"/>
    </row>
    <row r="7" spans="1:21" ht="20.100000000000001" hidden="1" customHeight="1" thickBot="1" x14ac:dyDescent="0.35">
      <c r="J7" s="115" t="s">
        <v>36</v>
      </c>
      <c r="K7" s="116">
        <f>Sommario!$C$45</f>
        <v>5</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5</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30" priority="1" stopIfTrue="1">
      <formula>$O14&lt;&gt;""</formula>
    </cfRule>
  </conditionalFormatting>
  <conditionalFormatting sqref="J14:U31">
    <cfRule type="expression" dxfId="629" priority="4" stopIfTrue="1">
      <formula>AND( $A14=1, $C14="T" )</formula>
    </cfRule>
    <cfRule type="expression" dxfId="628" priority="5" stopIfTrue="1">
      <formula>AND( $A14=4, $C14="ü" )</formula>
    </cfRule>
    <cfRule type="expression" dxfId="627" priority="6" stopIfTrue="1">
      <formula>AND( $A14=3, $C14="ü" )</formula>
    </cfRule>
    <cfRule type="expression" dxfId="626" priority="7" stopIfTrue="1">
      <formula>AND( $A14=2, $C14="Ü" )</formula>
    </cfRule>
  </conditionalFormatting>
  <conditionalFormatting sqref="O14:O31">
    <cfRule type="expression" dxfId="625" priority="2" stopIfTrue="1">
      <formula>AND($O14&lt;&gt;"",$P14&lt;&gt;"")</formula>
    </cfRule>
  </conditionalFormatting>
  <conditionalFormatting sqref="R14:R31">
    <cfRule type="expression" dxfId="62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IF(Sommario!F46&lt;&gt;"",Sommario!F46,Sommario!D46)</f>
        <v>IK-Teilprojekt III - AG 6</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Sommario!$B$46</f>
        <v>3</v>
      </c>
      <c r="L6" s="156" t="s">
        <v>168</v>
      </c>
      <c r="M6" s="143"/>
      <c r="N6" s="143"/>
      <c r="O6" s="143"/>
      <c r="P6" s="143"/>
      <c r="Q6" s="144"/>
      <c r="R6" s="143"/>
      <c r="S6" s="143"/>
      <c r="T6" s="143"/>
      <c r="U6" s="145"/>
    </row>
    <row r="7" spans="1:21" ht="20.100000000000001" hidden="1" customHeight="1" thickBot="1" x14ac:dyDescent="0.35">
      <c r="J7" s="115" t="s">
        <v>36</v>
      </c>
      <c r="K7" s="116">
        <f>Sommario!$C$46</f>
        <v>6</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6</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23" priority="1" stopIfTrue="1">
      <formula>$O14&lt;&gt;""</formula>
    </cfRule>
  </conditionalFormatting>
  <conditionalFormatting sqref="J14:U31">
    <cfRule type="expression" dxfId="622" priority="4" stopIfTrue="1">
      <formula>AND( $A14=1, $C14="T" )</formula>
    </cfRule>
    <cfRule type="expression" dxfId="621" priority="5" stopIfTrue="1">
      <formula>AND( $A14=4, $C14="ü" )</formula>
    </cfRule>
    <cfRule type="expression" dxfId="620" priority="6" stopIfTrue="1">
      <formula>AND( $A14=3, $C14="ü" )</formula>
    </cfRule>
    <cfRule type="expression" dxfId="619" priority="7" stopIfTrue="1">
      <formula>AND( $A14=2, $C14="Ü" )</formula>
    </cfRule>
  </conditionalFormatting>
  <conditionalFormatting sqref="O14:O31">
    <cfRule type="expression" dxfId="618" priority="2" stopIfTrue="1">
      <formula>AND($O14&lt;&gt;"",$P14&lt;&gt;"")</formula>
    </cfRule>
  </conditionalFormatting>
  <conditionalFormatting sqref="R14:R31">
    <cfRule type="expression" dxfId="61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IF(Sommario!F47&lt;&gt;"",Sommario!F47,Sommario!D47)</f>
        <v>IK-Teilprojekt III - AG 7</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Sommario!$B$47</f>
        <v>3</v>
      </c>
      <c r="L6" s="156" t="s">
        <v>168</v>
      </c>
      <c r="M6" s="143"/>
      <c r="N6" s="143"/>
      <c r="O6" s="143"/>
      <c r="P6" s="143"/>
      <c r="Q6" s="144"/>
      <c r="R6" s="143"/>
      <c r="S6" s="143"/>
      <c r="T6" s="143"/>
      <c r="U6" s="145"/>
    </row>
    <row r="7" spans="1:21" ht="20.100000000000001" hidden="1" customHeight="1" thickBot="1" x14ac:dyDescent="0.35">
      <c r="J7" s="115" t="s">
        <v>36</v>
      </c>
      <c r="K7" s="116">
        <f>Sommario!$C$47</f>
        <v>7</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7</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16" priority="1" stopIfTrue="1">
      <formula>$O14&lt;&gt;""</formula>
    </cfRule>
  </conditionalFormatting>
  <conditionalFormatting sqref="J14:U31">
    <cfRule type="expression" dxfId="615" priority="4" stopIfTrue="1">
      <formula>AND( $A14=1, $C14="T" )</formula>
    </cfRule>
    <cfRule type="expression" dxfId="614" priority="5" stopIfTrue="1">
      <formula>AND( $A14=4, $C14="ü" )</formula>
    </cfRule>
    <cfRule type="expression" dxfId="613" priority="6" stopIfTrue="1">
      <formula>AND( $A14=3, $C14="ü" )</formula>
    </cfRule>
    <cfRule type="expression" dxfId="612" priority="7" stopIfTrue="1">
      <formula>AND( $A14=2, $C14="Ü" )</formula>
    </cfRule>
  </conditionalFormatting>
  <conditionalFormatting sqref="O14:O31">
    <cfRule type="expression" dxfId="611" priority="2" stopIfTrue="1">
      <formula>AND($O14&lt;&gt;"",$P14&lt;&gt;"")</formula>
    </cfRule>
  </conditionalFormatting>
  <conditionalFormatting sqref="R14:R31">
    <cfRule type="expression" dxfId="61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IF(Sommario!F48&lt;&gt;"",Sommario!F48,Sommario!D48)</f>
        <v>IK-Teilprojekt III - AG 8</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Sommario!$B$48</f>
        <v>3</v>
      </c>
      <c r="L6" s="156" t="s">
        <v>168</v>
      </c>
      <c r="M6" s="143"/>
      <c r="N6" s="143"/>
      <c r="O6" s="143"/>
      <c r="P6" s="143"/>
      <c r="Q6" s="144"/>
      <c r="R6" s="143"/>
      <c r="S6" s="143"/>
      <c r="T6" s="143"/>
      <c r="U6" s="145"/>
    </row>
    <row r="7" spans="1:21" ht="20.100000000000001" hidden="1" customHeight="1" thickBot="1" x14ac:dyDescent="0.35">
      <c r="J7" s="115" t="s">
        <v>36</v>
      </c>
      <c r="K7" s="116">
        <f>Sommario!$C$48</f>
        <v>8</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8</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09" priority="1" stopIfTrue="1">
      <formula>$O14&lt;&gt;""</formula>
    </cfRule>
  </conditionalFormatting>
  <conditionalFormatting sqref="J14:U31">
    <cfRule type="expression" dxfId="608" priority="4" stopIfTrue="1">
      <formula>AND( $A14=1, $C14="T" )</formula>
    </cfRule>
    <cfRule type="expression" dxfId="607" priority="5" stopIfTrue="1">
      <formula>AND( $A14=4, $C14="ü" )</formula>
    </cfRule>
    <cfRule type="expression" dxfId="606" priority="6" stopIfTrue="1">
      <formula>AND( $A14=3, $C14="ü" )</formula>
    </cfRule>
    <cfRule type="expression" dxfId="605" priority="7" stopIfTrue="1">
      <formula>AND( $A14=2, $C14="Ü" )</formula>
    </cfRule>
  </conditionalFormatting>
  <conditionalFormatting sqref="O14:O31">
    <cfRule type="expression" dxfId="604" priority="2" stopIfTrue="1">
      <formula>AND($O14&lt;&gt;"",$P14&lt;&gt;"")</formula>
    </cfRule>
  </conditionalFormatting>
  <conditionalFormatting sqref="R14:R31">
    <cfRule type="expression" dxfId="60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IF(Sommario!F49&lt;&gt;"",Sommario!F49,Sommario!D49)</f>
        <v>IK-Teilprojekt III - AG 9</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Sommario!$B$49</f>
        <v>3</v>
      </c>
      <c r="L6" s="156" t="s">
        <v>168</v>
      </c>
      <c r="M6" s="143"/>
      <c r="N6" s="143"/>
      <c r="O6" s="143"/>
      <c r="P6" s="143"/>
      <c r="Q6" s="144"/>
      <c r="R6" s="143"/>
      <c r="S6" s="143"/>
      <c r="T6" s="143"/>
      <c r="U6" s="145"/>
    </row>
    <row r="7" spans="1:21" ht="20.100000000000001" hidden="1" customHeight="1" thickBot="1" x14ac:dyDescent="0.35">
      <c r="J7" s="115" t="s">
        <v>36</v>
      </c>
      <c r="K7" s="116">
        <f>Sommario!$C$49</f>
        <v>9</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9</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602" priority="1" stopIfTrue="1">
      <formula>$O14&lt;&gt;""</formula>
    </cfRule>
  </conditionalFormatting>
  <conditionalFormatting sqref="J14:U31">
    <cfRule type="expression" dxfId="601" priority="4" stopIfTrue="1">
      <formula>AND( $A14=1, $C14="T" )</formula>
    </cfRule>
    <cfRule type="expression" dxfId="600" priority="5" stopIfTrue="1">
      <formula>AND( $A14=4, $C14="ü" )</formula>
    </cfRule>
    <cfRule type="expression" dxfId="599" priority="6" stopIfTrue="1">
      <formula>AND( $A14=3, $C14="ü" )</formula>
    </cfRule>
    <cfRule type="expression" dxfId="598" priority="7" stopIfTrue="1">
      <formula>AND( $A14=2, $C14="Ü" )</formula>
    </cfRule>
  </conditionalFormatting>
  <conditionalFormatting sqref="O14:O31">
    <cfRule type="expression" dxfId="597" priority="2" stopIfTrue="1">
      <formula>AND($O14&lt;&gt;"",$P14&lt;&gt;"")</formula>
    </cfRule>
  </conditionalFormatting>
  <conditionalFormatting sqref="R14:R31">
    <cfRule type="expression" dxfId="59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
  <sheetViews>
    <sheetView zoomScaleNormal="100" workbookViewId="0"/>
  </sheetViews>
  <sheetFormatPr baseColWidth="10" defaultRowHeight="14.4" x14ac:dyDescent="0.3"/>
  <cols>
    <col min="1" max="1" width="16.77734375" customWidth="1"/>
  </cols>
  <sheetData/>
  <sheetProtection sheet="1" objects="1" scenario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IF(Sommario!F50&lt;&gt;"",Sommario!F50,Sommario!D50)</f>
        <v>IK-Teilprojekt III - AG 10</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Sommario!$B$50</f>
        <v>3</v>
      </c>
      <c r="L6" s="156" t="s">
        <v>168</v>
      </c>
      <c r="M6" s="143"/>
      <c r="N6" s="143"/>
      <c r="O6" s="143"/>
      <c r="P6" s="143"/>
      <c r="Q6" s="144"/>
      <c r="R6" s="143"/>
      <c r="S6" s="143"/>
      <c r="T6" s="143"/>
      <c r="U6" s="145"/>
    </row>
    <row r="7" spans="1:21" ht="20.100000000000001" hidden="1" customHeight="1" thickBot="1" x14ac:dyDescent="0.35">
      <c r="J7" s="115" t="s">
        <v>36</v>
      </c>
      <c r="K7" s="116">
        <f>Sommario!$C$50</f>
        <v>10</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III - AG 10</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III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III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III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III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III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III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III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III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III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III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III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III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III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III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III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III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III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III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95" priority="1" stopIfTrue="1">
      <formula>$O14&lt;&gt;""</formula>
    </cfRule>
  </conditionalFormatting>
  <conditionalFormatting sqref="J14:U31">
    <cfRule type="expression" dxfId="594" priority="4" stopIfTrue="1">
      <formula>AND( $A14=1, $C14="T" )</formula>
    </cfRule>
    <cfRule type="expression" dxfId="593" priority="5" stopIfTrue="1">
      <formula>AND( $A14=4, $C14="ü" )</formula>
    </cfRule>
    <cfRule type="expression" dxfId="592" priority="6" stopIfTrue="1">
      <formula>AND( $A14=3, $C14="ü" )</formula>
    </cfRule>
    <cfRule type="expression" dxfId="591" priority="7" stopIfTrue="1">
      <formula>AND( $A14=2, $C14="Ü" )</formula>
    </cfRule>
  </conditionalFormatting>
  <conditionalFormatting sqref="O14:O31">
    <cfRule type="expression" dxfId="590" priority="2" stopIfTrue="1">
      <formula>AND($O14&lt;&gt;"",$P14&lt;&gt;"")</formula>
    </cfRule>
  </conditionalFormatting>
  <conditionalFormatting sqref="R14:R31">
    <cfRule type="expression" dxfId="58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IF(Sommario!F51&lt;&gt;"",Sommario!F51,Sommario!D51)</f>
        <v>IK-Teilprojekt IV - AG 1</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Sommario!$B$51</f>
        <v>4</v>
      </c>
      <c r="L6" s="156" t="s">
        <v>168</v>
      </c>
      <c r="M6" s="143"/>
      <c r="N6" s="143"/>
      <c r="O6" s="143"/>
      <c r="P6" s="143"/>
      <c r="Q6" s="144"/>
      <c r="R6" s="143"/>
      <c r="S6" s="143"/>
      <c r="T6" s="143"/>
      <c r="U6" s="145"/>
    </row>
    <row r="7" spans="1:21" ht="20.100000000000001" hidden="1" customHeight="1" thickBot="1" x14ac:dyDescent="0.35">
      <c r="J7" s="115" t="s">
        <v>36</v>
      </c>
      <c r="K7" s="116">
        <f>Sommario!$C$51</f>
        <v>1</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1</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88" priority="1" stopIfTrue="1">
      <formula>$O14&lt;&gt;""</formula>
    </cfRule>
  </conditionalFormatting>
  <conditionalFormatting sqref="J14:U31">
    <cfRule type="expression" dxfId="587" priority="4" stopIfTrue="1">
      <formula>AND( $A14=1, $C14="T" )</formula>
    </cfRule>
    <cfRule type="expression" dxfId="586" priority="5" stopIfTrue="1">
      <formula>AND( $A14=4, $C14="ü" )</formula>
    </cfRule>
    <cfRule type="expression" dxfId="585" priority="6" stopIfTrue="1">
      <formula>AND( $A14=3, $C14="ü" )</formula>
    </cfRule>
    <cfRule type="expression" dxfId="584" priority="7" stopIfTrue="1">
      <formula>AND( $A14=2, $C14="Ü" )</formula>
    </cfRule>
  </conditionalFormatting>
  <conditionalFormatting sqref="O14:O31">
    <cfRule type="expression" dxfId="583" priority="2" stopIfTrue="1">
      <formula>AND($O14&lt;&gt;"",$P14&lt;&gt;"")</formula>
    </cfRule>
  </conditionalFormatting>
  <conditionalFormatting sqref="R14:R31">
    <cfRule type="expression" dxfId="58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IF(Sommario!F52&lt;&gt;"",Sommario!F52,Sommario!D52)</f>
        <v>IK-Teilprojekt IV - AG 2</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Sommario!$B$52</f>
        <v>4</v>
      </c>
      <c r="L6" s="156" t="s">
        <v>168</v>
      </c>
      <c r="M6" s="143"/>
      <c r="N6" s="143"/>
      <c r="O6" s="143"/>
      <c r="P6" s="143"/>
      <c r="Q6" s="144"/>
      <c r="R6" s="143"/>
      <c r="S6" s="143"/>
      <c r="T6" s="143"/>
      <c r="U6" s="145"/>
    </row>
    <row r="7" spans="1:21" ht="20.100000000000001" hidden="1" customHeight="1" thickBot="1" x14ac:dyDescent="0.35">
      <c r="J7" s="115" t="s">
        <v>36</v>
      </c>
      <c r="K7" s="116">
        <f>Sommario!$C$52</f>
        <v>2</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2</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81" priority="1" stopIfTrue="1">
      <formula>$O14&lt;&gt;""</formula>
    </cfRule>
  </conditionalFormatting>
  <conditionalFormatting sqref="J14:U31">
    <cfRule type="expression" dxfId="580" priority="4" stopIfTrue="1">
      <formula>AND( $A14=1, $C14="T" )</formula>
    </cfRule>
    <cfRule type="expression" dxfId="579" priority="5" stopIfTrue="1">
      <formula>AND( $A14=4, $C14="ü" )</formula>
    </cfRule>
    <cfRule type="expression" dxfId="578" priority="6" stopIfTrue="1">
      <formula>AND( $A14=3, $C14="ü" )</formula>
    </cfRule>
    <cfRule type="expression" dxfId="577" priority="7" stopIfTrue="1">
      <formula>AND( $A14=2, $C14="Ü" )</formula>
    </cfRule>
  </conditionalFormatting>
  <conditionalFormatting sqref="O14:O31">
    <cfRule type="expression" dxfId="576" priority="2" stopIfTrue="1">
      <formula>AND($O14&lt;&gt;"",$P14&lt;&gt;"")</formula>
    </cfRule>
  </conditionalFormatting>
  <conditionalFormatting sqref="R14:R31">
    <cfRule type="expression" dxfId="57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IF(Sommario!F53&lt;&gt;"",Sommario!F53,Sommario!D53)</f>
        <v>IK-Teilprojekt IV - AG 3</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Sommario!$B$53</f>
        <v>4</v>
      </c>
      <c r="L6" s="156" t="s">
        <v>168</v>
      </c>
      <c r="M6" s="143"/>
      <c r="N6" s="143"/>
      <c r="O6" s="143"/>
      <c r="P6" s="143"/>
      <c r="Q6" s="144"/>
      <c r="R6" s="143"/>
      <c r="S6" s="143"/>
      <c r="T6" s="143"/>
      <c r="U6" s="145"/>
    </row>
    <row r="7" spans="1:21" ht="20.100000000000001" hidden="1" customHeight="1" thickBot="1" x14ac:dyDescent="0.35">
      <c r="J7" s="115" t="s">
        <v>36</v>
      </c>
      <c r="K7" s="116">
        <f>Sommario!$C$53</f>
        <v>3</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3</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74" priority="1" stopIfTrue="1">
      <formula>$O14&lt;&gt;""</formula>
    </cfRule>
  </conditionalFormatting>
  <conditionalFormatting sqref="J14:U31">
    <cfRule type="expression" dxfId="573" priority="4" stopIfTrue="1">
      <formula>AND( $A14=1, $C14="T" )</formula>
    </cfRule>
    <cfRule type="expression" dxfId="572" priority="5" stopIfTrue="1">
      <formula>AND( $A14=4, $C14="ü" )</formula>
    </cfRule>
    <cfRule type="expression" dxfId="571" priority="6" stopIfTrue="1">
      <formula>AND( $A14=3, $C14="ü" )</formula>
    </cfRule>
    <cfRule type="expression" dxfId="570" priority="7" stopIfTrue="1">
      <formula>AND( $A14=2, $C14="Ü" )</formula>
    </cfRule>
  </conditionalFormatting>
  <conditionalFormatting sqref="O14:O31">
    <cfRule type="expression" dxfId="569" priority="2" stopIfTrue="1">
      <formula>AND($O14&lt;&gt;"",$P14&lt;&gt;"")</formula>
    </cfRule>
  </conditionalFormatting>
  <conditionalFormatting sqref="R14:R31">
    <cfRule type="expression" dxfId="56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IF(Sommario!F54&lt;&gt;"",Sommario!F54,Sommario!D54)</f>
        <v>IK-Teilprojekt IV - AG 4</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Sommario!$B$54</f>
        <v>4</v>
      </c>
      <c r="L6" s="156" t="s">
        <v>168</v>
      </c>
      <c r="M6" s="143"/>
      <c r="N6" s="143"/>
      <c r="O6" s="143"/>
      <c r="P6" s="143"/>
      <c r="Q6" s="144"/>
      <c r="R6" s="143"/>
      <c r="S6" s="143"/>
      <c r="T6" s="143"/>
      <c r="U6" s="145"/>
    </row>
    <row r="7" spans="1:21" ht="20.100000000000001" hidden="1" customHeight="1" thickBot="1" x14ac:dyDescent="0.35">
      <c r="J7" s="115" t="s">
        <v>36</v>
      </c>
      <c r="K7" s="116">
        <f>Sommario!$C$54</f>
        <v>4</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4</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67" priority="1" stopIfTrue="1">
      <formula>$O14&lt;&gt;""</formula>
    </cfRule>
  </conditionalFormatting>
  <conditionalFormatting sqref="J14:U31">
    <cfRule type="expression" dxfId="566" priority="4" stopIfTrue="1">
      <formula>AND( $A14=1, $C14="T" )</formula>
    </cfRule>
    <cfRule type="expression" dxfId="565" priority="5" stopIfTrue="1">
      <formula>AND( $A14=4, $C14="ü" )</formula>
    </cfRule>
    <cfRule type="expression" dxfId="564" priority="6" stopIfTrue="1">
      <formula>AND( $A14=3, $C14="ü" )</formula>
    </cfRule>
    <cfRule type="expression" dxfId="563" priority="7" stopIfTrue="1">
      <formula>AND( $A14=2, $C14="Ü" )</formula>
    </cfRule>
  </conditionalFormatting>
  <conditionalFormatting sqref="O14:O31">
    <cfRule type="expression" dxfId="562" priority="2" stopIfTrue="1">
      <formula>AND($O14&lt;&gt;"",$P14&lt;&gt;"")</formula>
    </cfRule>
  </conditionalFormatting>
  <conditionalFormatting sqref="R14:R31">
    <cfRule type="expression" dxfId="56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IF(Sommario!F55&lt;&gt;"",Sommario!F55,Sommario!D55)</f>
        <v>IK-Teilprojekt IV - AG 5</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Sommario!$B$55</f>
        <v>4</v>
      </c>
      <c r="L6" s="156" t="s">
        <v>168</v>
      </c>
      <c r="M6" s="143"/>
      <c r="N6" s="143"/>
      <c r="O6" s="143"/>
      <c r="P6" s="143"/>
      <c r="Q6" s="144"/>
      <c r="R6" s="143"/>
      <c r="S6" s="143"/>
      <c r="T6" s="143"/>
      <c r="U6" s="145"/>
    </row>
    <row r="7" spans="1:21" ht="20.100000000000001" hidden="1" customHeight="1" thickBot="1" x14ac:dyDescent="0.35">
      <c r="J7" s="115" t="s">
        <v>36</v>
      </c>
      <c r="K7" s="116">
        <f>Sommario!$C$55</f>
        <v>5</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5</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60" priority="1" stopIfTrue="1">
      <formula>$O14&lt;&gt;""</formula>
    </cfRule>
  </conditionalFormatting>
  <conditionalFormatting sqref="J14:U31">
    <cfRule type="expression" dxfId="559" priority="4" stopIfTrue="1">
      <formula>AND( $A14=1, $C14="T" )</formula>
    </cfRule>
    <cfRule type="expression" dxfId="558" priority="5" stopIfTrue="1">
      <formula>AND( $A14=4, $C14="ü" )</formula>
    </cfRule>
    <cfRule type="expression" dxfId="557" priority="6" stopIfTrue="1">
      <formula>AND( $A14=3, $C14="ü" )</formula>
    </cfRule>
    <cfRule type="expression" dxfId="556" priority="7" stopIfTrue="1">
      <formula>AND( $A14=2, $C14="Ü" )</formula>
    </cfRule>
  </conditionalFormatting>
  <conditionalFormatting sqref="O14:O31">
    <cfRule type="expression" dxfId="555" priority="2" stopIfTrue="1">
      <formula>AND($O14&lt;&gt;"",$P14&lt;&gt;"")</formula>
    </cfRule>
  </conditionalFormatting>
  <conditionalFormatting sqref="R14:R31">
    <cfRule type="expression" dxfId="55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IF(Sommario!F56&lt;&gt;"",Sommario!F56,Sommario!D56)</f>
        <v>IK-Teilprojekt IV - AG 6</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Sommario!$B$56</f>
        <v>4</v>
      </c>
      <c r="L6" s="156" t="s">
        <v>168</v>
      </c>
      <c r="M6" s="143"/>
      <c r="N6" s="143"/>
      <c r="O6" s="143"/>
      <c r="P6" s="143"/>
      <c r="Q6" s="144"/>
      <c r="R6" s="143"/>
      <c r="S6" s="143"/>
      <c r="T6" s="143"/>
      <c r="U6" s="145"/>
    </row>
    <row r="7" spans="1:21" ht="20.100000000000001" hidden="1" customHeight="1" thickBot="1" x14ac:dyDescent="0.35">
      <c r="J7" s="115" t="s">
        <v>36</v>
      </c>
      <c r="K7" s="116">
        <f>Sommario!$C$56</f>
        <v>6</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6</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53" priority="1" stopIfTrue="1">
      <formula>$O14&lt;&gt;""</formula>
    </cfRule>
  </conditionalFormatting>
  <conditionalFormatting sqref="J14:U31">
    <cfRule type="expression" dxfId="552" priority="4" stopIfTrue="1">
      <formula>AND( $A14=1, $C14="T" )</formula>
    </cfRule>
    <cfRule type="expression" dxfId="551" priority="5" stopIfTrue="1">
      <formula>AND( $A14=4, $C14="ü" )</formula>
    </cfRule>
    <cfRule type="expression" dxfId="550" priority="6" stopIfTrue="1">
      <formula>AND( $A14=3, $C14="ü" )</formula>
    </cfRule>
    <cfRule type="expression" dxfId="549" priority="7" stopIfTrue="1">
      <formula>AND( $A14=2, $C14="Ü" )</formula>
    </cfRule>
  </conditionalFormatting>
  <conditionalFormatting sqref="O14:O31">
    <cfRule type="expression" dxfId="548" priority="2" stopIfTrue="1">
      <formula>AND($O14&lt;&gt;"",$P14&lt;&gt;"")</formula>
    </cfRule>
  </conditionalFormatting>
  <conditionalFormatting sqref="R14:R31">
    <cfRule type="expression" dxfId="54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IF(Sommario!F57&lt;&gt;"",Sommario!F57,Sommario!D57)</f>
        <v>IK-Teilprojekt IV - AG 7</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Sommario!$B$57</f>
        <v>4</v>
      </c>
      <c r="L6" s="156" t="s">
        <v>168</v>
      </c>
      <c r="M6" s="143"/>
      <c r="N6" s="143"/>
      <c r="O6" s="143"/>
      <c r="P6" s="143"/>
      <c r="Q6" s="144"/>
      <c r="R6" s="143"/>
      <c r="S6" s="143"/>
      <c r="T6" s="143"/>
      <c r="U6" s="145"/>
    </row>
    <row r="7" spans="1:21" ht="20.100000000000001" hidden="1" customHeight="1" thickBot="1" x14ac:dyDescent="0.35">
      <c r="J7" s="115" t="s">
        <v>36</v>
      </c>
      <c r="K7" s="116">
        <f>Sommario!$C$57</f>
        <v>7</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7</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46" priority="1" stopIfTrue="1">
      <formula>$O14&lt;&gt;""</formula>
    </cfRule>
  </conditionalFormatting>
  <conditionalFormatting sqref="J14:U31">
    <cfRule type="expression" dxfId="545" priority="4" stopIfTrue="1">
      <formula>AND( $A14=1, $C14="T" )</formula>
    </cfRule>
    <cfRule type="expression" dxfId="544" priority="5" stopIfTrue="1">
      <formula>AND( $A14=4, $C14="ü" )</formula>
    </cfRule>
    <cfRule type="expression" dxfId="543" priority="6" stopIfTrue="1">
      <formula>AND( $A14=3, $C14="ü" )</formula>
    </cfRule>
    <cfRule type="expression" dxfId="542" priority="7" stopIfTrue="1">
      <formula>AND( $A14=2, $C14="Ü" )</formula>
    </cfRule>
  </conditionalFormatting>
  <conditionalFormatting sqref="O14:O31">
    <cfRule type="expression" dxfId="541" priority="2" stopIfTrue="1">
      <formula>AND($O14&lt;&gt;"",$P14&lt;&gt;"")</formula>
    </cfRule>
  </conditionalFormatting>
  <conditionalFormatting sqref="R14:R31">
    <cfRule type="expression" dxfId="54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IF(Sommario!F58&lt;&gt;"",Sommario!F58,Sommario!D58)</f>
        <v>IK-Teilprojekt IV - AG 8</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Sommario!$B$58</f>
        <v>4</v>
      </c>
      <c r="L6" s="156" t="s">
        <v>168</v>
      </c>
      <c r="M6" s="143"/>
      <c r="N6" s="143"/>
      <c r="O6" s="143"/>
      <c r="P6" s="143"/>
      <c r="Q6" s="144"/>
      <c r="R6" s="143"/>
      <c r="S6" s="143"/>
      <c r="T6" s="143"/>
      <c r="U6" s="145"/>
    </row>
    <row r="7" spans="1:21" ht="20.100000000000001" hidden="1" customHeight="1" thickBot="1" x14ac:dyDescent="0.35">
      <c r="J7" s="115" t="s">
        <v>36</v>
      </c>
      <c r="K7" s="116">
        <f>Sommario!$C$58</f>
        <v>8</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8</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39" priority="1" stopIfTrue="1">
      <formula>$O14&lt;&gt;""</formula>
    </cfRule>
  </conditionalFormatting>
  <conditionalFormatting sqref="J14:U31">
    <cfRule type="expression" dxfId="538" priority="4" stopIfTrue="1">
      <formula>AND( $A14=1, $C14="T" )</formula>
    </cfRule>
    <cfRule type="expression" dxfId="537" priority="5" stopIfTrue="1">
      <formula>AND( $A14=4, $C14="ü" )</formula>
    </cfRule>
    <cfRule type="expression" dxfId="536" priority="6" stopIfTrue="1">
      <formula>AND( $A14=3, $C14="ü" )</formula>
    </cfRule>
    <cfRule type="expression" dxfId="535" priority="7" stopIfTrue="1">
      <formula>AND( $A14=2, $C14="Ü" )</formula>
    </cfRule>
  </conditionalFormatting>
  <conditionalFormatting sqref="O14:O31">
    <cfRule type="expression" dxfId="534" priority="2" stopIfTrue="1">
      <formula>AND($O14&lt;&gt;"",$P14&lt;&gt;"")</formula>
    </cfRule>
  </conditionalFormatting>
  <conditionalFormatting sqref="R14:R31">
    <cfRule type="expression" dxfId="53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IF(Sommario!F59&lt;&gt;"",Sommario!F59,Sommario!D59)</f>
        <v>IK-Teilprojekt IV - AG 9</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Sommario!$B$59</f>
        <v>4</v>
      </c>
      <c r="L6" s="156" t="s">
        <v>168</v>
      </c>
      <c r="M6" s="143"/>
      <c r="N6" s="143"/>
      <c r="O6" s="143"/>
      <c r="P6" s="143"/>
      <c r="Q6" s="144"/>
      <c r="R6" s="143"/>
      <c r="S6" s="143"/>
      <c r="T6" s="143"/>
      <c r="U6" s="145"/>
    </row>
    <row r="7" spans="1:21" ht="20.100000000000001" hidden="1" customHeight="1" thickBot="1" x14ac:dyDescent="0.35">
      <c r="J7" s="115" t="s">
        <v>36</v>
      </c>
      <c r="K7" s="116">
        <f>Sommario!$C$59</f>
        <v>9</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9</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32" priority="1" stopIfTrue="1">
      <formula>$O14&lt;&gt;""</formula>
    </cfRule>
  </conditionalFormatting>
  <conditionalFormatting sqref="J14:U31">
    <cfRule type="expression" dxfId="531" priority="4" stopIfTrue="1">
      <formula>AND( $A14=1, $C14="T" )</formula>
    </cfRule>
    <cfRule type="expression" dxfId="530" priority="5" stopIfTrue="1">
      <formula>AND( $A14=4, $C14="ü" )</formula>
    </cfRule>
    <cfRule type="expression" dxfId="529" priority="6" stopIfTrue="1">
      <formula>AND( $A14=3, $C14="ü" )</formula>
    </cfRule>
    <cfRule type="expression" dxfId="528" priority="7" stopIfTrue="1">
      <formula>AND( $A14=2, $C14="Ü" )</formula>
    </cfRule>
  </conditionalFormatting>
  <conditionalFormatting sqref="O14:O31">
    <cfRule type="expression" dxfId="527" priority="2" stopIfTrue="1">
      <formula>AND($O14&lt;&gt;"",$P14&lt;&gt;"")</formula>
    </cfRule>
  </conditionalFormatting>
  <conditionalFormatting sqref="R14:R31">
    <cfRule type="expression" dxfId="52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baseColWidth="10" defaultRowHeight="14.4" x14ac:dyDescent="0.3"/>
  <sheetData/>
  <sheetProtection sheet="1" objects="1" scenarios="1"/>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IF(Sommario!F60&lt;&gt;"",Sommario!F60,Sommario!D60)</f>
        <v>IK-Teilprojekt IV - AG 10</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Sommario!$B$60</f>
        <v>4</v>
      </c>
      <c r="L6" s="156" t="s">
        <v>168</v>
      </c>
      <c r="M6" s="143"/>
      <c r="N6" s="143"/>
      <c r="O6" s="143"/>
      <c r="P6" s="143"/>
      <c r="Q6" s="144"/>
      <c r="R6" s="143"/>
      <c r="S6" s="143"/>
      <c r="T6" s="143"/>
      <c r="U6" s="145"/>
    </row>
    <row r="7" spans="1:21" ht="20.100000000000001" hidden="1" customHeight="1" thickBot="1" x14ac:dyDescent="0.35">
      <c r="J7" s="115" t="s">
        <v>36</v>
      </c>
      <c r="K7" s="116">
        <f>Sommario!$C$60</f>
        <v>10</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IV - AG 10</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IV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IV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IV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IV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IV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IV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IV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IV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IV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IV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IV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IV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IV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IV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IV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IV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IV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IV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25" priority="1" stopIfTrue="1">
      <formula>$O14&lt;&gt;""</formula>
    </cfRule>
  </conditionalFormatting>
  <conditionalFormatting sqref="J14:U31">
    <cfRule type="expression" dxfId="524" priority="4" stopIfTrue="1">
      <formula>AND( $A14=1, $C14="T" )</formula>
    </cfRule>
    <cfRule type="expression" dxfId="523" priority="5" stopIfTrue="1">
      <formula>AND( $A14=4, $C14="ü" )</formula>
    </cfRule>
    <cfRule type="expression" dxfId="522" priority="6" stopIfTrue="1">
      <formula>AND( $A14=3, $C14="ü" )</formula>
    </cfRule>
    <cfRule type="expression" dxfId="521" priority="7" stopIfTrue="1">
      <formula>AND( $A14=2, $C14="Ü" )</formula>
    </cfRule>
  </conditionalFormatting>
  <conditionalFormatting sqref="O14:O31">
    <cfRule type="expression" dxfId="520" priority="2" stopIfTrue="1">
      <formula>AND($O14&lt;&gt;"",$P14&lt;&gt;"")</formula>
    </cfRule>
  </conditionalFormatting>
  <conditionalFormatting sqref="R14:R31">
    <cfRule type="expression" dxfId="51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IF(Sommario!F61&lt;&gt;"",Sommario!F61,Sommario!D61)</f>
        <v>IK-Teilprojekt V - AG 1</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Sommario!$B$61</f>
        <v>5</v>
      </c>
      <c r="L6" s="156" t="s">
        <v>168</v>
      </c>
      <c r="M6" s="143"/>
      <c r="N6" s="143"/>
      <c r="O6" s="143"/>
      <c r="P6" s="143"/>
      <c r="Q6" s="144"/>
      <c r="R6" s="143"/>
      <c r="S6" s="143"/>
      <c r="T6" s="143"/>
      <c r="U6" s="145"/>
    </row>
    <row r="7" spans="1:21" ht="20.100000000000001" hidden="1" customHeight="1" thickBot="1" x14ac:dyDescent="0.35">
      <c r="J7" s="115" t="s">
        <v>36</v>
      </c>
      <c r="K7" s="116">
        <f>Sommario!$C$61</f>
        <v>1</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1</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18" priority="1" stopIfTrue="1">
      <formula>$O14&lt;&gt;""</formula>
    </cfRule>
  </conditionalFormatting>
  <conditionalFormatting sqref="J14:U31">
    <cfRule type="expression" dxfId="517" priority="4" stopIfTrue="1">
      <formula>AND( $A14=1, $C14="T" )</formula>
    </cfRule>
    <cfRule type="expression" dxfId="516" priority="5" stopIfTrue="1">
      <formula>AND( $A14=4, $C14="ü" )</formula>
    </cfRule>
    <cfRule type="expression" dxfId="515" priority="6" stopIfTrue="1">
      <formula>AND( $A14=3, $C14="ü" )</formula>
    </cfRule>
    <cfRule type="expression" dxfId="514" priority="7" stopIfTrue="1">
      <formula>AND( $A14=2, $C14="Ü" )</formula>
    </cfRule>
  </conditionalFormatting>
  <conditionalFormatting sqref="O14:O31">
    <cfRule type="expression" dxfId="513" priority="2" stopIfTrue="1">
      <formula>AND($O14&lt;&gt;"",$P14&lt;&gt;"")</formula>
    </cfRule>
  </conditionalFormatting>
  <conditionalFormatting sqref="R14:R31">
    <cfRule type="expression" dxfId="512"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IF(Sommario!F62&lt;&gt;"",Sommario!F62,Sommario!D62)</f>
        <v>IK-Teilprojekt V - AG 2</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Sommario!$B$62</f>
        <v>5</v>
      </c>
      <c r="L6" s="156" t="s">
        <v>168</v>
      </c>
      <c r="M6" s="143"/>
      <c r="N6" s="143"/>
      <c r="O6" s="143"/>
      <c r="P6" s="143"/>
      <c r="Q6" s="144"/>
      <c r="R6" s="143"/>
      <c r="S6" s="143"/>
      <c r="T6" s="143"/>
      <c r="U6" s="145"/>
    </row>
    <row r="7" spans="1:21" ht="20.100000000000001" hidden="1" customHeight="1" thickBot="1" x14ac:dyDescent="0.35">
      <c r="J7" s="115" t="s">
        <v>36</v>
      </c>
      <c r="K7" s="116">
        <f>Sommario!$C$62</f>
        <v>2</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2</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11" priority="1" stopIfTrue="1">
      <formula>$O14&lt;&gt;""</formula>
    </cfRule>
  </conditionalFormatting>
  <conditionalFormatting sqref="J14:U31">
    <cfRule type="expression" dxfId="510" priority="4" stopIfTrue="1">
      <formula>AND( $A14=1, $C14="T" )</formula>
    </cfRule>
    <cfRule type="expression" dxfId="509" priority="5" stopIfTrue="1">
      <formula>AND( $A14=4, $C14="ü" )</formula>
    </cfRule>
    <cfRule type="expression" dxfId="508" priority="6" stopIfTrue="1">
      <formula>AND( $A14=3, $C14="ü" )</formula>
    </cfRule>
    <cfRule type="expression" dxfId="507" priority="7" stopIfTrue="1">
      <formula>AND( $A14=2, $C14="Ü" )</formula>
    </cfRule>
  </conditionalFormatting>
  <conditionalFormatting sqref="O14:O31">
    <cfRule type="expression" dxfId="506" priority="2" stopIfTrue="1">
      <formula>AND($O14&lt;&gt;"",$P14&lt;&gt;"")</formula>
    </cfRule>
  </conditionalFormatting>
  <conditionalFormatting sqref="R14:R31">
    <cfRule type="expression" dxfId="505"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IF(Sommario!F63&lt;&gt;"",Sommario!F63,Sommario!D63)</f>
        <v>IK-Teilprojekt V - AG 3</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Sommario!$B$63</f>
        <v>5</v>
      </c>
      <c r="L6" s="156" t="s">
        <v>168</v>
      </c>
      <c r="M6" s="143"/>
      <c r="N6" s="143"/>
      <c r="O6" s="143"/>
      <c r="P6" s="143"/>
      <c r="Q6" s="144"/>
      <c r="R6" s="143"/>
      <c r="S6" s="143"/>
      <c r="T6" s="143"/>
      <c r="U6" s="145"/>
    </row>
    <row r="7" spans="1:21" ht="20.100000000000001" hidden="1" customHeight="1" thickBot="1" x14ac:dyDescent="0.35">
      <c r="J7" s="115" t="s">
        <v>36</v>
      </c>
      <c r="K7" s="116">
        <f>Sommario!$C$63</f>
        <v>3</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3</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504" priority="1" stopIfTrue="1">
      <formula>$O14&lt;&gt;""</formula>
    </cfRule>
  </conditionalFormatting>
  <conditionalFormatting sqref="J14:U31">
    <cfRule type="expression" dxfId="503" priority="4" stopIfTrue="1">
      <formula>AND( $A14=1, $C14="T" )</formula>
    </cfRule>
    <cfRule type="expression" dxfId="502" priority="5" stopIfTrue="1">
      <formula>AND( $A14=4, $C14="ü" )</formula>
    </cfRule>
    <cfRule type="expression" dxfId="501" priority="6" stopIfTrue="1">
      <formula>AND( $A14=3, $C14="ü" )</formula>
    </cfRule>
    <cfRule type="expression" dxfId="500" priority="7" stopIfTrue="1">
      <formula>AND( $A14=2, $C14="Ü" )</formula>
    </cfRule>
  </conditionalFormatting>
  <conditionalFormatting sqref="O14:O31">
    <cfRule type="expression" dxfId="499" priority="2" stopIfTrue="1">
      <formula>AND($O14&lt;&gt;"",$P14&lt;&gt;"")</formula>
    </cfRule>
  </conditionalFormatting>
  <conditionalFormatting sqref="R14:R31">
    <cfRule type="expression" dxfId="498"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IF(Sommario!F64&lt;&gt;"",Sommario!F64,Sommario!D64)</f>
        <v>IK-Teilprojekt V - AG 4</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Sommario!$B$64</f>
        <v>5</v>
      </c>
      <c r="L6" s="156" t="s">
        <v>168</v>
      </c>
      <c r="M6" s="143"/>
      <c r="N6" s="143"/>
      <c r="O6" s="143"/>
      <c r="P6" s="143"/>
      <c r="Q6" s="144"/>
      <c r="R6" s="143"/>
      <c r="S6" s="143"/>
      <c r="T6" s="143"/>
      <c r="U6" s="145"/>
    </row>
    <row r="7" spans="1:21" ht="20.100000000000001" hidden="1" customHeight="1" thickBot="1" x14ac:dyDescent="0.35">
      <c r="J7" s="115" t="s">
        <v>36</v>
      </c>
      <c r="K7" s="116">
        <f>Sommario!$C$64</f>
        <v>4</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4</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97" priority="1" stopIfTrue="1">
      <formula>$O14&lt;&gt;""</formula>
    </cfRule>
  </conditionalFormatting>
  <conditionalFormatting sqref="J14:U31">
    <cfRule type="expression" dxfId="496" priority="4" stopIfTrue="1">
      <formula>AND( $A14=1, $C14="T" )</formula>
    </cfRule>
    <cfRule type="expression" dxfId="495" priority="5" stopIfTrue="1">
      <formula>AND( $A14=4, $C14="ü" )</formula>
    </cfRule>
    <cfRule type="expression" dxfId="494" priority="6" stopIfTrue="1">
      <formula>AND( $A14=3, $C14="ü" )</formula>
    </cfRule>
    <cfRule type="expression" dxfId="493" priority="7" stopIfTrue="1">
      <formula>AND( $A14=2, $C14="Ü" )</formula>
    </cfRule>
  </conditionalFormatting>
  <conditionalFormatting sqref="O14:O31">
    <cfRule type="expression" dxfId="492" priority="2" stopIfTrue="1">
      <formula>AND($O14&lt;&gt;"",$P14&lt;&gt;"")</formula>
    </cfRule>
  </conditionalFormatting>
  <conditionalFormatting sqref="R14:R31">
    <cfRule type="expression" dxfId="491"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IF(Sommario!F65&lt;&gt;"",Sommario!F65,Sommario!D65)</f>
        <v>IK-Teilprojekt V - AG 5</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Sommario!$B$65</f>
        <v>5</v>
      </c>
      <c r="L6" s="156" t="s">
        <v>168</v>
      </c>
      <c r="M6" s="143"/>
      <c r="N6" s="143"/>
      <c r="O6" s="143"/>
      <c r="P6" s="143"/>
      <c r="Q6" s="144"/>
      <c r="R6" s="143"/>
      <c r="S6" s="143"/>
      <c r="T6" s="143"/>
      <c r="U6" s="145"/>
    </row>
    <row r="7" spans="1:21" ht="20.100000000000001" hidden="1" customHeight="1" thickBot="1" x14ac:dyDescent="0.35">
      <c r="J7" s="115" t="s">
        <v>36</v>
      </c>
      <c r="K7" s="116">
        <f>Sommario!$C$65</f>
        <v>5</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5</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90" priority="1" stopIfTrue="1">
      <formula>$O14&lt;&gt;""</formula>
    </cfRule>
  </conditionalFormatting>
  <conditionalFormatting sqref="J14:U31">
    <cfRule type="expression" dxfId="489" priority="4" stopIfTrue="1">
      <formula>AND( $A14=1, $C14="T" )</formula>
    </cfRule>
    <cfRule type="expression" dxfId="488" priority="5" stopIfTrue="1">
      <formula>AND( $A14=4, $C14="ü" )</formula>
    </cfRule>
    <cfRule type="expression" dxfId="487" priority="6" stopIfTrue="1">
      <formula>AND( $A14=3, $C14="ü" )</formula>
    </cfRule>
    <cfRule type="expression" dxfId="486" priority="7" stopIfTrue="1">
      <formula>AND( $A14=2, $C14="Ü" )</formula>
    </cfRule>
  </conditionalFormatting>
  <conditionalFormatting sqref="O14:O31">
    <cfRule type="expression" dxfId="485" priority="2" stopIfTrue="1">
      <formula>AND($O14&lt;&gt;"",$P14&lt;&gt;"")</formula>
    </cfRule>
  </conditionalFormatting>
  <conditionalFormatting sqref="R14:R31">
    <cfRule type="expression" dxfId="484"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IF(Sommario!F66&lt;&gt;"",Sommario!F66,Sommario!D66)</f>
        <v>IK-Teilprojekt V - AG 6</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Sommario!$B$66</f>
        <v>5</v>
      </c>
      <c r="L6" s="156" t="s">
        <v>168</v>
      </c>
      <c r="M6" s="143"/>
      <c r="N6" s="143"/>
      <c r="O6" s="143"/>
      <c r="P6" s="143"/>
      <c r="Q6" s="144"/>
      <c r="R6" s="143"/>
      <c r="S6" s="143"/>
      <c r="T6" s="143"/>
      <c r="U6" s="145"/>
    </row>
    <row r="7" spans="1:21" ht="20.100000000000001" hidden="1" customHeight="1" thickBot="1" x14ac:dyDescent="0.35">
      <c r="J7" s="115" t="s">
        <v>36</v>
      </c>
      <c r="K7" s="116">
        <f>Sommario!$C$66</f>
        <v>6</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6</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83" priority="1" stopIfTrue="1">
      <formula>$O14&lt;&gt;""</formula>
    </cfRule>
  </conditionalFormatting>
  <conditionalFormatting sqref="J14:U31">
    <cfRule type="expression" dxfId="482" priority="4" stopIfTrue="1">
      <formula>AND( $A14=1, $C14="T" )</formula>
    </cfRule>
    <cfRule type="expression" dxfId="481" priority="5" stopIfTrue="1">
      <formula>AND( $A14=4, $C14="ü" )</formula>
    </cfRule>
    <cfRule type="expression" dxfId="480" priority="6" stopIfTrue="1">
      <formula>AND( $A14=3, $C14="ü" )</formula>
    </cfRule>
    <cfRule type="expression" dxfId="479" priority="7" stopIfTrue="1">
      <formula>AND( $A14=2, $C14="Ü" )</formula>
    </cfRule>
  </conditionalFormatting>
  <conditionalFormatting sqref="O14:O31">
    <cfRule type="expression" dxfId="478" priority="2" stopIfTrue="1">
      <formula>AND($O14&lt;&gt;"",$P14&lt;&gt;"")</formula>
    </cfRule>
  </conditionalFormatting>
  <conditionalFormatting sqref="R14:R31">
    <cfRule type="expression" dxfId="477"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IF(Sommario!F67&lt;&gt;"",Sommario!F67,Sommario!D67)</f>
        <v>IK-Teilprojekt V - AG 7</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Sommario!$B$67</f>
        <v>5</v>
      </c>
      <c r="L6" s="156" t="s">
        <v>168</v>
      </c>
      <c r="M6" s="143"/>
      <c r="N6" s="143"/>
      <c r="O6" s="143"/>
      <c r="P6" s="143"/>
      <c r="Q6" s="144"/>
      <c r="R6" s="143"/>
      <c r="S6" s="143"/>
      <c r="T6" s="143"/>
      <c r="U6" s="145"/>
    </row>
    <row r="7" spans="1:21" ht="20.100000000000001" hidden="1" customHeight="1" thickBot="1" x14ac:dyDescent="0.35">
      <c r="J7" s="115" t="s">
        <v>36</v>
      </c>
      <c r="K7" s="116">
        <f>Sommario!$C$67</f>
        <v>7</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7</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76" priority="1" stopIfTrue="1">
      <formula>$O14&lt;&gt;""</formula>
    </cfRule>
  </conditionalFormatting>
  <conditionalFormatting sqref="J14:U31">
    <cfRule type="expression" dxfId="475" priority="4" stopIfTrue="1">
      <formula>AND( $A14=1, $C14="T" )</formula>
    </cfRule>
    <cfRule type="expression" dxfId="474" priority="5" stopIfTrue="1">
      <formula>AND( $A14=4, $C14="ü" )</formula>
    </cfRule>
    <cfRule type="expression" dxfId="473" priority="6" stopIfTrue="1">
      <formula>AND( $A14=3, $C14="ü" )</formula>
    </cfRule>
    <cfRule type="expression" dxfId="472" priority="7" stopIfTrue="1">
      <formula>AND( $A14=2, $C14="Ü" )</formula>
    </cfRule>
  </conditionalFormatting>
  <conditionalFormatting sqref="O14:O31">
    <cfRule type="expression" dxfId="471" priority="2" stopIfTrue="1">
      <formula>AND($O14&lt;&gt;"",$P14&lt;&gt;"")</formula>
    </cfRule>
  </conditionalFormatting>
  <conditionalFormatting sqref="R14:R31">
    <cfRule type="expression" dxfId="470"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IF(Sommario!F68&lt;&gt;"",Sommario!F68,Sommario!D68)</f>
        <v>IK-Teilprojekt V - AG 8</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Sommario!$B$68</f>
        <v>5</v>
      </c>
      <c r="L6" s="156" t="s">
        <v>168</v>
      </c>
      <c r="M6" s="143"/>
      <c r="N6" s="143"/>
      <c r="O6" s="143"/>
      <c r="P6" s="143"/>
      <c r="Q6" s="144"/>
      <c r="R6" s="143"/>
      <c r="S6" s="143"/>
      <c r="T6" s="143"/>
      <c r="U6" s="145"/>
    </row>
    <row r="7" spans="1:21" ht="20.100000000000001" hidden="1" customHeight="1" thickBot="1" x14ac:dyDescent="0.35">
      <c r="J7" s="115" t="s">
        <v>36</v>
      </c>
      <c r="K7" s="116">
        <f>Sommario!$C$68</f>
        <v>8</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8</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69" priority="1" stopIfTrue="1">
      <formula>$O14&lt;&gt;""</formula>
    </cfRule>
  </conditionalFormatting>
  <conditionalFormatting sqref="J14:U31">
    <cfRule type="expression" dxfId="468" priority="4" stopIfTrue="1">
      <formula>AND( $A14=1, $C14="T" )</formula>
    </cfRule>
    <cfRule type="expression" dxfId="467" priority="5" stopIfTrue="1">
      <formula>AND( $A14=4, $C14="ü" )</formula>
    </cfRule>
    <cfRule type="expression" dxfId="466" priority="6" stopIfTrue="1">
      <formula>AND( $A14=3, $C14="ü" )</formula>
    </cfRule>
    <cfRule type="expression" dxfId="465" priority="7" stopIfTrue="1">
      <formula>AND( $A14=2, $C14="Ü" )</formula>
    </cfRule>
  </conditionalFormatting>
  <conditionalFormatting sqref="O14:O31">
    <cfRule type="expression" dxfId="464" priority="2" stopIfTrue="1">
      <formula>AND($O14&lt;&gt;"",$P14&lt;&gt;"")</formula>
    </cfRule>
  </conditionalFormatting>
  <conditionalFormatting sqref="R14:R31">
    <cfRule type="expression" dxfId="463"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IF(Sommario!F69&lt;&gt;"",Sommario!F69,Sommario!D69)</f>
        <v>IK-Teilprojekt V - AG 9</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Sommario!$B$69</f>
        <v>5</v>
      </c>
      <c r="L6" s="156" t="s">
        <v>168</v>
      </c>
      <c r="M6" s="143"/>
      <c r="N6" s="143"/>
      <c r="O6" s="143"/>
      <c r="P6" s="143"/>
      <c r="Q6" s="144"/>
      <c r="R6" s="143"/>
      <c r="S6" s="143"/>
      <c r="T6" s="143"/>
      <c r="U6" s="145"/>
    </row>
    <row r="7" spans="1:21" ht="20.100000000000001" hidden="1" customHeight="1" thickBot="1" x14ac:dyDescent="0.35">
      <c r="J7" s="115" t="s">
        <v>36</v>
      </c>
      <c r="K7" s="116">
        <f>Sommario!$C$69</f>
        <v>9</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9</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62" priority="1" stopIfTrue="1">
      <formula>$O14&lt;&gt;""</formula>
    </cfRule>
  </conditionalFormatting>
  <conditionalFormatting sqref="J14:U31">
    <cfRule type="expression" dxfId="461" priority="4" stopIfTrue="1">
      <formula>AND( $A14=1, $C14="T" )</formula>
    </cfRule>
    <cfRule type="expression" dxfId="460" priority="5" stopIfTrue="1">
      <formula>AND( $A14=4, $C14="ü" )</formula>
    </cfRule>
    <cfRule type="expression" dxfId="459" priority="6" stopIfTrue="1">
      <formula>AND( $A14=3, $C14="ü" )</formula>
    </cfRule>
    <cfRule type="expression" dxfId="458" priority="7" stopIfTrue="1">
      <formula>AND( $A14=2, $C14="Ü" )</formula>
    </cfRule>
  </conditionalFormatting>
  <conditionalFormatting sqref="O14:O31">
    <cfRule type="expression" dxfId="457" priority="2" stopIfTrue="1">
      <formula>AND($O14&lt;&gt;"",$P14&lt;&gt;"")</formula>
    </cfRule>
  </conditionalFormatting>
  <conditionalFormatting sqref="R14:R31">
    <cfRule type="expression" dxfId="456"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A2"/>
  <sheetViews>
    <sheetView workbookViewId="0"/>
  </sheetViews>
  <sheetFormatPr baseColWidth="10" defaultRowHeight="14.4" x14ac:dyDescent="0.3"/>
  <sheetData>
    <row r="1" spans="1:1" x14ac:dyDescent="0.3">
      <c r="A1" t="s">
        <v>170</v>
      </c>
    </row>
    <row r="2" spans="1:1" x14ac:dyDescent="0.3">
      <c r="A2" t="s">
        <v>171</v>
      </c>
    </row>
  </sheetData>
  <sheetProtection sheet="1" objects="1" scenarios="1"/>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 min="11" max="11" width="64.77734375" style="63" customWidth="1"/>
    <col min="12" max="12" width="8.77734375" style="64" customWidth="1"/>
    <col min="13" max="13" width="14.77734375" style="65" hidden="1" customWidth="1"/>
    <col min="14" max="14" width="14.77734375" style="66" hidden="1" customWidth="1"/>
    <col min="15" max="15" width="14.77734375" style="66" customWidth="1"/>
    <col min="16" max="17" width="14.77734375" style="67" customWidth="1"/>
    <col min="18" max="18" width="22.77734375" style="67" customWidth="1"/>
    <col min="19" max="20" width="22.77734375" style="68" customWidth="1"/>
    <col min="21" max="21" width="40.77734375" style="69" customWidth="1"/>
    <col min="22" max="22" width="11.44140625" style="8" customWidth="1"/>
    <col min="23" max="16384" width="11.44140625" style="8"/>
  </cols>
  <sheetData>
    <row r="1" spans="1:21" ht="20.100000000000001" customHeight="1" x14ac:dyDescent="0.3">
      <c r="J1" s="115" t="s">
        <v>172</v>
      </c>
      <c r="K1" s="116" t="str">
        <f>Copertina!$B$1</f>
        <v>STA - Strutture Trasporto Alto Adige SpA</v>
      </c>
      <c r="L1" s="154"/>
      <c r="M1" s="143"/>
      <c r="N1" s="143"/>
      <c r="O1" s="143"/>
      <c r="P1" s="143"/>
      <c r="Q1" s="144"/>
      <c r="R1" s="142"/>
      <c r="S1" s="143"/>
      <c r="T1" s="143"/>
      <c r="U1" s="145"/>
    </row>
    <row r="2" spans="1:21" ht="20.100000000000001" customHeight="1" x14ac:dyDescent="0.3">
      <c r="J2" s="115" t="s">
        <v>0</v>
      </c>
      <c r="K2" s="116" t="str">
        <f>Copertina!$B$2</f>
        <v>Sistema ticketing e ITCS per la Provincia Autonoma di Bolzano - Alto Adige</v>
      </c>
      <c r="L2" s="155"/>
      <c r="M2" s="143"/>
      <c r="N2" s="143"/>
      <c r="O2" s="143"/>
      <c r="P2" s="143"/>
      <c r="Q2" s="144"/>
      <c r="R2" s="143"/>
      <c r="S2" s="143"/>
      <c r="T2" s="143"/>
      <c r="U2" s="145"/>
    </row>
    <row r="3" spans="1:21" ht="20.100000000000001" customHeight="1" x14ac:dyDescent="0.3">
      <c r="J3" s="115" t="s">
        <v>1</v>
      </c>
      <c r="K3" s="116" t="str">
        <f>Copertina!$B$3</f>
        <v>Capitolato d'oneri</v>
      </c>
      <c r="L3" s="155"/>
      <c r="M3" s="143"/>
      <c r="N3" s="143"/>
      <c r="O3" s="143"/>
      <c r="P3" s="143"/>
      <c r="Q3" s="144"/>
      <c r="R3" s="143"/>
      <c r="S3" s="143"/>
      <c r="T3" s="143"/>
      <c r="U3" s="145"/>
    </row>
    <row r="4" spans="1:21" ht="20.100000000000001" customHeight="1" x14ac:dyDescent="0.3">
      <c r="J4" s="115" t="s">
        <v>2</v>
      </c>
      <c r="K4" s="116" t="str">
        <f>IF(Sommario!F70&lt;&gt;"",Sommario!F70,Sommario!D70)</f>
        <v>IK-Teilprojekt V - AG 10</v>
      </c>
      <c r="L4" s="154"/>
      <c r="M4" s="143"/>
      <c r="N4" s="143"/>
      <c r="O4" s="143"/>
      <c r="P4" s="143"/>
      <c r="Q4" s="144"/>
      <c r="R4" s="142"/>
      <c r="S4" s="143"/>
      <c r="T4" s="143"/>
      <c r="U4" s="145"/>
    </row>
    <row r="5" spans="1:21"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3"/>
      <c r="S5" s="143"/>
      <c r="T5" s="143"/>
      <c r="U5" s="145"/>
    </row>
    <row r="6" spans="1:21" ht="20.100000000000001" hidden="1" customHeight="1" x14ac:dyDescent="0.3">
      <c r="J6" s="115" t="s">
        <v>37</v>
      </c>
      <c r="K6" s="116">
        <f>Sommario!$B$70</f>
        <v>5</v>
      </c>
      <c r="L6" s="156" t="s">
        <v>168</v>
      </c>
      <c r="M6" s="143"/>
      <c r="N6" s="143"/>
      <c r="O6" s="143"/>
      <c r="P6" s="143"/>
      <c r="Q6" s="144"/>
      <c r="R6" s="143"/>
      <c r="S6" s="143"/>
      <c r="T6" s="143"/>
      <c r="U6" s="145"/>
    </row>
    <row r="7" spans="1:21" ht="20.100000000000001" hidden="1" customHeight="1" thickBot="1" x14ac:dyDescent="0.35">
      <c r="J7" s="115" t="s">
        <v>36</v>
      </c>
      <c r="K7" s="116">
        <f>Sommario!$C$70</f>
        <v>10</v>
      </c>
      <c r="L7" s="155"/>
      <c r="M7" s="143"/>
      <c r="N7" s="143"/>
      <c r="O7" s="143"/>
      <c r="P7" s="143"/>
      <c r="Q7" s="144"/>
      <c r="R7" s="143"/>
      <c r="S7" s="143"/>
      <c r="T7" s="143"/>
      <c r="U7" s="145"/>
    </row>
    <row r="8" spans="1:21"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9"/>
      <c r="S8" s="9"/>
      <c r="T8" s="9"/>
      <c r="U8" s="10"/>
    </row>
    <row r="9" spans="1:21"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3"/>
      <c r="S9" s="23"/>
      <c r="T9" s="23"/>
      <c r="U9" s="24"/>
    </row>
    <row r="10" spans="1:21" ht="30" customHeight="1" thickBot="1" x14ac:dyDescent="0.35">
      <c r="J10" s="15"/>
      <c r="K10" s="25" t="s">
        <v>161</v>
      </c>
      <c r="L10" s="100"/>
      <c r="M10" s="26" t="s">
        <v>33</v>
      </c>
      <c r="N10" s="27" t="str">
        <f>IF($M$10&lt;&gt;"",$M$10,"")</f>
        <v>Leistung gemäß</v>
      </c>
      <c r="O10" s="518" t="s">
        <v>16</v>
      </c>
      <c r="P10" s="519"/>
      <c r="Q10" s="28" t="s">
        <v>17</v>
      </c>
      <c r="R10" s="29"/>
      <c r="S10" s="30" t="s">
        <v>12</v>
      </c>
      <c r="T10" s="31" t="s">
        <v>13</v>
      </c>
      <c r="U10" s="32" t="s">
        <v>18</v>
      </c>
    </row>
    <row r="11" spans="1:21" ht="30" customHeight="1" x14ac:dyDescent="0.3">
      <c r="J11" s="33"/>
      <c r="K11" s="34"/>
      <c r="L11" s="159" t="s">
        <v>162</v>
      </c>
      <c r="M11" s="35" t="s">
        <v>19</v>
      </c>
      <c r="N11" s="36" t="s">
        <v>19</v>
      </c>
      <c r="O11" s="37" t="s">
        <v>20</v>
      </c>
      <c r="P11" s="38" t="s">
        <v>35</v>
      </c>
      <c r="Q11" s="39"/>
      <c r="R11" s="40" t="s">
        <v>21</v>
      </c>
      <c r="S11" s="41" t="s">
        <v>22</v>
      </c>
      <c r="T11" s="42" t="s">
        <v>22</v>
      </c>
      <c r="U11" s="43" t="s">
        <v>23</v>
      </c>
    </row>
    <row r="12" spans="1:21" ht="30" customHeight="1" thickBot="1" x14ac:dyDescent="0.35">
      <c r="J12" s="44" t="s">
        <v>24</v>
      </c>
      <c r="K12" s="46"/>
      <c r="L12" s="45"/>
      <c r="M12" s="47" t="s">
        <v>25</v>
      </c>
      <c r="N12" s="48" t="s">
        <v>34</v>
      </c>
      <c r="O12" s="49" t="s">
        <v>26</v>
      </c>
      <c r="P12" s="50" t="s">
        <v>27</v>
      </c>
      <c r="Q12" s="51"/>
      <c r="R12" s="52" t="str">
        <f>IF($K$8&lt;&gt;"","[" &amp;$K$8 &amp;"]","")</f>
        <v>[EUR]</v>
      </c>
      <c r="S12" s="53" t="str">
        <f>IF($K$8&lt;&gt;"","[" &amp;$K$8 &amp;"]","")</f>
        <v>[EUR]</v>
      </c>
      <c r="T12" s="52" t="str">
        <f>IF($K$8&lt;&gt;"","[" &amp;$K$8 &amp;"]","")</f>
        <v>[EUR]</v>
      </c>
      <c r="U12" s="54"/>
    </row>
    <row r="13" spans="1:21" ht="30" customHeight="1" x14ac:dyDescent="0.3">
      <c r="J13" s="109" t="s">
        <v>14</v>
      </c>
      <c r="K13" s="110" t="str">
        <f>$K$4</f>
        <v>IK-Teilprojekt V - AG 10</v>
      </c>
      <c r="L13" s="111"/>
      <c r="M13" s="112"/>
      <c r="N13" s="112"/>
      <c r="O13" s="113"/>
      <c r="P13" s="113"/>
      <c r="Q13" s="113"/>
      <c r="R13" s="183"/>
      <c r="S13" s="183">
        <f>SUM(S14:S31)</f>
        <v>0</v>
      </c>
      <c r="T13" s="183">
        <f>SUM(T14:T31)</f>
        <v>0</v>
      </c>
      <c r="U13" s="114"/>
    </row>
    <row r="14" spans="1:21"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59" t="str">
        <f>IF(H14&lt;&gt;"",CONCATENATE($L$6," ",ROMAN($K$6)," - ",H14),"")</f>
        <v>IK V - 1</v>
      </c>
      <c r="K14" s="151"/>
      <c r="L14" s="201"/>
      <c r="M14" s="164"/>
      <c r="N14" s="165"/>
      <c r="O14" s="166"/>
      <c r="P14" s="167"/>
      <c r="Q14" s="168"/>
      <c r="R14" s="169"/>
      <c r="S14" s="170" t="str">
        <f>IF($T14="",
IF($R14&lt;&gt;"",ROUND(IF($P14&lt;&gt;"",$P14,IF($O14&lt;&gt;"",$O14,0))*$R14,$K$9),""),"")</f>
        <v/>
      </c>
      <c r="T14" s="171" t="str">
        <f t="shared" ref="T14:T31" si="0">IF(OR(LEFT($L14,1)="X",LEFT($L14,1)="x"),
IF($R14&lt;&gt;"",ROUND(IF($P14&lt;&gt;"",$P14,IF($O14&lt;&gt;"",$O14,0))*$R14,$K$9),""),"")</f>
        <v/>
      </c>
      <c r="U14" s="152"/>
    </row>
    <row r="15" spans="1:21" ht="17.399999999999999" x14ac:dyDescent="0.3">
      <c r="A15" s="150">
        <v>2</v>
      </c>
      <c r="B15" s="55"/>
      <c r="C15" s="55" t="str">
        <f t="shared" ref="C15:C30" si="1">IF(LEN(H15)=1, "T",
IF( LEN(H16)-LEN(SUBSTITUTE(H16,".",)) &gt; LEN(H15)-LEN(SUBSTITUTE(H15,".",)), "Ü",
""))</f>
        <v>Ü</v>
      </c>
      <c r="D15" s="56">
        <f t="shared" ref="D15:D31" si="2" xml:space="preserve"> IF(A15=1,D14+1,D14)</f>
        <v>1</v>
      </c>
      <c r="E15" s="56">
        <f t="shared" ref="E15:E31" si="3" xml:space="preserve"> IF(A15=1, 0,IF(A15=2,E14+1,E14))</f>
        <v>1</v>
      </c>
      <c r="F15" s="56">
        <f t="shared" ref="F15:F31" si="4" xml:space="preserve"> IF( OR(A15=1,A15=2), 0, IF(A15=3,F14+1,F14))</f>
        <v>0</v>
      </c>
      <c r="G15" s="56">
        <f t="shared" ref="G15:G31" si="5" xml:space="preserve"> IF(OR(A15=1,A15=2, A15=3),0,IF(A15=4,G14+1,G14))</f>
        <v>0</v>
      </c>
      <c r="H15" s="57" t="str">
        <f t="shared" ref="H15:H31" si="6">IF(A15=1,D15,IF(A15=2,CONCATENATE(D15,".",E15),IF(A15=3,CONCATENATE(D15,".",E15,".",F15),IF(A15=4,CONCATENATE(D15,".",E15,".",F15,".",G15),""))))</f>
        <v>1.1</v>
      </c>
      <c r="I15" s="58"/>
      <c r="J15" s="59" t="str">
        <f t="shared" ref="J15:J31" si="7">IF(H15&lt;&gt;"",CONCATENATE($L$6," ",ROMAN($K$6)," - ",H15),"")</f>
        <v>IK V - 1.1</v>
      </c>
      <c r="K15" s="151"/>
      <c r="L15" s="201"/>
      <c r="M15" s="164"/>
      <c r="N15" s="165"/>
      <c r="O15" s="166"/>
      <c r="P15" s="167"/>
      <c r="Q15" s="168"/>
      <c r="R15" s="169"/>
      <c r="S15" s="170" t="str">
        <f t="shared" ref="S15:S31" si="8">IF($T15="",
IF($R15&lt;&gt;"",ROUND(IF($P15&lt;&gt;"",$P15,IF($O15&lt;&gt;"",$O15,0))*$R15,$K$9),""),"")</f>
        <v/>
      </c>
      <c r="T15" s="171" t="str">
        <f t="shared" si="0"/>
        <v/>
      </c>
      <c r="U15" s="152"/>
    </row>
    <row r="16" spans="1:21" s="60" customFormat="1" ht="17.399999999999999" x14ac:dyDescent="0.3">
      <c r="A16" s="150">
        <v>3</v>
      </c>
      <c r="B16" s="55"/>
      <c r="C16" s="55" t="str">
        <f t="shared" si="1"/>
        <v>Ü</v>
      </c>
      <c r="D16" s="56">
        <f t="shared" si="2"/>
        <v>1</v>
      </c>
      <c r="E16" s="56">
        <f t="shared" si="3"/>
        <v>1</v>
      </c>
      <c r="F16" s="56">
        <f t="shared" si="4"/>
        <v>1</v>
      </c>
      <c r="G16" s="56">
        <f t="shared" si="5"/>
        <v>0</v>
      </c>
      <c r="H16" s="57" t="str">
        <f t="shared" si="6"/>
        <v>1.1.1</v>
      </c>
      <c r="I16" s="58"/>
      <c r="J16" s="59" t="str">
        <f t="shared" si="7"/>
        <v>IK V - 1.1.1</v>
      </c>
      <c r="K16" s="151"/>
      <c r="L16" s="201"/>
      <c r="M16" s="164"/>
      <c r="N16" s="165"/>
      <c r="O16" s="166"/>
      <c r="P16" s="167"/>
      <c r="Q16" s="168"/>
      <c r="R16" s="169"/>
      <c r="S16" s="170" t="str">
        <f t="shared" si="8"/>
        <v/>
      </c>
      <c r="T16" s="171" t="str">
        <f t="shared" si="0"/>
        <v/>
      </c>
      <c r="U16" s="152"/>
    </row>
    <row r="17" spans="1:26" s="60" customFormat="1" ht="17.399999999999999" x14ac:dyDescent="0.3">
      <c r="A17" s="150">
        <v>4</v>
      </c>
      <c r="B17" s="55"/>
      <c r="C17" s="55" t="str">
        <f t="shared" si="1"/>
        <v/>
      </c>
      <c r="D17" s="56">
        <f t="shared" si="2"/>
        <v>1</v>
      </c>
      <c r="E17" s="56">
        <f t="shared" si="3"/>
        <v>1</v>
      </c>
      <c r="F17" s="56">
        <f t="shared" si="4"/>
        <v>1</v>
      </c>
      <c r="G17" s="56">
        <f t="shared" si="5"/>
        <v>1</v>
      </c>
      <c r="H17" s="57" t="str">
        <f t="shared" si="6"/>
        <v>1.1.1.1</v>
      </c>
      <c r="I17" s="58"/>
      <c r="J17" s="59" t="str">
        <f t="shared" si="7"/>
        <v>IK V - 1.1.1.1</v>
      </c>
      <c r="K17" s="151"/>
      <c r="L17" s="201"/>
      <c r="M17" s="164"/>
      <c r="N17" s="165"/>
      <c r="O17" s="166"/>
      <c r="P17" s="167"/>
      <c r="Q17" s="168"/>
      <c r="R17" s="169"/>
      <c r="S17" s="170" t="str">
        <f t="shared" si="8"/>
        <v/>
      </c>
      <c r="T17" s="171" t="str">
        <f t="shared" si="0"/>
        <v/>
      </c>
      <c r="U17" s="152"/>
    </row>
    <row r="18" spans="1:26" s="60" customFormat="1" ht="17.399999999999999" x14ac:dyDescent="0.3">
      <c r="A18" s="150">
        <v>4</v>
      </c>
      <c r="B18" s="55"/>
      <c r="C18" s="55" t="str">
        <f t="shared" si="1"/>
        <v/>
      </c>
      <c r="D18" s="56">
        <f t="shared" si="2"/>
        <v>1</v>
      </c>
      <c r="E18" s="56">
        <f t="shared" si="3"/>
        <v>1</v>
      </c>
      <c r="F18" s="56">
        <f t="shared" si="4"/>
        <v>1</v>
      </c>
      <c r="G18" s="56">
        <f t="shared" si="5"/>
        <v>2</v>
      </c>
      <c r="H18" s="57" t="str">
        <f t="shared" si="6"/>
        <v>1.1.1.2</v>
      </c>
      <c r="I18" s="58"/>
      <c r="J18" s="59" t="str">
        <f t="shared" si="7"/>
        <v>IK V - 1.1.1.2</v>
      </c>
      <c r="K18" s="151"/>
      <c r="L18" s="201"/>
      <c r="M18" s="164"/>
      <c r="N18" s="165"/>
      <c r="O18" s="166"/>
      <c r="P18" s="167"/>
      <c r="Q18" s="168"/>
      <c r="R18" s="169"/>
      <c r="S18" s="170" t="str">
        <f t="shared" si="8"/>
        <v/>
      </c>
      <c r="T18" s="171" t="str">
        <f t="shared" si="0"/>
        <v/>
      </c>
      <c r="U18" s="152"/>
    </row>
    <row r="19" spans="1:26" s="60" customFormat="1" ht="17.399999999999999" x14ac:dyDescent="0.3">
      <c r="A19" s="150">
        <v>3</v>
      </c>
      <c r="B19" s="55"/>
      <c r="C19" s="55" t="str">
        <f t="shared" si="1"/>
        <v>Ü</v>
      </c>
      <c r="D19" s="56">
        <f t="shared" si="2"/>
        <v>1</v>
      </c>
      <c r="E19" s="56">
        <f t="shared" si="3"/>
        <v>1</v>
      </c>
      <c r="F19" s="56">
        <f t="shared" si="4"/>
        <v>2</v>
      </c>
      <c r="G19" s="56">
        <f t="shared" si="5"/>
        <v>0</v>
      </c>
      <c r="H19" s="57" t="str">
        <f t="shared" si="6"/>
        <v>1.1.2</v>
      </c>
      <c r="I19" s="58"/>
      <c r="J19" s="59" t="str">
        <f t="shared" si="7"/>
        <v>IK V - 1.1.2</v>
      </c>
      <c r="K19" s="151"/>
      <c r="L19" s="201"/>
      <c r="M19" s="164"/>
      <c r="N19" s="165"/>
      <c r="O19" s="166"/>
      <c r="P19" s="167"/>
      <c r="Q19" s="168"/>
      <c r="R19" s="169"/>
      <c r="S19" s="170" t="str">
        <f t="shared" si="8"/>
        <v/>
      </c>
      <c r="T19" s="171" t="str">
        <f t="shared" si="0"/>
        <v/>
      </c>
      <c r="U19" s="152"/>
    </row>
    <row r="20" spans="1:26" s="60" customFormat="1" ht="17.399999999999999" x14ac:dyDescent="0.3">
      <c r="A20" s="150">
        <v>4</v>
      </c>
      <c r="B20" s="55"/>
      <c r="C20" s="55" t="str">
        <f t="shared" si="1"/>
        <v/>
      </c>
      <c r="D20" s="56">
        <f t="shared" si="2"/>
        <v>1</v>
      </c>
      <c r="E20" s="56">
        <f t="shared" si="3"/>
        <v>1</v>
      </c>
      <c r="F20" s="56">
        <f t="shared" si="4"/>
        <v>2</v>
      </c>
      <c r="G20" s="56">
        <f t="shared" si="5"/>
        <v>1</v>
      </c>
      <c r="H20" s="57" t="str">
        <f t="shared" si="6"/>
        <v>1.1.2.1</v>
      </c>
      <c r="I20" s="58"/>
      <c r="J20" s="59" t="str">
        <f t="shared" si="7"/>
        <v>IK V - 1.1.2.1</v>
      </c>
      <c r="K20" s="151"/>
      <c r="L20" s="201"/>
      <c r="M20" s="164"/>
      <c r="N20" s="165"/>
      <c r="O20" s="166"/>
      <c r="P20" s="167"/>
      <c r="Q20" s="168"/>
      <c r="R20" s="169"/>
      <c r="S20" s="170" t="str">
        <f t="shared" si="8"/>
        <v/>
      </c>
      <c r="T20" s="171" t="str">
        <f t="shared" si="0"/>
        <v/>
      </c>
      <c r="U20" s="152"/>
    </row>
    <row r="21" spans="1:26" s="60" customFormat="1" ht="17.399999999999999" x14ac:dyDescent="0.3">
      <c r="A21" s="150">
        <v>4</v>
      </c>
      <c r="B21" s="55"/>
      <c r="C21" s="55" t="str">
        <f t="shared" si="1"/>
        <v/>
      </c>
      <c r="D21" s="56">
        <f t="shared" si="2"/>
        <v>1</v>
      </c>
      <c r="E21" s="56">
        <f t="shared" si="3"/>
        <v>1</v>
      </c>
      <c r="F21" s="56">
        <f t="shared" si="4"/>
        <v>2</v>
      </c>
      <c r="G21" s="56">
        <f t="shared" si="5"/>
        <v>2</v>
      </c>
      <c r="H21" s="57" t="str">
        <f t="shared" si="6"/>
        <v>1.1.2.2</v>
      </c>
      <c r="I21" s="58"/>
      <c r="J21" s="59" t="str">
        <f t="shared" si="7"/>
        <v>IK V - 1.1.2.2</v>
      </c>
      <c r="K21" s="151"/>
      <c r="L21" s="201"/>
      <c r="M21" s="164"/>
      <c r="N21" s="165"/>
      <c r="O21" s="166"/>
      <c r="P21" s="167"/>
      <c r="Q21" s="168"/>
      <c r="R21" s="169"/>
      <c r="S21" s="170" t="str">
        <f t="shared" si="8"/>
        <v/>
      </c>
      <c r="T21" s="171" t="str">
        <f t="shared" si="0"/>
        <v/>
      </c>
      <c r="U21" s="152"/>
    </row>
    <row r="22" spans="1:26" s="60" customFormat="1" ht="17.399999999999999" x14ac:dyDescent="0.3">
      <c r="A22" s="150">
        <v>1</v>
      </c>
      <c r="B22" s="55"/>
      <c r="C22" s="55" t="str">
        <f t="shared" si="1"/>
        <v>T</v>
      </c>
      <c r="D22" s="56">
        <f t="shared" si="2"/>
        <v>2</v>
      </c>
      <c r="E22" s="56">
        <f t="shared" si="3"/>
        <v>0</v>
      </c>
      <c r="F22" s="56">
        <f t="shared" si="4"/>
        <v>0</v>
      </c>
      <c r="G22" s="56">
        <f t="shared" si="5"/>
        <v>0</v>
      </c>
      <c r="H22" s="57">
        <f t="shared" si="6"/>
        <v>2</v>
      </c>
      <c r="I22" s="58"/>
      <c r="J22" s="59" t="str">
        <f t="shared" si="7"/>
        <v>IK V - 2</v>
      </c>
      <c r="K22" s="151"/>
      <c r="L22" s="201"/>
      <c r="M22" s="164"/>
      <c r="N22" s="165"/>
      <c r="O22" s="166"/>
      <c r="P22" s="167"/>
      <c r="Q22" s="168"/>
      <c r="R22" s="169"/>
      <c r="S22" s="170" t="str">
        <f t="shared" si="8"/>
        <v/>
      </c>
      <c r="T22" s="171" t="str">
        <f t="shared" si="0"/>
        <v/>
      </c>
      <c r="U22" s="152"/>
    </row>
    <row r="23" spans="1:26" s="60" customFormat="1" ht="17.399999999999999" x14ac:dyDescent="0.3">
      <c r="A23" s="150">
        <v>2</v>
      </c>
      <c r="B23" s="55"/>
      <c r="C23" s="55" t="str">
        <f t="shared" si="1"/>
        <v>Ü</v>
      </c>
      <c r="D23" s="56">
        <f t="shared" si="2"/>
        <v>2</v>
      </c>
      <c r="E23" s="56">
        <f t="shared" si="3"/>
        <v>1</v>
      </c>
      <c r="F23" s="56">
        <f t="shared" si="4"/>
        <v>0</v>
      </c>
      <c r="G23" s="56">
        <f t="shared" si="5"/>
        <v>0</v>
      </c>
      <c r="H23" s="57" t="str">
        <f t="shared" si="6"/>
        <v>2.1</v>
      </c>
      <c r="I23" s="58"/>
      <c r="J23" s="59" t="str">
        <f t="shared" si="7"/>
        <v>IK V - 2.1</v>
      </c>
      <c r="K23" s="151"/>
      <c r="L23" s="201"/>
      <c r="M23" s="164"/>
      <c r="N23" s="165"/>
      <c r="O23" s="166"/>
      <c r="P23" s="167"/>
      <c r="Q23" s="168"/>
      <c r="R23" s="169"/>
      <c r="S23" s="170" t="str">
        <f t="shared" si="8"/>
        <v/>
      </c>
      <c r="T23" s="171" t="str">
        <f t="shared" si="0"/>
        <v/>
      </c>
      <c r="U23" s="152"/>
    </row>
    <row r="24" spans="1:26" s="60" customFormat="1" ht="17.399999999999999" x14ac:dyDescent="0.3">
      <c r="A24" s="150">
        <v>3</v>
      </c>
      <c r="B24" s="55"/>
      <c r="C24" s="55" t="str">
        <f t="shared" si="1"/>
        <v>Ü</v>
      </c>
      <c r="D24" s="56">
        <f t="shared" si="2"/>
        <v>2</v>
      </c>
      <c r="E24" s="56">
        <f t="shared" si="3"/>
        <v>1</v>
      </c>
      <c r="F24" s="56">
        <f t="shared" si="4"/>
        <v>1</v>
      </c>
      <c r="G24" s="56">
        <f t="shared" si="5"/>
        <v>0</v>
      </c>
      <c r="H24" s="57" t="str">
        <f t="shared" si="6"/>
        <v>2.1.1</v>
      </c>
      <c r="I24" s="58"/>
      <c r="J24" s="59" t="str">
        <f t="shared" si="7"/>
        <v>IK V - 2.1.1</v>
      </c>
      <c r="K24" s="151"/>
      <c r="L24" s="201"/>
      <c r="M24" s="164"/>
      <c r="N24" s="165"/>
      <c r="O24" s="166"/>
      <c r="P24" s="167"/>
      <c r="Q24" s="168"/>
      <c r="R24" s="169"/>
      <c r="S24" s="170" t="str">
        <f t="shared" si="8"/>
        <v/>
      </c>
      <c r="T24" s="171" t="str">
        <f t="shared" si="0"/>
        <v/>
      </c>
      <c r="U24" s="152"/>
    </row>
    <row r="25" spans="1:26" s="60" customFormat="1" ht="17.399999999999999" x14ac:dyDescent="0.3">
      <c r="A25" s="150">
        <v>4</v>
      </c>
      <c r="B25" s="55"/>
      <c r="C25" s="55" t="str">
        <f t="shared" si="1"/>
        <v/>
      </c>
      <c r="D25" s="56">
        <f t="shared" si="2"/>
        <v>2</v>
      </c>
      <c r="E25" s="56">
        <f t="shared" si="3"/>
        <v>1</v>
      </c>
      <c r="F25" s="56">
        <f t="shared" si="4"/>
        <v>1</v>
      </c>
      <c r="G25" s="56">
        <f t="shared" si="5"/>
        <v>1</v>
      </c>
      <c r="H25" s="57" t="str">
        <f t="shared" si="6"/>
        <v>2.1.1.1</v>
      </c>
      <c r="I25" s="58"/>
      <c r="J25" s="59" t="str">
        <f t="shared" si="7"/>
        <v>IK V - 2.1.1.1</v>
      </c>
      <c r="K25" s="151"/>
      <c r="L25" s="201"/>
      <c r="M25" s="164"/>
      <c r="N25" s="165"/>
      <c r="O25" s="166"/>
      <c r="P25" s="167"/>
      <c r="Q25" s="168"/>
      <c r="R25" s="169"/>
      <c r="S25" s="170" t="str">
        <f t="shared" si="8"/>
        <v/>
      </c>
      <c r="T25" s="171" t="str">
        <f t="shared" si="0"/>
        <v/>
      </c>
      <c r="U25" s="152"/>
    </row>
    <row r="26" spans="1:26" s="60" customFormat="1" ht="17.399999999999999" x14ac:dyDescent="0.3">
      <c r="A26" s="150">
        <v>4</v>
      </c>
      <c r="B26" s="55"/>
      <c r="C26" s="55" t="str">
        <f t="shared" si="1"/>
        <v/>
      </c>
      <c r="D26" s="56">
        <f t="shared" si="2"/>
        <v>2</v>
      </c>
      <c r="E26" s="56">
        <f t="shared" si="3"/>
        <v>1</v>
      </c>
      <c r="F26" s="56">
        <f t="shared" si="4"/>
        <v>1</v>
      </c>
      <c r="G26" s="56">
        <f t="shared" si="5"/>
        <v>2</v>
      </c>
      <c r="H26" s="57" t="str">
        <f t="shared" si="6"/>
        <v>2.1.1.2</v>
      </c>
      <c r="I26" s="58"/>
      <c r="J26" s="59" t="str">
        <f t="shared" si="7"/>
        <v>IK V - 2.1.1.2</v>
      </c>
      <c r="K26" s="151"/>
      <c r="L26" s="201"/>
      <c r="M26" s="164"/>
      <c r="N26" s="165"/>
      <c r="O26" s="166"/>
      <c r="P26" s="167"/>
      <c r="Q26" s="168"/>
      <c r="R26" s="169"/>
      <c r="S26" s="170" t="str">
        <f t="shared" si="8"/>
        <v/>
      </c>
      <c r="T26" s="171" t="str">
        <f t="shared" si="0"/>
        <v/>
      </c>
      <c r="U26" s="152"/>
    </row>
    <row r="27" spans="1:26" s="60" customFormat="1" ht="17.399999999999999" x14ac:dyDescent="0.3">
      <c r="A27" s="150">
        <v>3</v>
      </c>
      <c r="B27" s="55"/>
      <c r="C27" s="55" t="str">
        <f t="shared" si="1"/>
        <v>Ü</v>
      </c>
      <c r="D27" s="56">
        <f t="shared" si="2"/>
        <v>2</v>
      </c>
      <c r="E27" s="56">
        <f t="shared" si="3"/>
        <v>1</v>
      </c>
      <c r="F27" s="56">
        <f t="shared" si="4"/>
        <v>2</v>
      </c>
      <c r="G27" s="56">
        <f t="shared" si="5"/>
        <v>0</v>
      </c>
      <c r="H27" s="57" t="str">
        <f t="shared" si="6"/>
        <v>2.1.2</v>
      </c>
      <c r="I27" s="58"/>
      <c r="J27" s="59" t="str">
        <f t="shared" si="7"/>
        <v>IK V - 2.1.2</v>
      </c>
      <c r="K27" s="151"/>
      <c r="L27" s="201"/>
      <c r="M27" s="164"/>
      <c r="N27" s="165"/>
      <c r="O27" s="166"/>
      <c r="P27" s="167"/>
      <c r="Q27" s="168"/>
      <c r="R27" s="169"/>
      <c r="S27" s="170" t="str">
        <f t="shared" si="8"/>
        <v/>
      </c>
      <c r="T27" s="171" t="str">
        <f t="shared" si="0"/>
        <v/>
      </c>
      <c r="U27" s="152"/>
    </row>
    <row r="28" spans="1:26" s="60" customFormat="1" ht="17.399999999999999" x14ac:dyDescent="0.3">
      <c r="A28" s="150">
        <v>4</v>
      </c>
      <c r="B28" s="55"/>
      <c r="C28" s="55" t="str">
        <f t="shared" si="1"/>
        <v/>
      </c>
      <c r="D28" s="56">
        <f t="shared" si="2"/>
        <v>2</v>
      </c>
      <c r="E28" s="56">
        <f t="shared" si="3"/>
        <v>1</v>
      </c>
      <c r="F28" s="56">
        <f t="shared" si="4"/>
        <v>2</v>
      </c>
      <c r="G28" s="56">
        <f t="shared" si="5"/>
        <v>1</v>
      </c>
      <c r="H28" s="57" t="str">
        <f t="shared" si="6"/>
        <v>2.1.2.1</v>
      </c>
      <c r="I28" s="58"/>
      <c r="J28" s="59" t="str">
        <f t="shared" si="7"/>
        <v>IK V - 2.1.2.1</v>
      </c>
      <c r="K28" s="151"/>
      <c r="L28" s="201"/>
      <c r="M28" s="164"/>
      <c r="N28" s="165"/>
      <c r="O28" s="166"/>
      <c r="P28" s="167"/>
      <c r="Q28" s="168"/>
      <c r="R28" s="169"/>
      <c r="S28" s="170" t="str">
        <f t="shared" si="8"/>
        <v/>
      </c>
      <c r="T28" s="171" t="str">
        <f t="shared" si="0"/>
        <v/>
      </c>
      <c r="U28" s="152"/>
    </row>
    <row r="29" spans="1:26" s="60" customFormat="1" ht="17.399999999999999" x14ac:dyDescent="0.3">
      <c r="A29" s="150">
        <v>4</v>
      </c>
      <c r="B29" s="55"/>
      <c r="C29" s="55" t="str">
        <f t="shared" si="1"/>
        <v/>
      </c>
      <c r="D29" s="56">
        <f t="shared" si="2"/>
        <v>2</v>
      </c>
      <c r="E29" s="56">
        <f t="shared" si="3"/>
        <v>1</v>
      </c>
      <c r="F29" s="56">
        <f t="shared" si="4"/>
        <v>2</v>
      </c>
      <c r="G29" s="56">
        <f t="shared" si="5"/>
        <v>2</v>
      </c>
      <c r="H29" s="57" t="str">
        <f t="shared" si="6"/>
        <v>2.1.2.2</v>
      </c>
      <c r="I29" s="58"/>
      <c r="J29" s="59" t="str">
        <f t="shared" si="7"/>
        <v>IK V - 2.1.2.2</v>
      </c>
      <c r="K29" s="151"/>
      <c r="L29" s="201"/>
      <c r="M29" s="164"/>
      <c r="N29" s="165"/>
      <c r="O29" s="166"/>
      <c r="P29" s="167"/>
      <c r="Q29" s="168"/>
      <c r="R29" s="169"/>
      <c r="S29" s="170" t="str">
        <f t="shared" si="8"/>
        <v/>
      </c>
      <c r="T29" s="171" t="str">
        <f t="shared" si="0"/>
        <v/>
      </c>
      <c r="U29" s="152"/>
    </row>
    <row r="30" spans="1:26" s="61" customFormat="1" ht="17.399999999999999" x14ac:dyDescent="0.25">
      <c r="A30" s="150">
        <v>2</v>
      </c>
      <c r="B30" s="55"/>
      <c r="C30" s="55" t="str">
        <f t="shared" si="1"/>
        <v>Ü</v>
      </c>
      <c r="D30" s="56">
        <f t="shared" si="2"/>
        <v>2</v>
      </c>
      <c r="E30" s="56">
        <f t="shared" si="3"/>
        <v>2</v>
      </c>
      <c r="F30" s="56">
        <f t="shared" si="4"/>
        <v>0</v>
      </c>
      <c r="G30" s="56">
        <f t="shared" si="5"/>
        <v>0</v>
      </c>
      <c r="H30" s="57" t="str">
        <f t="shared" si="6"/>
        <v>2.2</v>
      </c>
      <c r="I30" s="58"/>
      <c r="J30" s="59" t="str">
        <f t="shared" si="7"/>
        <v>IK V - 2.2</v>
      </c>
      <c r="K30" s="151"/>
      <c r="L30" s="201"/>
      <c r="M30" s="164"/>
      <c r="N30" s="165"/>
      <c r="O30" s="166"/>
      <c r="P30" s="167"/>
      <c r="Q30" s="168"/>
      <c r="R30" s="169"/>
      <c r="S30" s="170" t="str">
        <f t="shared" si="8"/>
        <v/>
      </c>
      <c r="T30" s="171" t="str">
        <f t="shared" si="0"/>
        <v/>
      </c>
      <c r="U30" s="152"/>
      <c r="V30" s="60"/>
      <c r="W30" s="60"/>
      <c r="X30" s="60"/>
      <c r="Y30" s="60"/>
      <c r="Z30" s="60"/>
    </row>
    <row r="31" spans="1:26" s="61" customFormat="1" ht="17.399999999999999" x14ac:dyDescent="0.25">
      <c r="A31" s="150">
        <v>3</v>
      </c>
      <c r="B31" s="55"/>
      <c r="C31" s="55" t="str">
        <f>IF(LEN(H31)=1, "T",
IF( LEN(H32)-LEN(SUBSTITUTE(H32,".",)) &gt; LEN(H31)-LEN(SUBSTITUTE(H31,".",)), "Ü",
""))</f>
        <v/>
      </c>
      <c r="D31" s="56">
        <f t="shared" si="2"/>
        <v>2</v>
      </c>
      <c r="E31" s="56">
        <f t="shared" si="3"/>
        <v>2</v>
      </c>
      <c r="F31" s="56">
        <f t="shared" si="4"/>
        <v>1</v>
      </c>
      <c r="G31" s="56">
        <f t="shared" si="5"/>
        <v>0</v>
      </c>
      <c r="H31" s="57" t="str">
        <f t="shared" si="6"/>
        <v>2.2.1</v>
      </c>
      <c r="I31" s="58"/>
      <c r="J31" s="59" t="str">
        <f t="shared" si="7"/>
        <v>IK V - 2.2.1</v>
      </c>
      <c r="K31" s="151"/>
      <c r="L31" s="201"/>
      <c r="M31" s="164"/>
      <c r="N31" s="165"/>
      <c r="O31" s="166"/>
      <c r="P31" s="167"/>
      <c r="Q31" s="168"/>
      <c r="R31" s="169"/>
      <c r="S31" s="170" t="str">
        <f t="shared" si="8"/>
        <v/>
      </c>
      <c r="T31" s="171" t="str">
        <f t="shared" si="0"/>
        <v/>
      </c>
      <c r="U31" s="152"/>
      <c r="V31" s="60"/>
      <c r="W31" s="60"/>
      <c r="X31" s="60"/>
      <c r="Y31" s="60"/>
      <c r="Z31" s="60"/>
    </row>
    <row r="32" spans="1:26" s="61" customFormat="1" x14ac:dyDescent="0.25">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1" customFormat="1" x14ac:dyDescent="0.25">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1" customFormat="1" x14ac:dyDescent="0.25">
      <c r="A34" s="8"/>
      <c r="B34" s="8"/>
      <c r="C34" s="8"/>
      <c r="D34" s="8"/>
      <c r="E34" s="8"/>
      <c r="F34" s="8"/>
      <c r="G34" s="8"/>
      <c r="H34" s="8"/>
      <c r="I34" s="8"/>
      <c r="J34" s="62"/>
      <c r="K34" s="65"/>
      <c r="L34" s="64"/>
      <c r="M34" s="66"/>
      <c r="N34" s="66"/>
      <c r="O34" s="163"/>
      <c r="P34" s="163"/>
      <c r="Q34" s="163"/>
      <c r="R34" s="68"/>
      <c r="S34" s="68"/>
      <c r="T34" s="69"/>
      <c r="U34" s="8"/>
      <c r="V34" s="8"/>
      <c r="W34" s="8"/>
      <c r="X34" s="8"/>
      <c r="Y34" s="8"/>
      <c r="Z34" s="8"/>
    </row>
  </sheetData>
  <sheetProtection sheet="1" objects="1" scenarios="1" selectLockedCells="1"/>
  <mergeCells count="1">
    <mergeCell ref="O10:P10"/>
  </mergeCells>
  <conditionalFormatting sqref="P14:P31">
    <cfRule type="expression" dxfId="455" priority="1" stopIfTrue="1">
      <formula>$O14&lt;&gt;""</formula>
    </cfRule>
  </conditionalFormatting>
  <conditionalFormatting sqref="J14:U31">
    <cfRule type="expression" dxfId="454" priority="4" stopIfTrue="1">
      <formula>AND( $A14=1, $C14="T" )</formula>
    </cfRule>
    <cfRule type="expression" dxfId="453" priority="5" stopIfTrue="1">
      <formula>AND( $A14=4, $C14="ü" )</formula>
    </cfRule>
    <cfRule type="expression" dxfId="452" priority="6" stopIfTrue="1">
      <formula>AND( $A14=3, $C14="ü" )</formula>
    </cfRule>
    <cfRule type="expression" dxfId="451" priority="7" stopIfTrue="1">
      <formula>AND( $A14=2, $C14="Ü" )</formula>
    </cfRule>
  </conditionalFormatting>
  <conditionalFormatting sqref="O14:O31">
    <cfRule type="expression" dxfId="450" priority="2" stopIfTrue="1">
      <formula>AND($O14&lt;&gt;"",$P14&lt;&gt;"")</formula>
    </cfRule>
  </conditionalFormatting>
  <conditionalFormatting sqref="R14:R31">
    <cfRule type="expression" dxfId="449" priority="3"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153"/>
  <sheetViews>
    <sheetView topLeftCell="J1" zoomScale="85" zoomScaleNormal="85" zoomScaleSheetLayoutView="50" workbookViewId="0">
      <pane xSplit="1" ySplit="13" topLeftCell="K14" activePane="bottomRight" state="frozen"/>
      <selection activeCell="J1" sqref="J1"/>
      <selection pane="topRight" activeCell="K1" sqref="K1"/>
      <selection pane="bottomLeft" activeCell="J14" sqref="J14"/>
      <selection pane="bottomRight" activeCell="T14" sqref="T14"/>
    </sheetView>
  </sheetViews>
  <sheetFormatPr baseColWidth="10" defaultColWidth="11.44140625" defaultRowHeight="15" x14ac:dyDescent="0.3"/>
  <cols>
    <col min="1" max="7" width="2.77734375" style="410" hidden="1" customWidth="1"/>
    <col min="8" max="8" width="6.77734375" style="410" hidden="1" customWidth="1"/>
    <col min="9" max="9" width="2.77734375" style="410" hidden="1" customWidth="1"/>
    <col min="10" max="10" width="16.21875" style="488" customWidth="1"/>
    <col min="11" max="11" width="64.77734375" style="489" customWidth="1"/>
    <col min="12" max="12" width="8.77734375" style="413" customWidth="1"/>
    <col min="13" max="13" width="14.77734375" style="490" hidden="1" customWidth="1"/>
    <col min="14" max="14" width="28.77734375" style="491" customWidth="1"/>
    <col min="15" max="15" width="14.77734375" style="492" customWidth="1"/>
    <col min="16" max="16" width="14.77734375" style="493" hidden="1" customWidth="1"/>
    <col min="17" max="17" width="14.77734375" style="494" customWidth="1"/>
    <col min="18" max="18" width="10.77734375" style="495" customWidth="1"/>
    <col min="19" max="19" width="10.77734375" style="413" customWidth="1"/>
    <col min="20" max="21" width="22.77734375" style="496" customWidth="1"/>
    <col min="22" max="22" width="24.21875" style="497" bestFit="1" customWidth="1"/>
    <col min="23" max="23" width="40.77734375" style="410" customWidth="1"/>
    <col min="24" max="24" width="11.44140625" style="485"/>
    <col min="25" max="16384" width="11.44140625" style="410"/>
  </cols>
  <sheetData>
    <row r="1" spans="1:24" ht="20.100000000000001" customHeight="1" x14ac:dyDescent="0.3">
      <c r="A1" s="221"/>
      <c r="B1" s="221"/>
      <c r="C1" s="221"/>
      <c r="D1" s="221"/>
      <c r="E1" s="221"/>
      <c r="F1" s="221"/>
      <c r="G1" s="221"/>
      <c r="H1" s="221"/>
      <c r="I1" s="221"/>
      <c r="J1" s="236" t="s">
        <v>334</v>
      </c>
      <c r="K1" s="359" t="str">
        <f>Copertina!$B$1</f>
        <v>STA - Strutture Trasporto Alto Adige SpA</v>
      </c>
      <c r="L1" s="418"/>
      <c r="M1" s="419"/>
      <c r="N1" s="419"/>
      <c r="O1" s="420"/>
      <c r="P1" s="420"/>
      <c r="Q1" s="421"/>
      <c r="R1" s="422"/>
      <c r="S1" s="423"/>
      <c r="T1" s="422"/>
      <c r="U1" s="422"/>
      <c r="V1" s="422"/>
      <c r="W1" s="424"/>
    </row>
    <row r="2" spans="1:24" ht="20.100000000000001" customHeight="1" x14ac:dyDescent="0.3">
      <c r="A2" s="221"/>
      <c r="B2" s="221"/>
      <c r="C2" s="221"/>
      <c r="D2" s="221"/>
      <c r="E2" s="221"/>
      <c r="F2" s="221"/>
      <c r="G2" s="221"/>
      <c r="H2" s="221"/>
      <c r="I2" s="221"/>
      <c r="J2" s="236" t="s">
        <v>218</v>
      </c>
      <c r="K2" s="359" t="str">
        <f>Copertina!$B$2</f>
        <v>Sistema ticketing e ITCS per la Provincia Autonoma di Bolzano - Alto Adige</v>
      </c>
      <c r="L2" s="425"/>
      <c r="M2" s="419"/>
      <c r="N2" s="419"/>
      <c r="O2" s="420"/>
      <c r="P2" s="420"/>
      <c r="Q2" s="421"/>
      <c r="R2" s="422"/>
      <c r="S2" s="423"/>
      <c r="T2" s="422"/>
      <c r="U2" s="422"/>
      <c r="V2" s="422"/>
      <c r="W2" s="424"/>
    </row>
    <row r="3" spans="1:24" ht="20.100000000000001" customHeight="1" x14ac:dyDescent="0.3">
      <c r="A3" s="221"/>
      <c r="B3" s="221"/>
      <c r="C3" s="221"/>
      <c r="D3" s="221"/>
      <c r="E3" s="221"/>
      <c r="F3" s="221"/>
      <c r="G3" s="221"/>
      <c r="H3" s="221"/>
      <c r="I3" s="221"/>
      <c r="J3" s="236" t="s">
        <v>210</v>
      </c>
      <c r="K3" s="359" t="str">
        <f>Copertina!$B$3</f>
        <v>Capitolato d'oneri</v>
      </c>
      <c r="L3" s="425"/>
      <c r="M3" s="419"/>
      <c r="N3" s="419"/>
      <c r="O3" s="420"/>
      <c r="P3" s="420"/>
      <c r="Q3" s="421"/>
      <c r="R3" s="422"/>
      <c r="S3" s="423"/>
      <c r="T3" s="422"/>
      <c r="U3" s="422"/>
      <c r="V3" s="422"/>
      <c r="W3" s="424"/>
    </row>
    <row r="4" spans="1:24" ht="20.100000000000001" customHeight="1" x14ac:dyDescent="0.3">
      <c r="A4" s="221"/>
      <c r="B4" s="221"/>
      <c r="C4" s="221"/>
      <c r="D4" s="221"/>
      <c r="E4" s="221"/>
      <c r="F4" s="221"/>
      <c r="G4" s="221"/>
      <c r="H4" s="221"/>
      <c r="I4" s="221"/>
      <c r="J4" s="360" t="s">
        <v>211</v>
      </c>
      <c r="K4" s="359" t="s">
        <v>317</v>
      </c>
      <c r="L4" s="418"/>
      <c r="M4" s="419"/>
      <c r="N4" s="419"/>
      <c r="O4" s="420"/>
      <c r="P4" s="420"/>
      <c r="Q4" s="421"/>
      <c r="R4" s="422"/>
      <c r="S4" s="423"/>
      <c r="T4" s="422"/>
      <c r="U4" s="422"/>
      <c r="V4" s="422"/>
      <c r="W4" s="424"/>
    </row>
    <row r="5" spans="1:24" ht="20.100000000000001" customHeight="1" thickBot="1" x14ac:dyDescent="0.35">
      <c r="A5" s="221"/>
      <c r="B5" s="361"/>
      <c r="C5" s="361"/>
      <c r="D5" s="361"/>
      <c r="E5" s="361"/>
      <c r="F5" s="361"/>
      <c r="G5" s="361"/>
      <c r="H5" s="361"/>
      <c r="I5" s="221"/>
      <c r="J5" s="426" t="s">
        <v>219</v>
      </c>
      <c r="K5" s="359" t="str">
        <f>IF(Sommario!$D5&lt;&gt;"",Sommario!$D5,"")</f>
        <v>NOME DELL'OFFERENTE</v>
      </c>
      <c r="L5" s="425"/>
      <c r="M5" s="419"/>
      <c r="N5" s="419"/>
      <c r="O5" s="420"/>
      <c r="P5" s="420"/>
      <c r="Q5" s="421"/>
      <c r="R5" s="422"/>
      <c r="S5" s="423"/>
      <c r="T5" s="422"/>
      <c r="U5" s="422"/>
      <c r="V5" s="422"/>
      <c r="W5" s="424"/>
    </row>
    <row r="6" spans="1:24" ht="20.100000000000001" hidden="1" customHeight="1" x14ac:dyDescent="0.3">
      <c r="A6" s="221"/>
      <c r="B6" s="221"/>
      <c r="C6" s="221"/>
      <c r="D6" s="221"/>
      <c r="E6" s="221"/>
      <c r="F6" s="221"/>
      <c r="G6" s="221"/>
      <c r="H6" s="221"/>
      <c r="I6" s="221"/>
      <c r="J6" s="360" t="s">
        <v>37</v>
      </c>
      <c r="K6" s="359">
        <f>Sommario!$B$76</f>
        <v>1</v>
      </c>
      <c r="L6" s="427" t="s">
        <v>246</v>
      </c>
      <c r="M6" s="419"/>
      <c r="N6" s="419"/>
      <c r="O6" s="420"/>
      <c r="P6" s="420"/>
      <c r="Q6" s="421"/>
      <c r="R6" s="422"/>
      <c r="S6" s="423"/>
      <c r="T6" s="422"/>
      <c r="U6" s="422"/>
      <c r="V6" s="422"/>
      <c r="W6" s="424"/>
    </row>
    <row r="7" spans="1:24" ht="20.100000000000001" hidden="1" customHeight="1" thickBot="1" x14ac:dyDescent="0.35">
      <c r="A7" s="221"/>
      <c r="B7" s="221"/>
      <c r="C7" s="221"/>
      <c r="D7" s="221"/>
      <c r="E7" s="221"/>
      <c r="F7" s="221"/>
      <c r="G7" s="221"/>
      <c r="H7" s="221"/>
      <c r="I7" s="221"/>
      <c r="J7" s="360" t="s">
        <v>36</v>
      </c>
      <c r="K7" s="359">
        <f>Sommario!$C$76</f>
        <v>1</v>
      </c>
      <c r="L7" s="425"/>
      <c r="M7" s="419"/>
      <c r="N7" s="419"/>
      <c r="O7" s="420"/>
      <c r="P7" s="420"/>
      <c r="Q7" s="421"/>
      <c r="R7" s="422"/>
      <c r="S7" s="423"/>
      <c r="T7" s="422"/>
      <c r="U7" s="422"/>
      <c r="V7" s="428"/>
      <c r="W7" s="429"/>
    </row>
    <row r="8" spans="1:24" ht="20.100000000000001" hidden="1" customHeight="1" x14ac:dyDescent="0.3">
      <c r="A8" s="221"/>
      <c r="B8" s="361"/>
      <c r="C8" s="362"/>
      <c r="D8" s="363"/>
      <c r="E8" s="363"/>
      <c r="F8" s="363"/>
      <c r="G8" s="363"/>
      <c r="H8" s="364"/>
      <c r="I8" s="221"/>
      <c r="J8" s="430" t="str">
        <f>IF(Steuerung!A7&lt;&gt;"",Steuerung!A7,"")</f>
        <v>Währung:</v>
      </c>
      <c r="K8" s="431" t="str">
        <f>Steuerung!B7</f>
        <v>EUR</v>
      </c>
      <c r="L8" s="432"/>
      <c r="M8" s="433"/>
      <c r="N8" s="433"/>
      <c r="O8" s="434"/>
      <c r="P8" s="434"/>
      <c r="Q8" s="435"/>
      <c r="R8" s="434"/>
      <c r="S8" s="436"/>
      <c r="T8" s="437"/>
      <c r="U8" s="437"/>
      <c r="V8" s="437"/>
      <c r="W8" s="438"/>
    </row>
    <row r="9" spans="1:24" ht="20.100000000000001" hidden="1" customHeight="1" thickBot="1" x14ac:dyDescent="0.35">
      <c r="A9" s="221"/>
      <c r="B9" s="361"/>
      <c r="C9" s="361"/>
      <c r="D9" s="361"/>
      <c r="E9" s="361"/>
      <c r="F9" s="361"/>
      <c r="G9" s="361"/>
      <c r="H9" s="361"/>
      <c r="I9" s="221"/>
      <c r="J9" s="439" t="str">
        <f>IF(Steuerung!A8&lt;&gt;"",Steuerung!A8,"")</f>
        <v>Rundung:</v>
      </c>
      <c r="K9" s="440">
        <f>Steuerung!B8</f>
        <v>2</v>
      </c>
      <c r="L9" s="441"/>
      <c r="M9" s="442"/>
      <c r="N9" s="442"/>
      <c r="O9" s="443"/>
      <c r="P9" s="443"/>
      <c r="Q9" s="444"/>
      <c r="R9" s="443"/>
      <c r="S9" s="445"/>
      <c r="T9" s="446"/>
      <c r="U9" s="446"/>
      <c r="V9" s="446"/>
      <c r="W9" s="447"/>
    </row>
    <row r="10" spans="1:24" ht="30" customHeight="1" thickBot="1" x14ac:dyDescent="0.35">
      <c r="A10" s="221"/>
      <c r="B10" s="221"/>
      <c r="C10" s="221"/>
      <c r="D10" s="221"/>
      <c r="E10" s="221"/>
      <c r="F10" s="221"/>
      <c r="G10" s="221"/>
      <c r="H10" s="221"/>
      <c r="I10" s="221"/>
      <c r="J10" s="430"/>
      <c r="K10" s="448" t="s">
        <v>227</v>
      </c>
      <c r="L10" s="400"/>
      <c r="M10" s="449" t="s">
        <v>229</v>
      </c>
      <c r="N10" s="450" t="str">
        <f>IF($M$10&lt;&gt;"",$M$10,"")</f>
        <v>Prestazioni</v>
      </c>
      <c r="O10" s="520" t="s">
        <v>235</v>
      </c>
      <c r="P10" s="521"/>
      <c r="Q10" s="451" t="s">
        <v>236</v>
      </c>
      <c r="R10" s="452" t="s">
        <v>237</v>
      </c>
      <c r="S10" s="453" t="s">
        <v>238</v>
      </c>
      <c r="T10" s="454"/>
      <c r="U10" s="455" t="s">
        <v>223</v>
      </c>
      <c r="V10" s="456" t="s">
        <v>242</v>
      </c>
      <c r="W10" s="457" t="s">
        <v>243</v>
      </c>
    </row>
    <row r="11" spans="1:24" ht="30" customHeight="1" x14ac:dyDescent="0.3">
      <c r="A11" s="221"/>
      <c r="B11" s="221"/>
      <c r="C11" s="221"/>
      <c r="D11" s="221"/>
      <c r="E11" s="221"/>
      <c r="F11" s="221"/>
      <c r="G11" s="221"/>
      <c r="H11" s="221"/>
      <c r="I11" s="221"/>
      <c r="J11" s="458"/>
      <c r="K11" s="459"/>
      <c r="L11" s="460" t="s">
        <v>224</v>
      </c>
      <c r="M11" s="461" t="s">
        <v>230</v>
      </c>
      <c r="N11" s="462" t="s">
        <v>230</v>
      </c>
      <c r="O11" s="463" t="s">
        <v>233</v>
      </c>
      <c r="P11" s="464" t="s">
        <v>35</v>
      </c>
      <c r="Q11" s="465"/>
      <c r="R11" s="466" t="s">
        <v>239</v>
      </c>
      <c r="S11" s="467"/>
      <c r="T11" s="468" t="s">
        <v>240</v>
      </c>
      <c r="U11" s="469" t="s">
        <v>241</v>
      </c>
      <c r="V11" s="470" t="s">
        <v>241</v>
      </c>
      <c r="W11" s="471" t="s">
        <v>244</v>
      </c>
    </row>
    <row r="12" spans="1:24" ht="30" customHeight="1" thickBot="1" x14ac:dyDescent="0.35">
      <c r="A12" s="221"/>
      <c r="B12" s="221"/>
      <c r="C12" s="221"/>
      <c r="D12" s="221"/>
      <c r="E12" s="221"/>
      <c r="F12" s="221"/>
      <c r="G12" s="221"/>
      <c r="H12" s="221"/>
      <c r="I12" s="221"/>
      <c r="J12" s="472" t="s">
        <v>228</v>
      </c>
      <c r="K12" s="473"/>
      <c r="L12" s="474"/>
      <c r="M12" s="475" t="s">
        <v>231</v>
      </c>
      <c r="N12" s="476" t="s">
        <v>232</v>
      </c>
      <c r="O12" s="477" t="s">
        <v>234</v>
      </c>
      <c r="P12" s="478" t="s">
        <v>27</v>
      </c>
      <c r="Q12" s="479"/>
      <c r="R12" s="480"/>
      <c r="S12" s="481"/>
      <c r="T12" s="482" t="str">
        <f>IF($K$8&lt;&gt;"","[" &amp;$K$8 &amp;"]","")</f>
        <v>[EUR]</v>
      </c>
      <c r="U12" s="483" t="str">
        <f>IF($K$8&lt;&gt;"","[" &amp;$K$8 &amp;"]","")</f>
        <v>[EUR]</v>
      </c>
      <c r="V12" s="482" t="str">
        <f>IF($K$8&lt;&gt;"","[" &amp;$K$8 &amp;"]","")</f>
        <v>[EUR]</v>
      </c>
      <c r="W12" s="484"/>
    </row>
    <row r="13" spans="1:24" s="487" customFormat="1" ht="30" customHeight="1" x14ac:dyDescent="0.3">
      <c r="A13" s="365"/>
      <c r="B13" s="365"/>
      <c r="C13" s="365"/>
      <c r="D13" s="365"/>
      <c r="E13" s="365"/>
      <c r="F13" s="365"/>
      <c r="G13" s="365"/>
      <c r="H13" s="365"/>
      <c r="I13" s="365"/>
      <c r="J13" s="366" t="s">
        <v>245</v>
      </c>
      <c r="K13" s="367" t="str">
        <f>$K$4</f>
        <v>Costi di servizio del sistema ticketing e ITCS / STA</v>
      </c>
      <c r="L13" s="368"/>
      <c r="M13" s="369"/>
      <c r="N13" s="394"/>
      <c r="O13" s="370"/>
      <c r="P13" s="370"/>
      <c r="Q13" s="371"/>
      <c r="R13" s="372"/>
      <c r="S13" s="373"/>
      <c r="T13" s="374"/>
      <c r="U13" s="374">
        <f>SUM(U14:U119)</f>
        <v>134131.93</v>
      </c>
      <c r="V13" s="374">
        <f>SUM(V14:V119)</f>
        <v>36000</v>
      </c>
      <c r="W13" s="375"/>
      <c r="X13" s="486"/>
    </row>
    <row r="14" spans="1:24" ht="17.399999999999999" x14ac:dyDescent="0.3">
      <c r="A14" s="376">
        <v>1</v>
      </c>
      <c r="B14" s="377"/>
      <c r="C14" s="377" t="str">
        <f>IF(LEN(H14)=1, "T",
IF( LEN(H15)-LEN(SUBSTITUTE(H15,".",)) &gt; LEN(H14)-LEN(SUBSTITUTE(H14,".",)), "Ü",
""))</f>
        <v>T</v>
      </c>
      <c r="D14" s="378">
        <f xml:space="preserve"> IF(A14=1,D13+1,D13)</f>
        <v>1</v>
      </c>
      <c r="E14" s="378">
        <f xml:space="preserve"> IF(A14=1, 0,IF(A14=2,E13+1,E13))</f>
        <v>0</v>
      </c>
      <c r="F14" s="378">
        <f xml:space="preserve"> IF( OR(A14=1,A14=2), 0, IF(A14=3,F13+1,F13))</f>
        <v>0</v>
      </c>
      <c r="G14" s="378">
        <f xml:space="preserve"> IF(OR(A14=1,A14=2, A14=3),0,IF(A14=4,G13+1,G13))</f>
        <v>0</v>
      </c>
      <c r="H14" s="379">
        <f>IF(A14=1,D14,IF(A14=2,CONCATENATE(D14,".",E14),IF(A14=3,CONCATENATE(D14,".",E14,".",F14),IF(A14=4,CONCATENATE(D14,".",E14,".",F14,".",G14),""))))</f>
        <v>1</v>
      </c>
      <c r="I14" s="380"/>
      <c r="J14" s="381" t="str">
        <f>IF(H14&lt;&gt;"",CONCATENATE($L$6," ",ROMAN($K$6)," - ",H14),"")</f>
        <v>Cdg I - 1</v>
      </c>
      <c r="K14" s="356" t="s">
        <v>247</v>
      </c>
      <c r="L14" s="382"/>
      <c r="M14" s="383"/>
      <c r="N14" s="395"/>
      <c r="O14" s="385"/>
      <c r="P14" s="212"/>
      <c r="Q14" s="357"/>
      <c r="R14" s="386"/>
      <c r="S14" s="358"/>
      <c r="T14" s="173"/>
      <c r="U14" s="387" t="str">
        <f>IF($V14="",
IF($T14&lt;&gt;"",ROUND(IF($P14&lt;&gt;"",$P14,IF($O14&lt;&gt;"",$O14,0))*$T14*R14,$K$9),""),"")</f>
        <v/>
      </c>
      <c r="V14" s="388" t="str">
        <f>IF(OR(LEFT($L14,1)="X",LEFT($L14,1)="x"),
IF($T14&lt;&gt;"",ROUND(IF($P14&lt;&gt;"",$P14,IF($O14&lt;&gt;"",$O14,0))*$T14*R14,$K$9),""),"")</f>
        <v/>
      </c>
      <c r="W14" s="152"/>
      <c r="X14" s="410"/>
    </row>
    <row r="15" spans="1:24" ht="17.399999999999999" x14ac:dyDescent="0.3">
      <c r="A15" s="376">
        <v>2</v>
      </c>
      <c r="B15" s="377"/>
      <c r="C15" s="377" t="str">
        <f t="shared" ref="C15:C78" si="0">IF(LEN(H15)=1, "T",
IF( LEN(H16)-LEN(SUBSTITUTE(H16,".",)) &gt; LEN(H15)-LEN(SUBSTITUTE(H15,".",)), "Ü",
""))</f>
        <v>Ü</v>
      </c>
      <c r="D15" s="378">
        <f t="shared" ref="D15:D78" si="1" xml:space="preserve"> IF(A15=1,D14+1,D14)</f>
        <v>1</v>
      </c>
      <c r="E15" s="378">
        <f t="shared" ref="E15:E78" si="2" xml:space="preserve"> IF(A15=1, 0,IF(A15=2,E14+1,E14))</f>
        <v>1</v>
      </c>
      <c r="F15" s="378">
        <f t="shared" ref="F15:F78" si="3" xml:space="preserve"> IF( OR(A15=1,A15=2), 0, IF(A15=3,F14+1,F14))</f>
        <v>0</v>
      </c>
      <c r="G15" s="378">
        <f t="shared" ref="G15:G78" si="4" xml:space="preserve"> IF(OR(A15=1,A15=2, A15=3),0,IF(A15=4,G14+1,G14))</f>
        <v>0</v>
      </c>
      <c r="H15" s="379" t="str">
        <f t="shared" ref="H15:H78" si="5">IF(A15=1,D15,IF(A15=2,CONCATENATE(D15,".",E15),IF(A15=3,CONCATENATE(D15,".",E15,".",F15),IF(A15=4,CONCATENATE(D15,".",E15,".",F15,".",G15),""))))</f>
        <v>1.1</v>
      </c>
      <c r="I15" s="380"/>
      <c r="J15" s="381" t="str">
        <f t="shared" ref="J15:J78" si="6">IF(H15&lt;&gt;"",CONCATENATE($L$6," ",ROMAN($K$6)," - ",H15),"")</f>
        <v>Cdg I - 1.1</v>
      </c>
      <c r="K15" s="356" t="s">
        <v>248</v>
      </c>
      <c r="L15" s="382"/>
      <c r="M15" s="383"/>
      <c r="N15" s="395"/>
      <c r="O15" s="385"/>
      <c r="P15" s="212"/>
      <c r="Q15" s="357"/>
      <c r="R15" s="386"/>
      <c r="S15" s="358"/>
      <c r="T15" s="173"/>
      <c r="U15" s="387" t="str">
        <f t="shared" ref="U15:U47" si="7">IF($V15="",
IF($T15&lt;&gt;"",ROUND(IF($P15&lt;&gt;"",$P15,IF($O15&lt;&gt;"",$O15,0))*$T15*R15,$K$9),""),"")</f>
        <v/>
      </c>
      <c r="V15" s="388" t="str">
        <f t="shared" ref="V15:V47" si="8">IF(OR(LEFT($L15,1)="X",LEFT($L15,1)="x"),
IF($T15&lt;&gt;"",ROUND(IF($P15&lt;&gt;"",$P15,IF($O15&lt;&gt;"",$O15,0))*$T15*R15,$K$9),""),"")</f>
        <v/>
      </c>
      <c r="W15" s="152"/>
      <c r="X15" s="410"/>
    </row>
    <row r="16" spans="1:24" s="485" customFormat="1" ht="151.80000000000001" x14ac:dyDescent="0.3">
      <c r="A16" s="376">
        <v>3</v>
      </c>
      <c r="B16" s="377"/>
      <c r="C16" s="377" t="str">
        <f t="shared" si="0"/>
        <v/>
      </c>
      <c r="D16" s="378">
        <f t="shared" si="1"/>
        <v>1</v>
      </c>
      <c r="E16" s="378">
        <f t="shared" si="2"/>
        <v>1</v>
      </c>
      <c r="F16" s="378">
        <f t="shared" si="3"/>
        <v>1</v>
      </c>
      <c r="G16" s="378">
        <f t="shared" si="4"/>
        <v>0</v>
      </c>
      <c r="H16" s="379" t="str">
        <f t="shared" si="5"/>
        <v>1.1.1</v>
      </c>
      <c r="I16" s="380"/>
      <c r="J16" s="381" t="str">
        <f t="shared" si="6"/>
        <v>Cdg I - 1.1.1</v>
      </c>
      <c r="K16" s="356" t="s">
        <v>335</v>
      </c>
      <c r="L16" s="382"/>
      <c r="M16" s="383" t="s">
        <v>201</v>
      </c>
      <c r="N16" s="395" t="s">
        <v>318</v>
      </c>
      <c r="O16" s="385">
        <v>1</v>
      </c>
      <c r="P16" s="212"/>
      <c r="Q16" s="357" t="s">
        <v>299</v>
      </c>
      <c r="R16" s="386">
        <v>66</v>
      </c>
      <c r="S16" s="358" t="s">
        <v>307</v>
      </c>
      <c r="T16" s="173"/>
      <c r="U16" s="387" t="str">
        <f t="shared" si="7"/>
        <v/>
      </c>
      <c r="V16" s="388" t="str">
        <f t="shared" si="8"/>
        <v/>
      </c>
      <c r="W16" s="152"/>
    </row>
    <row r="17" spans="1:23" s="485" customFormat="1" ht="151.80000000000001" x14ac:dyDescent="0.3">
      <c r="A17" s="376">
        <v>3</v>
      </c>
      <c r="B17" s="377"/>
      <c r="C17" s="377" t="str">
        <f t="shared" si="0"/>
        <v/>
      </c>
      <c r="D17" s="378">
        <f t="shared" si="1"/>
        <v>1</v>
      </c>
      <c r="E17" s="378">
        <f t="shared" si="2"/>
        <v>1</v>
      </c>
      <c r="F17" s="378">
        <f t="shared" si="3"/>
        <v>2</v>
      </c>
      <c r="G17" s="378">
        <f t="shared" si="4"/>
        <v>0</v>
      </c>
      <c r="H17" s="379" t="str">
        <f t="shared" si="5"/>
        <v>1.1.2</v>
      </c>
      <c r="I17" s="380"/>
      <c r="J17" s="381" t="str">
        <f t="shared" si="6"/>
        <v>Cdg I - 1.1.2</v>
      </c>
      <c r="K17" s="356" t="s">
        <v>249</v>
      </c>
      <c r="L17" s="382" t="s">
        <v>176</v>
      </c>
      <c r="M17" s="383" t="s">
        <v>201</v>
      </c>
      <c r="N17" s="395" t="s">
        <v>318</v>
      </c>
      <c r="O17" s="385">
        <v>1</v>
      </c>
      <c r="P17" s="212"/>
      <c r="Q17" s="357" t="s">
        <v>299</v>
      </c>
      <c r="R17" s="386">
        <v>36</v>
      </c>
      <c r="S17" s="358" t="s">
        <v>307</v>
      </c>
      <c r="T17" s="173"/>
      <c r="U17" s="387" t="str">
        <f t="shared" si="7"/>
        <v/>
      </c>
      <c r="V17" s="388" t="str">
        <f t="shared" si="8"/>
        <v/>
      </c>
      <c r="W17" s="152"/>
    </row>
    <row r="18" spans="1:23" s="485" customFormat="1" ht="17.399999999999999" x14ac:dyDescent="0.3">
      <c r="A18" s="376">
        <v>2</v>
      </c>
      <c r="B18" s="377"/>
      <c r="C18" s="377" t="str">
        <f t="shared" si="0"/>
        <v>Ü</v>
      </c>
      <c r="D18" s="378">
        <f t="shared" si="1"/>
        <v>1</v>
      </c>
      <c r="E18" s="378">
        <f t="shared" si="2"/>
        <v>2</v>
      </c>
      <c r="F18" s="378">
        <f t="shared" si="3"/>
        <v>0</v>
      </c>
      <c r="G18" s="378">
        <f t="shared" si="4"/>
        <v>0</v>
      </c>
      <c r="H18" s="379" t="str">
        <f t="shared" si="5"/>
        <v>1.2</v>
      </c>
      <c r="I18" s="380"/>
      <c r="J18" s="381" t="str">
        <f t="shared" si="6"/>
        <v>Cdg I - 1.2</v>
      </c>
      <c r="K18" s="356" t="s">
        <v>250</v>
      </c>
      <c r="L18" s="382"/>
      <c r="M18" s="383"/>
      <c r="N18" s="395"/>
      <c r="O18" s="385"/>
      <c r="P18" s="212"/>
      <c r="Q18" s="357"/>
      <c r="R18" s="386"/>
      <c r="S18" s="358"/>
      <c r="T18" s="173"/>
      <c r="U18" s="387" t="str">
        <f t="shared" si="7"/>
        <v/>
      </c>
      <c r="V18" s="388" t="str">
        <f t="shared" si="8"/>
        <v/>
      </c>
      <c r="W18" s="152"/>
    </row>
    <row r="19" spans="1:23" s="485" customFormat="1" ht="27.6" x14ac:dyDescent="0.3">
      <c r="A19" s="376">
        <v>3</v>
      </c>
      <c r="B19" s="377"/>
      <c r="C19" s="377" t="str">
        <f t="shared" si="0"/>
        <v>Ü</v>
      </c>
      <c r="D19" s="378">
        <f t="shared" si="1"/>
        <v>1</v>
      </c>
      <c r="E19" s="378">
        <f t="shared" si="2"/>
        <v>2</v>
      </c>
      <c r="F19" s="378">
        <f t="shared" si="3"/>
        <v>1</v>
      </c>
      <c r="G19" s="378">
        <f t="shared" si="4"/>
        <v>0</v>
      </c>
      <c r="H19" s="379" t="str">
        <f t="shared" si="5"/>
        <v>1.2.1</v>
      </c>
      <c r="I19" s="380"/>
      <c r="J19" s="381" t="str">
        <f t="shared" si="6"/>
        <v>Cdg I - 1.2.1</v>
      </c>
      <c r="K19" s="356" t="s">
        <v>336</v>
      </c>
      <c r="L19" s="382" t="s">
        <v>180</v>
      </c>
      <c r="M19" s="383" t="s">
        <v>180</v>
      </c>
      <c r="N19" s="395" t="s">
        <v>180</v>
      </c>
      <c r="O19" s="385" t="s">
        <v>180</v>
      </c>
      <c r="P19" s="212" t="s">
        <v>180</v>
      </c>
      <c r="Q19" s="357" t="s">
        <v>180</v>
      </c>
      <c r="R19" s="386" t="s">
        <v>180</v>
      </c>
      <c r="S19" s="358" t="s">
        <v>180</v>
      </c>
      <c r="T19" s="173"/>
      <c r="U19" s="387" t="str">
        <f t="shared" ref="U19" si="9">IF($V19="",
IF($T19&lt;&gt;"",ROUND(IF($P19&lt;&gt;"",$P19,IF($O19&lt;&gt;"",$O19,0))*$T19*R19,$K$9),""),"")</f>
        <v/>
      </c>
      <c r="V19" s="388" t="str">
        <f t="shared" ref="V19" si="10">IF(OR(LEFT($L19,1)="X",LEFT($L19,1)="x"),
IF($T19&lt;&gt;"",ROUND(IF($P19&lt;&gt;"",$P19,IF($O19&lt;&gt;"",$O19,0))*$T19*R19,$K$9),""),"")</f>
        <v/>
      </c>
      <c r="W19" s="152"/>
    </row>
    <row r="20" spans="1:23" s="485" customFormat="1" ht="124.2" x14ac:dyDescent="0.3">
      <c r="A20" s="376">
        <v>4</v>
      </c>
      <c r="B20" s="377"/>
      <c r="C20" s="377" t="str">
        <f t="shared" si="0"/>
        <v/>
      </c>
      <c r="D20" s="378">
        <f t="shared" si="1"/>
        <v>1</v>
      </c>
      <c r="E20" s="378">
        <f t="shared" si="2"/>
        <v>2</v>
      </c>
      <c r="F20" s="378">
        <f t="shared" si="3"/>
        <v>1</v>
      </c>
      <c r="G20" s="378">
        <f t="shared" si="4"/>
        <v>1</v>
      </c>
      <c r="H20" s="379" t="str">
        <f t="shared" si="5"/>
        <v>1.2.1.1</v>
      </c>
      <c r="I20" s="380"/>
      <c r="J20" s="381" t="str">
        <f t="shared" si="6"/>
        <v>Cdg I - 1.2.1.1</v>
      </c>
      <c r="K20" s="356" t="s">
        <v>251</v>
      </c>
      <c r="L20" s="382"/>
      <c r="M20" s="383" t="s">
        <v>202</v>
      </c>
      <c r="N20" s="395" t="s">
        <v>319</v>
      </c>
      <c r="O20" s="385">
        <v>270</v>
      </c>
      <c r="P20" s="212"/>
      <c r="Q20" s="357" t="s">
        <v>299</v>
      </c>
      <c r="R20" s="386">
        <v>66</v>
      </c>
      <c r="S20" s="358" t="s">
        <v>307</v>
      </c>
      <c r="T20" s="173"/>
      <c r="U20" s="387" t="str">
        <f t="shared" si="7"/>
        <v/>
      </c>
      <c r="V20" s="388" t="str">
        <f t="shared" si="8"/>
        <v/>
      </c>
      <c r="W20" s="152"/>
    </row>
    <row r="21" spans="1:23" s="485" customFormat="1" ht="138" x14ac:dyDescent="0.3">
      <c r="A21" s="376">
        <v>4</v>
      </c>
      <c r="B21" s="377"/>
      <c r="C21" s="377" t="str">
        <f t="shared" si="0"/>
        <v/>
      </c>
      <c r="D21" s="378">
        <f t="shared" si="1"/>
        <v>1</v>
      </c>
      <c r="E21" s="378">
        <f t="shared" si="2"/>
        <v>2</v>
      </c>
      <c r="F21" s="378">
        <f t="shared" si="3"/>
        <v>1</v>
      </c>
      <c r="G21" s="378">
        <f t="shared" si="4"/>
        <v>2</v>
      </c>
      <c r="H21" s="379" t="str">
        <f t="shared" si="5"/>
        <v>1.2.1.2</v>
      </c>
      <c r="I21" s="380"/>
      <c r="J21" s="381" t="str">
        <f t="shared" si="6"/>
        <v>Cdg I - 1.2.1.2</v>
      </c>
      <c r="K21" s="356" t="s">
        <v>311</v>
      </c>
      <c r="L21" s="382" t="s">
        <v>180</v>
      </c>
      <c r="M21" s="383" t="s">
        <v>182</v>
      </c>
      <c r="N21" s="395" t="s">
        <v>320</v>
      </c>
      <c r="O21" s="385">
        <v>80</v>
      </c>
      <c r="P21" s="212" t="s">
        <v>180</v>
      </c>
      <c r="Q21" s="357" t="s">
        <v>299</v>
      </c>
      <c r="R21" s="386">
        <v>66</v>
      </c>
      <c r="S21" s="358" t="s">
        <v>307</v>
      </c>
      <c r="T21" s="173"/>
      <c r="U21" s="387" t="str">
        <f t="shared" ref="U21" si="11">IF($V21="",
IF($T21&lt;&gt;"",ROUND(IF($P21&lt;&gt;"",$P21,IF($O21&lt;&gt;"",$O21,0))*$T21*R21,$K$9),""),"")</f>
        <v/>
      </c>
      <c r="V21" s="388" t="str">
        <f t="shared" ref="V21" si="12">IF(OR(LEFT($L21,1)="X",LEFT($L21,1)="x"),
IF($T21&lt;&gt;"",ROUND(IF($P21&lt;&gt;"",$P21,IF($O21&lt;&gt;"",$O21,0))*$T21*R21,$K$9),""),"")</f>
        <v/>
      </c>
      <c r="W21" s="152"/>
    </row>
    <row r="22" spans="1:23" s="485" customFormat="1" ht="124.2" x14ac:dyDescent="0.3">
      <c r="A22" s="376">
        <v>4</v>
      </c>
      <c r="B22" s="377"/>
      <c r="C22" s="377" t="str">
        <f t="shared" si="0"/>
        <v/>
      </c>
      <c r="D22" s="378">
        <f t="shared" si="1"/>
        <v>1</v>
      </c>
      <c r="E22" s="378">
        <f t="shared" si="2"/>
        <v>2</v>
      </c>
      <c r="F22" s="378">
        <f t="shared" si="3"/>
        <v>1</v>
      </c>
      <c r="G22" s="378">
        <f t="shared" si="4"/>
        <v>3</v>
      </c>
      <c r="H22" s="379" t="str">
        <f t="shared" si="5"/>
        <v>1.2.1.3</v>
      </c>
      <c r="I22" s="380"/>
      <c r="J22" s="381" t="str">
        <f t="shared" si="6"/>
        <v>Cdg I - 1.2.1.3</v>
      </c>
      <c r="K22" s="356" t="s">
        <v>252</v>
      </c>
      <c r="L22" s="382" t="s">
        <v>180</v>
      </c>
      <c r="M22" s="383" t="s">
        <v>203</v>
      </c>
      <c r="N22" s="395" t="s">
        <v>321</v>
      </c>
      <c r="O22" s="385">
        <v>44</v>
      </c>
      <c r="P22" s="212" t="s">
        <v>180</v>
      </c>
      <c r="Q22" s="357" t="s">
        <v>299</v>
      </c>
      <c r="R22" s="386">
        <v>66</v>
      </c>
      <c r="S22" s="358" t="s">
        <v>307</v>
      </c>
      <c r="T22" s="173"/>
      <c r="U22" s="387" t="str">
        <f t="shared" ref="U22:U30" si="13">IF($V22="",
IF($T22&lt;&gt;"",ROUND(IF($P22&lt;&gt;"",$P22,IF($O22&lt;&gt;"",$O22,0))*$T22*R22,$K$9),""),"")</f>
        <v/>
      </c>
      <c r="V22" s="388" t="str">
        <f t="shared" ref="V22:V30" si="14">IF(OR(LEFT($L22,1)="X",LEFT($L22,1)="x"),
IF($T22&lt;&gt;"",ROUND(IF($P22&lt;&gt;"",$P22,IF($O22&lt;&gt;"",$O22,0))*$T22*R22,$K$9),""),"")</f>
        <v/>
      </c>
      <c r="W22" s="152"/>
    </row>
    <row r="23" spans="1:23" s="485" customFormat="1" ht="124.2" x14ac:dyDescent="0.3">
      <c r="A23" s="376">
        <v>4</v>
      </c>
      <c r="B23" s="377"/>
      <c r="C23" s="377" t="str">
        <f t="shared" si="0"/>
        <v/>
      </c>
      <c r="D23" s="378">
        <f t="shared" si="1"/>
        <v>1</v>
      </c>
      <c r="E23" s="378">
        <f t="shared" si="2"/>
        <v>2</v>
      </c>
      <c r="F23" s="378">
        <f t="shared" si="3"/>
        <v>1</v>
      </c>
      <c r="G23" s="378">
        <f t="shared" si="4"/>
        <v>4</v>
      </c>
      <c r="H23" s="379" t="str">
        <f t="shared" si="5"/>
        <v>1.2.1.4</v>
      </c>
      <c r="I23" s="380"/>
      <c r="J23" s="381" t="str">
        <f t="shared" si="6"/>
        <v>Cdg I - 1.2.1.4</v>
      </c>
      <c r="K23" s="356" t="s">
        <v>253</v>
      </c>
      <c r="L23" s="382" t="s">
        <v>180</v>
      </c>
      <c r="M23" s="383" t="s">
        <v>204</v>
      </c>
      <c r="N23" s="395" t="s">
        <v>322</v>
      </c>
      <c r="O23" s="385">
        <v>10</v>
      </c>
      <c r="P23" s="212" t="s">
        <v>180</v>
      </c>
      <c r="Q23" s="357" t="s">
        <v>299</v>
      </c>
      <c r="R23" s="386">
        <v>66</v>
      </c>
      <c r="S23" s="358" t="s">
        <v>307</v>
      </c>
      <c r="T23" s="173"/>
      <c r="U23" s="387" t="str">
        <f t="shared" si="13"/>
        <v/>
      </c>
      <c r="V23" s="388" t="str">
        <f t="shared" si="14"/>
        <v/>
      </c>
      <c r="W23" s="152"/>
    </row>
    <row r="24" spans="1:23" s="485" customFormat="1" ht="110.4" x14ac:dyDescent="0.3">
      <c r="A24" s="376">
        <v>4</v>
      </c>
      <c r="B24" s="377"/>
      <c r="C24" s="377" t="str">
        <f t="shared" si="0"/>
        <v/>
      </c>
      <c r="D24" s="378">
        <f t="shared" si="1"/>
        <v>1</v>
      </c>
      <c r="E24" s="378">
        <f t="shared" si="2"/>
        <v>2</v>
      </c>
      <c r="F24" s="378">
        <f t="shared" si="3"/>
        <v>1</v>
      </c>
      <c r="G24" s="378">
        <f t="shared" si="4"/>
        <v>5</v>
      </c>
      <c r="H24" s="379" t="str">
        <f t="shared" si="5"/>
        <v>1.2.1.5</v>
      </c>
      <c r="I24" s="380"/>
      <c r="J24" s="381" t="str">
        <f t="shared" si="6"/>
        <v>Cdg I - 1.2.1.5</v>
      </c>
      <c r="K24" s="356" t="s">
        <v>254</v>
      </c>
      <c r="L24" s="382" t="s">
        <v>180</v>
      </c>
      <c r="M24" s="383" t="s">
        <v>196</v>
      </c>
      <c r="N24" s="395" t="s">
        <v>330</v>
      </c>
      <c r="O24" s="385">
        <v>2</v>
      </c>
      <c r="P24" s="212" t="s">
        <v>180</v>
      </c>
      <c r="Q24" s="357" t="s">
        <v>299</v>
      </c>
      <c r="R24" s="386">
        <v>66</v>
      </c>
      <c r="S24" s="358" t="s">
        <v>307</v>
      </c>
      <c r="T24" s="173"/>
      <c r="U24" s="387" t="str">
        <f t="shared" si="13"/>
        <v/>
      </c>
      <c r="V24" s="388" t="str">
        <f t="shared" si="14"/>
        <v/>
      </c>
      <c r="W24" s="152"/>
    </row>
    <row r="25" spans="1:23" s="485" customFormat="1" ht="17.399999999999999" x14ac:dyDescent="0.3">
      <c r="A25" s="376">
        <v>3</v>
      </c>
      <c r="B25" s="377"/>
      <c r="C25" s="377" t="str">
        <f t="shared" si="0"/>
        <v>Ü</v>
      </c>
      <c r="D25" s="378">
        <f t="shared" si="1"/>
        <v>1</v>
      </c>
      <c r="E25" s="378">
        <f t="shared" si="2"/>
        <v>2</v>
      </c>
      <c r="F25" s="378">
        <f t="shared" si="3"/>
        <v>2</v>
      </c>
      <c r="G25" s="378">
        <f t="shared" si="4"/>
        <v>0</v>
      </c>
      <c r="H25" s="379" t="str">
        <f t="shared" si="5"/>
        <v>1.2.2</v>
      </c>
      <c r="I25" s="380"/>
      <c r="J25" s="381" t="str">
        <f t="shared" si="6"/>
        <v>Cdg I - 1.2.2</v>
      </c>
      <c r="K25" s="356" t="s">
        <v>255</v>
      </c>
      <c r="L25" s="382" t="s">
        <v>180</v>
      </c>
      <c r="M25" s="383" t="s">
        <v>180</v>
      </c>
      <c r="N25" s="395"/>
      <c r="O25" s="385" t="s">
        <v>180</v>
      </c>
      <c r="P25" s="212" t="s">
        <v>180</v>
      </c>
      <c r="Q25" s="357" t="s">
        <v>180</v>
      </c>
      <c r="R25" s="386" t="s">
        <v>180</v>
      </c>
      <c r="S25" s="358" t="s">
        <v>180</v>
      </c>
      <c r="T25" s="173" t="s">
        <v>180</v>
      </c>
      <c r="U25" s="387" t="str">
        <f t="shared" si="13"/>
        <v/>
      </c>
      <c r="V25" s="388" t="str">
        <f t="shared" si="14"/>
        <v/>
      </c>
      <c r="W25" s="152"/>
    </row>
    <row r="26" spans="1:23" s="485" customFormat="1" ht="124.2" x14ac:dyDescent="0.3">
      <c r="A26" s="376">
        <v>4</v>
      </c>
      <c r="B26" s="377"/>
      <c r="C26" s="377" t="str">
        <f t="shared" si="0"/>
        <v/>
      </c>
      <c r="D26" s="378">
        <f t="shared" si="1"/>
        <v>1</v>
      </c>
      <c r="E26" s="378">
        <f t="shared" si="2"/>
        <v>2</v>
      </c>
      <c r="F26" s="378">
        <f t="shared" si="3"/>
        <v>2</v>
      </c>
      <c r="G26" s="378">
        <f t="shared" si="4"/>
        <v>1</v>
      </c>
      <c r="H26" s="379" t="str">
        <f t="shared" si="5"/>
        <v>1.2.2.1</v>
      </c>
      <c r="I26" s="380"/>
      <c r="J26" s="381" t="str">
        <f t="shared" si="6"/>
        <v>Cdg I - 1.2.2.1</v>
      </c>
      <c r="K26" s="356" t="s">
        <v>251</v>
      </c>
      <c r="L26" s="382" t="s">
        <v>176</v>
      </c>
      <c r="M26" s="383" t="s">
        <v>181</v>
      </c>
      <c r="N26" s="395" t="s">
        <v>319</v>
      </c>
      <c r="O26" s="385">
        <v>270</v>
      </c>
      <c r="P26" s="212" t="s">
        <v>180</v>
      </c>
      <c r="Q26" s="357" t="s">
        <v>299</v>
      </c>
      <c r="R26" s="386">
        <v>36</v>
      </c>
      <c r="S26" s="358" t="s">
        <v>307</v>
      </c>
      <c r="T26" s="173" t="s">
        <v>180</v>
      </c>
      <c r="U26" s="387" t="str">
        <f t="shared" si="13"/>
        <v/>
      </c>
      <c r="V26" s="388" t="str">
        <f t="shared" si="14"/>
        <v/>
      </c>
      <c r="W26" s="152"/>
    </row>
    <row r="27" spans="1:23" s="485" customFormat="1" ht="138" x14ac:dyDescent="0.3">
      <c r="A27" s="376">
        <v>4</v>
      </c>
      <c r="B27" s="377"/>
      <c r="C27" s="377" t="str">
        <f t="shared" si="0"/>
        <v/>
      </c>
      <c r="D27" s="378">
        <f t="shared" si="1"/>
        <v>1</v>
      </c>
      <c r="E27" s="378">
        <f t="shared" si="2"/>
        <v>2</v>
      </c>
      <c r="F27" s="378">
        <f t="shared" si="3"/>
        <v>2</v>
      </c>
      <c r="G27" s="378">
        <f t="shared" si="4"/>
        <v>2</v>
      </c>
      <c r="H27" s="379" t="str">
        <f t="shared" si="5"/>
        <v>1.2.2.2</v>
      </c>
      <c r="I27" s="380"/>
      <c r="J27" s="381" t="str">
        <f t="shared" si="6"/>
        <v>Cdg I - 1.2.2.2</v>
      </c>
      <c r="K27" s="356" t="s">
        <v>311</v>
      </c>
      <c r="L27" s="382" t="s">
        <v>176</v>
      </c>
      <c r="M27" s="383" t="s">
        <v>182</v>
      </c>
      <c r="N27" s="395" t="s">
        <v>320</v>
      </c>
      <c r="O27" s="385">
        <v>80</v>
      </c>
      <c r="P27" s="212" t="s">
        <v>180</v>
      </c>
      <c r="Q27" s="357" t="s">
        <v>299</v>
      </c>
      <c r="R27" s="386">
        <v>36</v>
      </c>
      <c r="S27" s="358" t="s">
        <v>307</v>
      </c>
      <c r="T27" s="173" t="s">
        <v>180</v>
      </c>
      <c r="U27" s="387" t="str">
        <f t="shared" si="13"/>
        <v/>
      </c>
      <c r="V27" s="388" t="str">
        <f t="shared" si="14"/>
        <v/>
      </c>
      <c r="W27" s="152"/>
    </row>
    <row r="28" spans="1:23" s="485" customFormat="1" ht="124.2" x14ac:dyDescent="0.3">
      <c r="A28" s="376">
        <v>4</v>
      </c>
      <c r="B28" s="377"/>
      <c r="C28" s="377" t="str">
        <f t="shared" si="0"/>
        <v/>
      </c>
      <c r="D28" s="378">
        <f t="shared" si="1"/>
        <v>1</v>
      </c>
      <c r="E28" s="378">
        <f t="shared" si="2"/>
        <v>2</v>
      </c>
      <c r="F28" s="378">
        <f t="shared" si="3"/>
        <v>2</v>
      </c>
      <c r="G28" s="378">
        <f t="shared" si="4"/>
        <v>3</v>
      </c>
      <c r="H28" s="379" t="str">
        <f t="shared" si="5"/>
        <v>1.2.2.3</v>
      </c>
      <c r="I28" s="380"/>
      <c r="J28" s="381" t="str">
        <f t="shared" si="6"/>
        <v>Cdg I - 1.2.2.3</v>
      </c>
      <c r="K28" s="356" t="s">
        <v>252</v>
      </c>
      <c r="L28" s="382" t="s">
        <v>176</v>
      </c>
      <c r="M28" s="383" t="s">
        <v>194</v>
      </c>
      <c r="N28" s="395" t="s">
        <v>321</v>
      </c>
      <c r="O28" s="385">
        <v>44</v>
      </c>
      <c r="P28" s="212" t="s">
        <v>180</v>
      </c>
      <c r="Q28" s="357" t="s">
        <v>299</v>
      </c>
      <c r="R28" s="386">
        <v>36</v>
      </c>
      <c r="S28" s="358" t="s">
        <v>307</v>
      </c>
      <c r="T28" s="173" t="s">
        <v>180</v>
      </c>
      <c r="U28" s="387" t="str">
        <f t="shared" si="13"/>
        <v/>
      </c>
      <c r="V28" s="388" t="str">
        <f t="shared" si="14"/>
        <v/>
      </c>
      <c r="W28" s="152"/>
    </row>
    <row r="29" spans="1:23" s="485" customFormat="1" ht="124.2" x14ac:dyDescent="0.3">
      <c r="A29" s="376">
        <v>4</v>
      </c>
      <c r="B29" s="377"/>
      <c r="C29" s="377" t="str">
        <f t="shared" si="0"/>
        <v/>
      </c>
      <c r="D29" s="378">
        <f t="shared" si="1"/>
        <v>1</v>
      </c>
      <c r="E29" s="378">
        <f t="shared" si="2"/>
        <v>2</v>
      </c>
      <c r="F29" s="378">
        <f t="shared" si="3"/>
        <v>2</v>
      </c>
      <c r="G29" s="378">
        <f t="shared" si="4"/>
        <v>4</v>
      </c>
      <c r="H29" s="379" t="str">
        <f t="shared" si="5"/>
        <v>1.2.2.4</v>
      </c>
      <c r="I29" s="380"/>
      <c r="J29" s="381" t="str">
        <f t="shared" si="6"/>
        <v>Cdg I - 1.2.2.4</v>
      </c>
      <c r="K29" s="356" t="s">
        <v>256</v>
      </c>
      <c r="L29" s="382" t="s">
        <v>176</v>
      </c>
      <c r="M29" s="383" t="s">
        <v>195</v>
      </c>
      <c r="N29" s="395" t="s">
        <v>322</v>
      </c>
      <c r="O29" s="385">
        <v>10</v>
      </c>
      <c r="P29" s="212" t="s">
        <v>180</v>
      </c>
      <c r="Q29" s="357" t="s">
        <v>299</v>
      </c>
      <c r="R29" s="386">
        <v>36</v>
      </c>
      <c r="S29" s="358" t="s">
        <v>307</v>
      </c>
      <c r="T29" s="173" t="s">
        <v>180</v>
      </c>
      <c r="U29" s="387" t="str">
        <f t="shared" si="13"/>
        <v/>
      </c>
      <c r="V29" s="388" t="str">
        <f t="shared" si="14"/>
        <v/>
      </c>
      <c r="W29" s="152"/>
    </row>
    <row r="30" spans="1:23" s="485" customFormat="1" ht="110.4" x14ac:dyDescent="0.3">
      <c r="A30" s="376">
        <v>4</v>
      </c>
      <c r="B30" s="377"/>
      <c r="C30" s="377" t="str">
        <f t="shared" si="0"/>
        <v/>
      </c>
      <c r="D30" s="378">
        <f t="shared" si="1"/>
        <v>1</v>
      </c>
      <c r="E30" s="378">
        <f t="shared" si="2"/>
        <v>2</v>
      </c>
      <c r="F30" s="378">
        <f t="shared" si="3"/>
        <v>2</v>
      </c>
      <c r="G30" s="378">
        <f t="shared" si="4"/>
        <v>5</v>
      </c>
      <c r="H30" s="379" t="str">
        <f t="shared" si="5"/>
        <v>1.2.2.5</v>
      </c>
      <c r="I30" s="380"/>
      <c r="J30" s="381" t="str">
        <f t="shared" si="6"/>
        <v>Cdg I - 1.2.2.5</v>
      </c>
      <c r="K30" s="356" t="s">
        <v>254</v>
      </c>
      <c r="L30" s="382" t="s">
        <v>176</v>
      </c>
      <c r="M30" s="383" t="s">
        <v>196</v>
      </c>
      <c r="N30" s="395" t="s">
        <v>330</v>
      </c>
      <c r="O30" s="385">
        <v>2</v>
      </c>
      <c r="P30" s="212" t="s">
        <v>180</v>
      </c>
      <c r="Q30" s="357" t="s">
        <v>299</v>
      </c>
      <c r="R30" s="386">
        <v>36</v>
      </c>
      <c r="S30" s="358" t="s">
        <v>307</v>
      </c>
      <c r="T30" s="173" t="s">
        <v>180</v>
      </c>
      <c r="U30" s="387" t="str">
        <f t="shared" si="13"/>
        <v/>
      </c>
      <c r="V30" s="388" t="str">
        <f t="shared" si="14"/>
        <v/>
      </c>
      <c r="W30" s="152"/>
    </row>
    <row r="31" spans="1:23" s="485" customFormat="1" ht="41.4" x14ac:dyDescent="0.3">
      <c r="A31" s="376">
        <v>3</v>
      </c>
      <c r="B31" s="377"/>
      <c r="C31" s="377" t="str">
        <f t="shared" si="0"/>
        <v>Ü</v>
      </c>
      <c r="D31" s="378">
        <f t="shared" si="1"/>
        <v>1</v>
      </c>
      <c r="E31" s="378">
        <f t="shared" si="2"/>
        <v>2</v>
      </c>
      <c r="F31" s="378">
        <f t="shared" si="3"/>
        <v>3</v>
      </c>
      <c r="G31" s="378">
        <f t="shared" si="4"/>
        <v>0</v>
      </c>
      <c r="H31" s="379" t="str">
        <f t="shared" si="5"/>
        <v>1.2.3</v>
      </c>
      <c r="I31" s="380"/>
      <c r="J31" s="381" t="str">
        <f t="shared" si="6"/>
        <v>Cdg I - 1.2.3</v>
      </c>
      <c r="K31" s="356" t="s">
        <v>337</v>
      </c>
      <c r="L31" s="382"/>
      <c r="M31" s="383"/>
      <c r="N31" s="395"/>
      <c r="O31" s="385"/>
      <c r="P31" s="212"/>
      <c r="Q31" s="357"/>
      <c r="R31" s="386"/>
      <c r="S31" s="358"/>
      <c r="T31" s="173"/>
      <c r="U31" s="387" t="str">
        <f t="shared" si="7"/>
        <v/>
      </c>
      <c r="V31" s="388" t="str">
        <f t="shared" si="8"/>
        <v/>
      </c>
      <c r="W31" s="152"/>
    </row>
    <row r="32" spans="1:23" s="485" customFormat="1" ht="96.6" x14ac:dyDescent="0.3">
      <c r="A32" s="376">
        <v>4</v>
      </c>
      <c r="B32" s="377"/>
      <c r="C32" s="377" t="str">
        <f t="shared" si="0"/>
        <v/>
      </c>
      <c r="D32" s="378">
        <f t="shared" si="1"/>
        <v>1</v>
      </c>
      <c r="E32" s="378">
        <f t="shared" si="2"/>
        <v>2</v>
      </c>
      <c r="F32" s="378">
        <f t="shared" si="3"/>
        <v>3</v>
      </c>
      <c r="G32" s="378">
        <f t="shared" si="4"/>
        <v>1</v>
      </c>
      <c r="H32" s="379" t="str">
        <f t="shared" si="5"/>
        <v>1.2.3.1</v>
      </c>
      <c r="I32" s="380"/>
      <c r="J32" s="381" t="str">
        <f t="shared" si="6"/>
        <v>Cdg I - 1.2.3.1</v>
      </c>
      <c r="K32" s="356" t="s">
        <v>257</v>
      </c>
      <c r="L32" s="382"/>
      <c r="M32" s="383" t="s">
        <v>183</v>
      </c>
      <c r="N32" s="395" t="s">
        <v>331</v>
      </c>
      <c r="O32" s="385">
        <v>1</v>
      </c>
      <c r="P32" s="212"/>
      <c r="Q32" s="357" t="s">
        <v>299</v>
      </c>
      <c r="R32" s="386">
        <v>66</v>
      </c>
      <c r="S32" s="358" t="s">
        <v>307</v>
      </c>
      <c r="T32" s="173"/>
      <c r="U32" s="387" t="str">
        <f t="shared" si="7"/>
        <v/>
      </c>
      <c r="V32" s="388" t="str">
        <f t="shared" si="8"/>
        <v/>
      </c>
      <c r="W32" s="152"/>
    </row>
    <row r="33" spans="1:23" s="485" customFormat="1" ht="27.6" x14ac:dyDescent="0.3">
      <c r="A33" s="376">
        <v>3</v>
      </c>
      <c r="B33" s="377"/>
      <c r="C33" s="377" t="str">
        <f t="shared" si="0"/>
        <v>Ü</v>
      </c>
      <c r="D33" s="378">
        <f t="shared" si="1"/>
        <v>1</v>
      </c>
      <c r="E33" s="378">
        <f t="shared" si="2"/>
        <v>2</v>
      </c>
      <c r="F33" s="378">
        <f t="shared" si="3"/>
        <v>4</v>
      </c>
      <c r="G33" s="378">
        <f t="shared" si="4"/>
        <v>0</v>
      </c>
      <c r="H33" s="379" t="str">
        <f t="shared" si="5"/>
        <v>1.2.4</v>
      </c>
      <c r="I33" s="380"/>
      <c r="J33" s="381" t="str">
        <f t="shared" si="6"/>
        <v>Cdg I - 1.2.4</v>
      </c>
      <c r="K33" s="356" t="s">
        <v>258</v>
      </c>
      <c r="L33" s="382" t="s">
        <v>180</v>
      </c>
      <c r="M33" s="383" t="s">
        <v>180</v>
      </c>
      <c r="N33" s="395"/>
      <c r="O33" s="385" t="s">
        <v>180</v>
      </c>
      <c r="P33" s="212" t="s">
        <v>180</v>
      </c>
      <c r="Q33" s="357" t="s">
        <v>180</v>
      </c>
      <c r="R33" s="386" t="s">
        <v>180</v>
      </c>
      <c r="S33" s="358" t="s">
        <v>180</v>
      </c>
      <c r="T33" s="173" t="s">
        <v>180</v>
      </c>
      <c r="U33" s="387" t="str">
        <f t="shared" ref="U33" si="15">IF($V33="",
IF($T33&lt;&gt;"",ROUND(IF($P33&lt;&gt;"",$P33,IF($O33&lt;&gt;"",$O33,0))*$T33*R33,$K$9),""),"")</f>
        <v/>
      </c>
      <c r="V33" s="388" t="str">
        <f t="shared" ref="V33" si="16">IF(OR(LEFT($L33,1)="X",LEFT($L33,1)="x"),
IF($T33&lt;&gt;"",ROUND(IF($P33&lt;&gt;"",$P33,IF($O33&lt;&gt;"",$O33,0))*$T33*R33,$K$9),""),"")</f>
        <v/>
      </c>
      <c r="W33" s="152"/>
    </row>
    <row r="34" spans="1:23" s="485" customFormat="1" ht="96.6" x14ac:dyDescent="0.3">
      <c r="A34" s="376">
        <v>4</v>
      </c>
      <c r="B34" s="377"/>
      <c r="C34" s="377" t="str">
        <f t="shared" si="0"/>
        <v/>
      </c>
      <c r="D34" s="378">
        <f t="shared" si="1"/>
        <v>1</v>
      </c>
      <c r="E34" s="378">
        <f t="shared" si="2"/>
        <v>2</v>
      </c>
      <c r="F34" s="378">
        <f t="shared" si="3"/>
        <v>4</v>
      </c>
      <c r="G34" s="378">
        <f t="shared" si="4"/>
        <v>1</v>
      </c>
      <c r="H34" s="379" t="str">
        <f t="shared" si="5"/>
        <v>1.2.4.1</v>
      </c>
      <c r="I34" s="380"/>
      <c r="J34" s="381" t="str">
        <f t="shared" si="6"/>
        <v>Cdg I - 1.2.4.1</v>
      </c>
      <c r="K34" s="356" t="s">
        <v>257</v>
      </c>
      <c r="L34" s="382" t="s">
        <v>176</v>
      </c>
      <c r="M34" s="383" t="s">
        <v>183</v>
      </c>
      <c r="N34" s="395" t="s">
        <v>331</v>
      </c>
      <c r="O34" s="385">
        <v>1</v>
      </c>
      <c r="P34" s="212" t="s">
        <v>180</v>
      </c>
      <c r="Q34" s="357" t="s">
        <v>299</v>
      </c>
      <c r="R34" s="386">
        <v>36</v>
      </c>
      <c r="S34" s="358" t="s">
        <v>307</v>
      </c>
      <c r="T34" s="173" t="s">
        <v>180</v>
      </c>
      <c r="U34" s="387" t="str">
        <f t="shared" ref="U34:U43" si="17">IF($V34="",
IF($T34&lt;&gt;"",ROUND(IF($P34&lt;&gt;"",$P34,IF($O34&lt;&gt;"",$O34,0))*$T34*R34,$K$9),""),"")</f>
        <v/>
      </c>
      <c r="V34" s="388" t="str">
        <f t="shared" ref="V34:V43" si="18">IF(OR(LEFT($L34,1)="X",LEFT($L34,1)="x"),
IF($T34&lt;&gt;"",ROUND(IF($P34&lt;&gt;"",$P34,IF($O34&lt;&gt;"",$O34,0))*$T34*R34,$K$9),""),"")</f>
        <v/>
      </c>
      <c r="W34" s="152"/>
    </row>
    <row r="35" spans="1:23" s="485" customFormat="1" ht="55.2" x14ac:dyDescent="0.3">
      <c r="A35" s="376">
        <v>3</v>
      </c>
      <c r="B35" s="377"/>
      <c r="C35" s="377" t="str">
        <f t="shared" si="0"/>
        <v>Ü</v>
      </c>
      <c r="D35" s="378">
        <f t="shared" si="1"/>
        <v>1</v>
      </c>
      <c r="E35" s="378">
        <f t="shared" si="2"/>
        <v>2</v>
      </c>
      <c r="F35" s="378">
        <f t="shared" si="3"/>
        <v>5</v>
      </c>
      <c r="G35" s="378">
        <f t="shared" si="4"/>
        <v>0</v>
      </c>
      <c r="H35" s="379" t="str">
        <f t="shared" si="5"/>
        <v>1.2.5</v>
      </c>
      <c r="I35" s="380"/>
      <c r="J35" s="381" t="str">
        <f t="shared" si="6"/>
        <v>Cdg I - 1.2.5</v>
      </c>
      <c r="K35" s="356" t="s">
        <v>338</v>
      </c>
      <c r="L35" s="382" t="s">
        <v>180</v>
      </c>
      <c r="M35" s="383" t="s">
        <v>180</v>
      </c>
      <c r="N35" s="395"/>
      <c r="O35" s="385" t="s">
        <v>180</v>
      </c>
      <c r="P35" s="212" t="s">
        <v>180</v>
      </c>
      <c r="Q35" s="357" t="s">
        <v>180</v>
      </c>
      <c r="R35" s="386" t="s">
        <v>180</v>
      </c>
      <c r="S35" s="358" t="s">
        <v>180</v>
      </c>
      <c r="T35" s="173" t="s">
        <v>180</v>
      </c>
      <c r="U35" s="387" t="str">
        <f t="shared" si="17"/>
        <v/>
      </c>
      <c r="V35" s="388" t="str">
        <f t="shared" si="18"/>
        <v/>
      </c>
      <c r="W35" s="152"/>
    </row>
    <row r="36" spans="1:23" s="485" customFormat="1" ht="165.6" x14ac:dyDescent="0.3">
      <c r="A36" s="376">
        <v>4</v>
      </c>
      <c r="B36" s="377"/>
      <c r="C36" s="377" t="str">
        <f t="shared" si="0"/>
        <v/>
      </c>
      <c r="D36" s="378">
        <f t="shared" si="1"/>
        <v>1</v>
      </c>
      <c r="E36" s="378">
        <f t="shared" si="2"/>
        <v>2</v>
      </c>
      <c r="F36" s="378">
        <f t="shared" si="3"/>
        <v>5</v>
      </c>
      <c r="G36" s="378">
        <f t="shared" si="4"/>
        <v>1</v>
      </c>
      <c r="H36" s="379" t="str">
        <f t="shared" si="5"/>
        <v>1.2.5.1</v>
      </c>
      <c r="I36" s="380"/>
      <c r="J36" s="381" t="str">
        <f t="shared" si="6"/>
        <v>Cdg I - 1.2.5.1</v>
      </c>
      <c r="K36" s="356" t="s">
        <v>259</v>
      </c>
      <c r="L36" s="382" t="s">
        <v>180</v>
      </c>
      <c r="M36" s="383" t="s">
        <v>205</v>
      </c>
      <c r="N36" s="395" t="s">
        <v>323</v>
      </c>
      <c r="O36" s="385">
        <v>7</v>
      </c>
      <c r="P36" s="212" t="s">
        <v>180</v>
      </c>
      <c r="Q36" s="357" t="s">
        <v>299</v>
      </c>
      <c r="R36" s="386">
        <v>66</v>
      </c>
      <c r="S36" s="358" t="s">
        <v>307</v>
      </c>
      <c r="T36" s="173" t="s">
        <v>180</v>
      </c>
      <c r="U36" s="387" t="str">
        <f t="shared" si="17"/>
        <v/>
      </c>
      <c r="V36" s="388" t="str">
        <f t="shared" si="18"/>
        <v/>
      </c>
      <c r="W36" s="152"/>
    </row>
    <row r="37" spans="1:23" s="485" customFormat="1" ht="165.6" x14ac:dyDescent="0.3">
      <c r="A37" s="376">
        <v>4</v>
      </c>
      <c r="B37" s="377"/>
      <c r="C37" s="377" t="str">
        <f t="shared" si="0"/>
        <v/>
      </c>
      <c r="D37" s="378">
        <f t="shared" si="1"/>
        <v>1</v>
      </c>
      <c r="E37" s="378">
        <f t="shared" si="2"/>
        <v>2</v>
      </c>
      <c r="F37" s="378">
        <f t="shared" si="3"/>
        <v>5</v>
      </c>
      <c r="G37" s="378">
        <f t="shared" si="4"/>
        <v>2</v>
      </c>
      <c r="H37" s="379" t="str">
        <f t="shared" si="5"/>
        <v>1.2.5.2</v>
      </c>
      <c r="I37" s="380"/>
      <c r="J37" s="381" t="str">
        <f t="shared" si="6"/>
        <v>Cdg I - 1.2.5.2</v>
      </c>
      <c r="K37" s="356" t="s">
        <v>260</v>
      </c>
      <c r="L37" s="382" t="s">
        <v>180</v>
      </c>
      <c r="M37" s="383" t="s">
        <v>205</v>
      </c>
      <c r="N37" s="395" t="s">
        <v>323</v>
      </c>
      <c r="O37" s="385">
        <v>89</v>
      </c>
      <c r="P37" s="212" t="s">
        <v>180</v>
      </c>
      <c r="Q37" s="357" t="s">
        <v>299</v>
      </c>
      <c r="R37" s="386">
        <v>66</v>
      </c>
      <c r="S37" s="358" t="s">
        <v>307</v>
      </c>
      <c r="T37" s="173" t="s">
        <v>180</v>
      </c>
      <c r="U37" s="387" t="str">
        <f t="shared" si="17"/>
        <v/>
      </c>
      <c r="V37" s="388" t="str">
        <f t="shared" si="18"/>
        <v/>
      </c>
      <c r="W37" s="152"/>
    </row>
    <row r="38" spans="1:23" s="485" customFormat="1" ht="165.6" x14ac:dyDescent="0.3">
      <c r="A38" s="376">
        <v>4</v>
      </c>
      <c r="B38" s="377"/>
      <c r="C38" s="377" t="str">
        <f t="shared" si="0"/>
        <v/>
      </c>
      <c r="D38" s="378">
        <f t="shared" si="1"/>
        <v>1</v>
      </c>
      <c r="E38" s="378">
        <f t="shared" si="2"/>
        <v>2</v>
      </c>
      <c r="F38" s="378">
        <f t="shared" si="3"/>
        <v>5</v>
      </c>
      <c r="G38" s="378">
        <f t="shared" si="4"/>
        <v>3</v>
      </c>
      <c r="H38" s="379" t="str">
        <f t="shared" si="5"/>
        <v>1.2.5.3</v>
      </c>
      <c r="I38" s="380"/>
      <c r="J38" s="381" t="str">
        <f t="shared" si="6"/>
        <v>Cdg I - 1.2.5.3</v>
      </c>
      <c r="K38" s="356" t="s">
        <v>261</v>
      </c>
      <c r="L38" s="382" t="s">
        <v>180</v>
      </c>
      <c r="M38" s="383" t="s">
        <v>205</v>
      </c>
      <c r="N38" s="395" t="s">
        <v>323</v>
      </c>
      <c r="O38" s="385">
        <v>20</v>
      </c>
      <c r="P38" s="212" t="s">
        <v>180</v>
      </c>
      <c r="Q38" s="357" t="s">
        <v>299</v>
      </c>
      <c r="R38" s="386">
        <v>66</v>
      </c>
      <c r="S38" s="358" t="s">
        <v>307</v>
      </c>
      <c r="T38" s="173" t="s">
        <v>180</v>
      </c>
      <c r="U38" s="387" t="str">
        <f t="shared" si="17"/>
        <v/>
      </c>
      <c r="V38" s="388" t="str">
        <f t="shared" si="18"/>
        <v/>
      </c>
      <c r="W38" s="152"/>
    </row>
    <row r="39" spans="1:23" s="485" customFormat="1" ht="165.6" x14ac:dyDescent="0.3">
      <c r="A39" s="376">
        <v>4</v>
      </c>
      <c r="B39" s="377"/>
      <c r="C39" s="377" t="str">
        <f t="shared" si="0"/>
        <v/>
      </c>
      <c r="D39" s="378">
        <f t="shared" si="1"/>
        <v>1</v>
      </c>
      <c r="E39" s="378">
        <f t="shared" si="2"/>
        <v>2</v>
      </c>
      <c r="F39" s="378">
        <f t="shared" si="3"/>
        <v>5</v>
      </c>
      <c r="G39" s="378">
        <f t="shared" si="4"/>
        <v>4</v>
      </c>
      <c r="H39" s="379" t="str">
        <f t="shared" si="5"/>
        <v>1.2.5.4</v>
      </c>
      <c r="I39" s="380"/>
      <c r="J39" s="381" t="str">
        <f t="shared" si="6"/>
        <v>Cdg I - 1.2.5.4</v>
      </c>
      <c r="K39" s="356" t="s">
        <v>262</v>
      </c>
      <c r="L39" s="382" t="s">
        <v>180</v>
      </c>
      <c r="M39" s="383" t="s">
        <v>205</v>
      </c>
      <c r="N39" s="395" t="s">
        <v>323</v>
      </c>
      <c r="O39" s="385">
        <v>2</v>
      </c>
      <c r="P39" s="212" t="s">
        <v>180</v>
      </c>
      <c r="Q39" s="357" t="s">
        <v>299</v>
      </c>
      <c r="R39" s="386">
        <v>66</v>
      </c>
      <c r="S39" s="358" t="s">
        <v>307</v>
      </c>
      <c r="T39" s="173" t="s">
        <v>180</v>
      </c>
      <c r="U39" s="387" t="str">
        <f t="shared" ref="U39" si="19">IF($V39="",
IF($T39&lt;&gt;"",ROUND(IF($P39&lt;&gt;"",$P39,IF($O39&lt;&gt;"",$O39,0))*$T39*R39,$K$9),""),"")</f>
        <v/>
      </c>
      <c r="V39" s="388" t="str">
        <f t="shared" ref="V39" si="20">IF(OR(LEFT($L39,1)="X",LEFT($L39,1)="x"),
IF($T39&lt;&gt;"",ROUND(IF($P39&lt;&gt;"",$P39,IF($O39&lt;&gt;"",$O39,0))*$T39*R39,$K$9),""),"")</f>
        <v/>
      </c>
      <c r="W39" s="152"/>
    </row>
    <row r="40" spans="1:23" s="485" customFormat="1" ht="165.6" x14ac:dyDescent="0.3">
      <c r="A40" s="376">
        <v>4</v>
      </c>
      <c r="B40" s="377"/>
      <c r="C40" s="377" t="str">
        <f t="shared" si="0"/>
        <v/>
      </c>
      <c r="D40" s="378">
        <f t="shared" si="1"/>
        <v>1</v>
      </c>
      <c r="E40" s="378">
        <f t="shared" si="2"/>
        <v>2</v>
      </c>
      <c r="F40" s="378">
        <f t="shared" si="3"/>
        <v>5</v>
      </c>
      <c r="G40" s="378">
        <f t="shared" si="4"/>
        <v>5</v>
      </c>
      <c r="H40" s="379" t="str">
        <f t="shared" si="5"/>
        <v>1.2.5.5</v>
      </c>
      <c r="I40" s="380"/>
      <c r="J40" s="381" t="str">
        <f t="shared" si="6"/>
        <v>Cdg I - 1.2.5.5</v>
      </c>
      <c r="K40" s="356" t="s">
        <v>263</v>
      </c>
      <c r="L40" s="382" t="s">
        <v>180</v>
      </c>
      <c r="M40" s="383" t="s">
        <v>206</v>
      </c>
      <c r="N40" s="395" t="s">
        <v>324</v>
      </c>
      <c r="O40" s="385">
        <v>81</v>
      </c>
      <c r="P40" s="212" t="s">
        <v>180</v>
      </c>
      <c r="Q40" s="357" t="s">
        <v>299</v>
      </c>
      <c r="R40" s="386">
        <v>66</v>
      </c>
      <c r="S40" s="358" t="s">
        <v>307</v>
      </c>
      <c r="T40" s="173" t="s">
        <v>180</v>
      </c>
      <c r="U40" s="387" t="str">
        <f t="shared" si="17"/>
        <v/>
      </c>
      <c r="V40" s="388" t="str">
        <f t="shared" si="18"/>
        <v/>
      </c>
      <c r="W40" s="152"/>
    </row>
    <row r="41" spans="1:23" s="485" customFormat="1" ht="165.6" x14ac:dyDescent="0.3">
      <c r="A41" s="376">
        <v>4</v>
      </c>
      <c r="B41" s="377"/>
      <c r="C41" s="377" t="str">
        <f t="shared" si="0"/>
        <v/>
      </c>
      <c r="D41" s="378">
        <f t="shared" si="1"/>
        <v>1</v>
      </c>
      <c r="E41" s="378">
        <f t="shared" si="2"/>
        <v>2</v>
      </c>
      <c r="F41" s="378">
        <f t="shared" si="3"/>
        <v>5</v>
      </c>
      <c r="G41" s="378">
        <f t="shared" si="4"/>
        <v>6</v>
      </c>
      <c r="H41" s="379" t="str">
        <f t="shared" si="5"/>
        <v>1.2.5.6</v>
      </c>
      <c r="I41" s="380"/>
      <c r="J41" s="381" t="str">
        <f t="shared" si="6"/>
        <v>Cdg I - 1.2.5.6</v>
      </c>
      <c r="K41" s="356" t="s">
        <v>264</v>
      </c>
      <c r="L41" s="382" t="s">
        <v>180</v>
      </c>
      <c r="M41" s="383" t="s">
        <v>206</v>
      </c>
      <c r="N41" s="395" t="s">
        <v>324</v>
      </c>
      <c r="O41" s="385">
        <v>214</v>
      </c>
      <c r="P41" s="212" t="s">
        <v>180</v>
      </c>
      <c r="Q41" s="357" t="s">
        <v>299</v>
      </c>
      <c r="R41" s="386">
        <v>66</v>
      </c>
      <c r="S41" s="358" t="s">
        <v>307</v>
      </c>
      <c r="T41" s="173" t="s">
        <v>180</v>
      </c>
      <c r="U41" s="387" t="str">
        <f t="shared" si="17"/>
        <v/>
      </c>
      <c r="V41" s="388" t="str">
        <f t="shared" si="18"/>
        <v/>
      </c>
      <c r="W41" s="152"/>
    </row>
    <row r="42" spans="1:23" s="485" customFormat="1" ht="165.6" x14ac:dyDescent="0.3">
      <c r="A42" s="376">
        <v>4</v>
      </c>
      <c r="B42" s="377"/>
      <c r="C42" s="377" t="str">
        <f t="shared" si="0"/>
        <v/>
      </c>
      <c r="D42" s="378">
        <f t="shared" si="1"/>
        <v>1</v>
      </c>
      <c r="E42" s="378">
        <f t="shared" si="2"/>
        <v>2</v>
      </c>
      <c r="F42" s="378">
        <f t="shared" si="3"/>
        <v>5</v>
      </c>
      <c r="G42" s="378">
        <f t="shared" si="4"/>
        <v>7</v>
      </c>
      <c r="H42" s="379" t="str">
        <f t="shared" si="5"/>
        <v>1.2.5.7</v>
      </c>
      <c r="I42" s="380"/>
      <c r="J42" s="381" t="str">
        <f t="shared" si="6"/>
        <v>Cdg I - 1.2.5.7</v>
      </c>
      <c r="K42" s="356" t="s">
        <v>265</v>
      </c>
      <c r="L42" s="382" t="s">
        <v>180</v>
      </c>
      <c r="M42" s="383" t="s">
        <v>206</v>
      </c>
      <c r="N42" s="395" t="s">
        <v>324</v>
      </c>
      <c r="O42" s="385">
        <v>145</v>
      </c>
      <c r="P42" s="212" t="s">
        <v>180</v>
      </c>
      <c r="Q42" s="357" t="s">
        <v>299</v>
      </c>
      <c r="R42" s="386">
        <v>66</v>
      </c>
      <c r="S42" s="358" t="s">
        <v>307</v>
      </c>
      <c r="T42" s="173" t="s">
        <v>180</v>
      </c>
      <c r="U42" s="387" t="str">
        <f t="shared" si="17"/>
        <v/>
      </c>
      <c r="V42" s="388" t="str">
        <f t="shared" si="18"/>
        <v/>
      </c>
      <c r="W42" s="152"/>
    </row>
    <row r="43" spans="1:23" s="485" customFormat="1" ht="165.6" x14ac:dyDescent="0.3">
      <c r="A43" s="376">
        <v>4</v>
      </c>
      <c r="B43" s="377"/>
      <c r="C43" s="377" t="str">
        <f t="shared" si="0"/>
        <v/>
      </c>
      <c r="D43" s="378">
        <f t="shared" si="1"/>
        <v>1</v>
      </c>
      <c r="E43" s="378">
        <f t="shared" si="2"/>
        <v>2</v>
      </c>
      <c r="F43" s="378">
        <f t="shared" si="3"/>
        <v>5</v>
      </c>
      <c r="G43" s="378">
        <f t="shared" si="4"/>
        <v>8</v>
      </c>
      <c r="H43" s="379" t="str">
        <f t="shared" si="5"/>
        <v>1.2.5.8</v>
      </c>
      <c r="I43" s="380"/>
      <c r="J43" s="381" t="str">
        <f t="shared" si="6"/>
        <v>Cdg I - 1.2.5.8</v>
      </c>
      <c r="K43" s="356" t="s">
        <v>266</v>
      </c>
      <c r="L43" s="382" t="s">
        <v>180</v>
      </c>
      <c r="M43" s="383" t="s">
        <v>206</v>
      </c>
      <c r="N43" s="395" t="s">
        <v>324</v>
      </c>
      <c r="O43" s="385">
        <v>18</v>
      </c>
      <c r="P43" s="212" t="s">
        <v>180</v>
      </c>
      <c r="Q43" s="357" t="s">
        <v>299</v>
      </c>
      <c r="R43" s="386">
        <v>66</v>
      </c>
      <c r="S43" s="358" t="s">
        <v>307</v>
      </c>
      <c r="T43" s="173" t="s">
        <v>180</v>
      </c>
      <c r="U43" s="387" t="str">
        <f t="shared" si="17"/>
        <v/>
      </c>
      <c r="V43" s="388" t="str">
        <f t="shared" si="18"/>
        <v/>
      </c>
      <c r="W43" s="152"/>
    </row>
    <row r="44" spans="1:23" s="485" customFormat="1" ht="165.6" x14ac:dyDescent="0.3">
      <c r="A44" s="376">
        <v>4</v>
      </c>
      <c r="B44" s="377"/>
      <c r="C44" s="377" t="str">
        <f t="shared" si="0"/>
        <v/>
      </c>
      <c r="D44" s="378">
        <f t="shared" si="1"/>
        <v>1</v>
      </c>
      <c r="E44" s="378">
        <f t="shared" si="2"/>
        <v>2</v>
      </c>
      <c r="F44" s="378">
        <f t="shared" si="3"/>
        <v>5</v>
      </c>
      <c r="G44" s="378">
        <f t="shared" si="4"/>
        <v>9</v>
      </c>
      <c r="H44" s="379" t="str">
        <f t="shared" si="5"/>
        <v>1.2.5.9</v>
      </c>
      <c r="I44" s="380"/>
      <c r="J44" s="381" t="str">
        <f t="shared" si="6"/>
        <v>Cdg I - 1.2.5.9</v>
      </c>
      <c r="K44" s="356" t="s">
        <v>267</v>
      </c>
      <c r="L44" s="382"/>
      <c r="M44" s="383" t="s">
        <v>206</v>
      </c>
      <c r="N44" s="395" t="s">
        <v>324</v>
      </c>
      <c r="O44" s="385">
        <v>36</v>
      </c>
      <c r="P44" s="212"/>
      <c r="Q44" s="357" t="s">
        <v>299</v>
      </c>
      <c r="R44" s="386">
        <v>66</v>
      </c>
      <c r="S44" s="358" t="s">
        <v>307</v>
      </c>
      <c r="T44" s="173"/>
      <c r="U44" s="387" t="str">
        <f t="shared" si="7"/>
        <v/>
      </c>
      <c r="V44" s="388" t="str">
        <f t="shared" si="8"/>
        <v/>
      </c>
      <c r="W44" s="152"/>
    </row>
    <row r="45" spans="1:23" s="485" customFormat="1" ht="165.6" x14ac:dyDescent="0.3">
      <c r="A45" s="376">
        <v>4</v>
      </c>
      <c r="B45" s="377"/>
      <c r="C45" s="377" t="str">
        <f t="shared" si="0"/>
        <v/>
      </c>
      <c r="D45" s="378">
        <f t="shared" si="1"/>
        <v>1</v>
      </c>
      <c r="E45" s="378">
        <f t="shared" si="2"/>
        <v>2</v>
      </c>
      <c r="F45" s="378">
        <f t="shared" si="3"/>
        <v>5</v>
      </c>
      <c r="G45" s="378">
        <f t="shared" si="4"/>
        <v>10</v>
      </c>
      <c r="H45" s="379" t="str">
        <f t="shared" si="5"/>
        <v>1.2.5.10</v>
      </c>
      <c r="I45" s="380"/>
      <c r="J45" s="381" t="str">
        <f t="shared" si="6"/>
        <v>Cdg I - 1.2.5.10</v>
      </c>
      <c r="K45" s="356" t="s">
        <v>268</v>
      </c>
      <c r="L45" s="382"/>
      <c r="M45" s="383" t="s">
        <v>206</v>
      </c>
      <c r="N45" s="395" t="s">
        <v>324</v>
      </c>
      <c r="O45" s="385">
        <v>12</v>
      </c>
      <c r="P45" s="212"/>
      <c r="Q45" s="357" t="s">
        <v>299</v>
      </c>
      <c r="R45" s="386">
        <v>66</v>
      </c>
      <c r="S45" s="358" t="s">
        <v>307</v>
      </c>
      <c r="T45" s="173"/>
      <c r="U45" s="387" t="str">
        <f t="shared" si="7"/>
        <v/>
      </c>
      <c r="V45" s="388" t="str">
        <f t="shared" si="8"/>
        <v/>
      </c>
      <c r="W45" s="152"/>
    </row>
    <row r="46" spans="1:23" s="485" customFormat="1" ht="41.4" x14ac:dyDescent="0.3">
      <c r="A46" s="376">
        <v>3</v>
      </c>
      <c r="B46" s="377"/>
      <c r="C46" s="377" t="str">
        <f t="shared" si="0"/>
        <v>Ü</v>
      </c>
      <c r="D46" s="378">
        <f t="shared" si="1"/>
        <v>1</v>
      </c>
      <c r="E46" s="378">
        <f t="shared" si="2"/>
        <v>2</v>
      </c>
      <c r="F46" s="378">
        <f t="shared" si="3"/>
        <v>6</v>
      </c>
      <c r="G46" s="378">
        <f t="shared" si="4"/>
        <v>0</v>
      </c>
      <c r="H46" s="379" t="str">
        <f t="shared" si="5"/>
        <v>1.2.6</v>
      </c>
      <c r="I46" s="380"/>
      <c r="J46" s="381" t="str">
        <f t="shared" si="6"/>
        <v>Cdg I - 1.2.6</v>
      </c>
      <c r="K46" s="356" t="s">
        <v>333</v>
      </c>
      <c r="L46" s="382"/>
      <c r="M46" s="383"/>
      <c r="N46" s="395"/>
      <c r="O46" s="385"/>
      <c r="P46" s="212"/>
      <c r="Q46" s="357"/>
      <c r="R46" s="386"/>
      <c r="S46" s="358"/>
      <c r="T46" s="173"/>
      <c r="U46" s="387" t="str">
        <f t="shared" si="7"/>
        <v/>
      </c>
      <c r="V46" s="388" t="str">
        <f t="shared" si="8"/>
        <v/>
      </c>
      <c r="W46" s="152"/>
    </row>
    <row r="47" spans="1:23" s="485" customFormat="1" ht="165.6" x14ac:dyDescent="0.3">
      <c r="A47" s="376">
        <v>4</v>
      </c>
      <c r="B47" s="377"/>
      <c r="C47" s="377" t="str">
        <f t="shared" si="0"/>
        <v/>
      </c>
      <c r="D47" s="378">
        <f t="shared" si="1"/>
        <v>1</v>
      </c>
      <c r="E47" s="378">
        <f t="shared" si="2"/>
        <v>2</v>
      </c>
      <c r="F47" s="378">
        <f t="shared" si="3"/>
        <v>6</v>
      </c>
      <c r="G47" s="378">
        <f t="shared" si="4"/>
        <v>1</v>
      </c>
      <c r="H47" s="379" t="str">
        <f t="shared" si="5"/>
        <v>1.2.6.1</v>
      </c>
      <c r="I47" s="380"/>
      <c r="J47" s="381" t="str">
        <f t="shared" si="6"/>
        <v>Cdg I - 1.2.6.1</v>
      </c>
      <c r="K47" s="356" t="s">
        <v>259</v>
      </c>
      <c r="L47" s="382" t="s">
        <v>176</v>
      </c>
      <c r="M47" s="383" t="s">
        <v>205</v>
      </c>
      <c r="N47" s="395" t="s">
        <v>323</v>
      </c>
      <c r="O47" s="385">
        <v>7</v>
      </c>
      <c r="P47" s="212"/>
      <c r="Q47" s="357" t="s">
        <v>299</v>
      </c>
      <c r="R47" s="386">
        <v>36</v>
      </c>
      <c r="S47" s="358" t="s">
        <v>307</v>
      </c>
      <c r="T47" s="173"/>
      <c r="U47" s="387" t="str">
        <f t="shared" si="7"/>
        <v/>
      </c>
      <c r="V47" s="388" t="str">
        <f t="shared" si="8"/>
        <v/>
      </c>
      <c r="W47" s="152"/>
    </row>
    <row r="48" spans="1:23" s="485" customFormat="1" ht="165.6" x14ac:dyDescent="0.3">
      <c r="A48" s="376">
        <v>4</v>
      </c>
      <c r="B48" s="377"/>
      <c r="C48" s="377" t="str">
        <f t="shared" si="0"/>
        <v/>
      </c>
      <c r="D48" s="378">
        <f t="shared" si="1"/>
        <v>1</v>
      </c>
      <c r="E48" s="378">
        <f t="shared" si="2"/>
        <v>2</v>
      </c>
      <c r="F48" s="378">
        <f t="shared" si="3"/>
        <v>6</v>
      </c>
      <c r="G48" s="378">
        <f t="shared" si="4"/>
        <v>2</v>
      </c>
      <c r="H48" s="379" t="str">
        <f t="shared" si="5"/>
        <v>1.2.6.2</v>
      </c>
      <c r="I48" s="380"/>
      <c r="J48" s="381" t="str">
        <f t="shared" si="6"/>
        <v>Cdg I - 1.2.6.2</v>
      </c>
      <c r="K48" s="356" t="s">
        <v>260</v>
      </c>
      <c r="L48" s="382" t="s">
        <v>176</v>
      </c>
      <c r="M48" s="383" t="s">
        <v>205</v>
      </c>
      <c r="N48" s="395" t="s">
        <v>323</v>
      </c>
      <c r="O48" s="385">
        <v>89</v>
      </c>
      <c r="P48" s="212" t="s">
        <v>180</v>
      </c>
      <c r="Q48" s="357" t="s">
        <v>299</v>
      </c>
      <c r="R48" s="386">
        <v>36</v>
      </c>
      <c r="S48" s="358" t="s">
        <v>307</v>
      </c>
      <c r="T48" s="173" t="s">
        <v>180</v>
      </c>
      <c r="U48" s="387" t="str">
        <f t="shared" ref="U48" si="21">IF($V48="",
IF($T48&lt;&gt;"",ROUND(IF($P48&lt;&gt;"",$P48,IF($O48&lt;&gt;"",$O48,0))*$T48*R48,$K$9),""),"")</f>
        <v/>
      </c>
      <c r="V48" s="388" t="str">
        <f t="shared" ref="V48" si="22">IF(OR(LEFT($L48,1)="X",LEFT($L48,1)="x"),
IF($T48&lt;&gt;"",ROUND(IF($P48&lt;&gt;"",$P48,IF($O48&lt;&gt;"",$O48,0))*$T48*R48,$K$9),""),"")</f>
        <v/>
      </c>
      <c r="W48" s="152"/>
    </row>
    <row r="49" spans="1:23" s="485" customFormat="1" ht="165.6" x14ac:dyDescent="0.3">
      <c r="A49" s="376">
        <v>4</v>
      </c>
      <c r="B49" s="377"/>
      <c r="C49" s="377" t="str">
        <f t="shared" si="0"/>
        <v/>
      </c>
      <c r="D49" s="378">
        <f t="shared" si="1"/>
        <v>1</v>
      </c>
      <c r="E49" s="378">
        <f t="shared" si="2"/>
        <v>2</v>
      </c>
      <c r="F49" s="378">
        <f t="shared" si="3"/>
        <v>6</v>
      </c>
      <c r="G49" s="378">
        <f t="shared" si="4"/>
        <v>3</v>
      </c>
      <c r="H49" s="379" t="str">
        <f t="shared" si="5"/>
        <v>1.2.6.3</v>
      </c>
      <c r="I49" s="380"/>
      <c r="J49" s="381" t="str">
        <f t="shared" si="6"/>
        <v>Cdg I - 1.2.6.3</v>
      </c>
      <c r="K49" s="356" t="s">
        <v>261</v>
      </c>
      <c r="L49" s="382" t="s">
        <v>176</v>
      </c>
      <c r="M49" s="383" t="s">
        <v>205</v>
      </c>
      <c r="N49" s="395" t="s">
        <v>323</v>
      </c>
      <c r="O49" s="385">
        <v>20</v>
      </c>
      <c r="P49" s="212" t="s">
        <v>180</v>
      </c>
      <c r="Q49" s="357" t="s">
        <v>299</v>
      </c>
      <c r="R49" s="386">
        <v>36</v>
      </c>
      <c r="S49" s="358" t="s">
        <v>307</v>
      </c>
      <c r="T49" s="173" t="s">
        <v>180</v>
      </c>
      <c r="U49" s="387" t="str">
        <f t="shared" ref="U49:U93" si="23">IF($V49="",
IF($T49&lt;&gt;"",ROUND(IF($P49&lt;&gt;"",$P49,IF($O49&lt;&gt;"",$O49,0))*$T49*R49,$K$9),""),"")</f>
        <v/>
      </c>
      <c r="V49" s="388" t="str">
        <f t="shared" ref="V49:V93" si="24">IF(OR(LEFT($L49,1)="X",LEFT($L49,1)="x"),
IF($T49&lt;&gt;"",ROUND(IF($P49&lt;&gt;"",$P49,IF($O49&lt;&gt;"",$O49,0))*$T49*R49,$K$9),""),"")</f>
        <v/>
      </c>
      <c r="W49" s="152"/>
    </row>
    <row r="50" spans="1:23" s="485" customFormat="1" ht="165.6" x14ac:dyDescent="0.3">
      <c r="A50" s="376">
        <v>4</v>
      </c>
      <c r="B50" s="377"/>
      <c r="C50" s="377" t="str">
        <f t="shared" si="0"/>
        <v/>
      </c>
      <c r="D50" s="378">
        <f t="shared" si="1"/>
        <v>1</v>
      </c>
      <c r="E50" s="378">
        <f t="shared" si="2"/>
        <v>2</v>
      </c>
      <c r="F50" s="378">
        <f t="shared" si="3"/>
        <v>6</v>
      </c>
      <c r="G50" s="378">
        <f t="shared" si="4"/>
        <v>4</v>
      </c>
      <c r="H50" s="379" t="str">
        <f t="shared" si="5"/>
        <v>1.2.6.4</v>
      </c>
      <c r="I50" s="380"/>
      <c r="J50" s="381" t="str">
        <f t="shared" si="6"/>
        <v>Cdg I - 1.2.6.4</v>
      </c>
      <c r="K50" s="356" t="s">
        <v>262</v>
      </c>
      <c r="L50" s="382" t="s">
        <v>176</v>
      </c>
      <c r="M50" s="383" t="s">
        <v>205</v>
      </c>
      <c r="N50" s="395" t="s">
        <v>323</v>
      </c>
      <c r="O50" s="385">
        <v>2</v>
      </c>
      <c r="P50" s="212" t="s">
        <v>180</v>
      </c>
      <c r="Q50" s="357" t="s">
        <v>299</v>
      </c>
      <c r="R50" s="386">
        <v>36</v>
      </c>
      <c r="S50" s="358" t="s">
        <v>307</v>
      </c>
      <c r="T50" s="173" t="s">
        <v>180</v>
      </c>
      <c r="U50" s="387" t="str">
        <f t="shared" si="23"/>
        <v/>
      </c>
      <c r="V50" s="388" t="str">
        <f t="shared" si="24"/>
        <v/>
      </c>
      <c r="W50" s="152"/>
    </row>
    <row r="51" spans="1:23" s="485" customFormat="1" ht="165.6" x14ac:dyDescent="0.3">
      <c r="A51" s="376">
        <v>4</v>
      </c>
      <c r="B51" s="377"/>
      <c r="C51" s="377" t="str">
        <f t="shared" si="0"/>
        <v/>
      </c>
      <c r="D51" s="378">
        <f t="shared" si="1"/>
        <v>1</v>
      </c>
      <c r="E51" s="378">
        <f t="shared" si="2"/>
        <v>2</v>
      </c>
      <c r="F51" s="378">
        <f t="shared" si="3"/>
        <v>6</v>
      </c>
      <c r="G51" s="378">
        <f t="shared" si="4"/>
        <v>5</v>
      </c>
      <c r="H51" s="379" t="str">
        <f t="shared" si="5"/>
        <v>1.2.6.5</v>
      </c>
      <c r="I51" s="380"/>
      <c r="J51" s="381" t="str">
        <f t="shared" si="6"/>
        <v>Cdg I - 1.2.6.5</v>
      </c>
      <c r="K51" s="356" t="s">
        <v>263</v>
      </c>
      <c r="L51" s="382" t="s">
        <v>176</v>
      </c>
      <c r="M51" s="383" t="s">
        <v>206</v>
      </c>
      <c r="N51" s="395" t="s">
        <v>324</v>
      </c>
      <c r="O51" s="385">
        <v>81</v>
      </c>
      <c r="P51" s="212" t="s">
        <v>180</v>
      </c>
      <c r="Q51" s="357" t="s">
        <v>299</v>
      </c>
      <c r="R51" s="386">
        <v>36</v>
      </c>
      <c r="S51" s="358" t="s">
        <v>307</v>
      </c>
      <c r="T51" s="173" t="s">
        <v>180</v>
      </c>
      <c r="U51" s="387" t="str">
        <f t="shared" si="23"/>
        <v/>
      </c>
      <c r="V51" s="388" t="str">
        <f t="shared" si="24"/>
        <v/>
      </c>
      <c r="W51" s="152"/>
    </row>
    <row r="52" spans="1:23" s="485" customFormat="1" ht="165.6" x14ac:dyDescent="0.3">
      <c r="A52" s="376">
        <v>4</v>
      </c>
      <c r="B52" s="377"/>
      <c r="C52" s="377" t="str">
        <f t="shared" si="0"/>
        <v/>
      </c>
      <c r="D52" s="378">
        <f t="shared" si="1"/>
        <v>1</v>
      </c>
      <c r="E52" s="378">
        <f t="shared" si="2"/>
        <v>2</v>
      </c>
      <c r="F52" s="378">
        <f t="shared" si="3"/>
        <v>6</v>
      </c>
      <c r="G52" s="378">
        <f t="shared" si="4"/>
        <v>6</v>
      </c>
      <c r="H52" s="379" t="str">
        <f t="shared" si="5"/>
        <v>1.2.6.6</v>
      </c>
      <c r="I52" s="380"/>
      <c r="J52" s="381" t="str">
        <f t="shared" si="6"/>
        <v>Cdg I - 1.2.6.6</v>
      </c>
      <c r="K52" s="356" t="s">
        <v>264</v>
      </c>
      <c r="L52" s="382" t="s">
        <v>176</v>
      </c>
      <c r="M52" s="383" t="s">
        <v>206</v>
      </c>
      <c r="N52" s="395" t="s">
        <v>324</v>
      </c>
      <c r="O52" s="385">
        <v>214</v>
      </c>
      <c r="P52" s="212" t="s">
        <v>180</v>
      </c>
      <c r="Q52" s="357" t="s">
        <v>299</v>
      </c>
      <c r="R52" s="386">
        <v>36</v>
      </c>
      <c r="S52" s="358" t="s">
        <v>307</v>
      </c>
      <c r="T52" s="173" t="s">
        <v>180</v>
      </c>
      <c r="U52" s="387" t="str">
        <f t="shared" si="23"/>
        <v/>
      </c>
      <c r="V52" s="388" t="str">
        <f t="shared" si="24"/>
        <v/>
      </c>
      <c r="W52" s="152"/>
    </row>
    <row r="53" spans="1:23" s="485" customFormat="1" ht="165.6" x14ac:dyDescent="0.3">
      <c r="A53" s="376">
        <v>4</v>
      </c>
      <c r="B53" s="377"/>
      <c r="C53" s="377" t="str">
        <f t="shared" si="0"/>
        <v/>
      </c>
      <c r="D53" s="378">
        <f t="shared" si="1"/>
        <v>1</v>
      </c>
      <c r="E53" s="378">
        <f t="shared" si="2"/>
        <v>2</v>
      </c>
      <c r="F53" s="378">
        <f t="shared" si="3"/>
        <v>6</v>
      </c>
      <c r="G53" s="378">
        <f t="shared" si="4"/>
        <v>7</v>
      </c>
      <c r="H53" s="379" t="str">
        <f t="shared" si="5"/>
        <v>1.2.6.7</v>
      </c>
      <c r="I53" s="380"/>
      <c r="J53" s="381" t="str">
        <f t="shared" si="6"/>
        <v>Cdg I - 1.2.6.7</v>
      </c>
      <c r="K53" s="356" t="s">
        <v>265</v>
      </c>
      <c r="L53" s="382" t="s">
        <v>176</v>
      </c>
      <c r="M53" s="383" t="s">
        <v>206</v>
      </c>
      <c r="N53" s="395" t="s">
        <v>324</v>
      </c>
      <c r="O53" s="385">
        <v>145</v>
      </c>
      <c r="P53" s="212" t="s">
        <v>180</v>
      </c>
      <c r="Q53" s="357" t="s">
        <v>299</v>
      </c>
      <c r="R53" s="386">
        <v>36</v>
      </c>
      <c r="S53" s="358" t="s">
        <v>307</v>
      </c>
      <c r="T53" s="173" t="s">
        <v>180</v>
      </c>
      <c r="U53" s="387" t="str">
        <f t="shared" si="23"/>
        <v/>
      </c>
      <c r="V53" s="388" t="str">
        <f t="shared" si="24"/>
        <v/>
      </c>
      <c r="W53" s="152"/>
    </row>
    <row r="54" spans="1:23" s="485" customFormat="1" ht="165.6" x14ac:dyDescent="0.3">
      <c r="A54" s="376">
        <v>4</v>
      </c>
      <c r="B54" s="377"/>
      <c r="C54" s="377" t="str">
        <f t="shared" si="0"/>
        <v/>
      </c>
      <c r="D54" s="378">
        <f t="shared" si="1"/>
        <v>1</v>
      </c>
      <c r="E54" s="378">
        <f t="shared" si="2"/>
        <v>2</v>
      </c>
      <c r="F54" s="378">
        <f t="shared" si="3"/>
        <v>6</v>
      </c>
      <c r="G54" s="378">
        <f t="shared" si="4"/>
        <v>8</v>
      </c>
      <c r="H54" s="379" t="str">
        <f t="shared" si="5"/>
        <v>1.2.6.8</v>
      </c>
      <c r="I54" s="380"/>
      <c r="J54" s="381" t="str">
        <f t="shared" si="6"/>
        <v>Cdg I - 1.2.6.8</v>
      </c>
      <c r="K54" s="356" t="s">
        <v>266</v>
      </c>
      <c r="L54" s="382" t="s">
        <v>176</v>
      </c>
      <c r="M54" s="383" t="s">
        <v>206</v>
      </c>
      <c r="N54" s="395" t="s">
        <v>324</v>
      </c>
      <c r="O54" s="385">
        <v>18</v>
      </c>
      <c r="P54" s="212" t="s">
        <v>180</v>
      </c>
      <c r="Q54" s="357" t="s">
        <v>299</v>
      </c>
      <c r="R54" s="386">
        <v>36</v>
      </c>
      <c r="S54" s="358" t="s">
        <v>307</v>
      </c>
      <c r="T54" s="173" t="s">
        <v>180</v>
      </c>
      <c r="U54" s="387" t="str">
        <f t="shared" si="23"/>
        <v/>
      </c>
      <c r="V54" s="388" t="str">
        <f t="shared" si="24"/>
        <v/>
      </c>
      <c r="W54" s="152"/>
    </row>
    <row r="55" spans="1:23" s="485" customFormat="1" ht="165.6" x14ac:dyDescent="0.3">
      <c r="A55" s="376">
        <v>4</v>
      </c>
      <c r="B55" s="377"/>
      <c r="C55" s="377" t="str">
        <f t="shared" si="0"/>
        <v/>
      </c>
      <c r="D55" s="378">
        <f t="shared" si="1"/>
        <v>1</v>
      </c>
      <c r="E55" s="378">
        <f t="shared" si="2"/>
        <v>2</v>
      </c>
      <c r="F55" s="378">
        <f t="shared" si="3"/>
        <v>6</v>
      </c>
      <c r="G55" s="378">
        <f t="shared" si="4"/>
        <v>9</v>
      </c>
      <c r="H55" s="379" t="str">
        <f t="shared" si="5"/>
        <v>1.2.6.9</v>
      </c>
      <c r="I55" s="380"/>
      <c r="J55" s="381" t="str">
        <f t="shared" si="6"/>
        <v>Cdg I - 1.2.6.9</v>
      </c>
      <c r="K55" s="356" t="s">
        <v>267</v>
      </c>
      <c r="L55" s="382" t="s">
        <v>176</v>
      </c>
      <c r="M55" s="383" t="s">
        <v>206</v>
      </c>
      <c r="N55" s="395" t="s">
        <v>324</v>
      </c>
      <c r="O55" s="385">
        <v>36</v>
      </c>
      <c r="P55" s="212" t="s">
        <v>180</v>
      </c>
      <c r="Q55" s="357" t="s">
        <v>299</v>
      </c>
      <c r="R55" s="386">
        <v>36</v>
      </c>
      <c r="S55" s="358" t="s">
        <v>307</v>
      </c>
      <c r="T55" s="173" t="s">
        <v>180</v>
      </c>
      <c r="U55" s="387" t="str">
        <f t="shared" si="23"/>
        <v/>
      </c>
      <c r="V55" s="388" t="str">
        <f t="shared" si="24"/>
        <v/>
      </c>
      <c r="W55" s="152"/>
    </row>
    <row r="56" spans="1:23" s="485" customFormat="1" ht="165.6" x14ac:dyDescent="0.3">
      <c r="A56" s="376">
        <v>4</v>
      </c>
      <c r="B56" s="377"/>
      <c r="C56" s="377" t="str">
        <f t="shared" si="0"/>
        <v/>
      </c>
      <c r="D56" s="378">
        <f t="shared" si="1"/>
        <v>1</v>
      </c>
      <c r="E56" s="378">
        <f t="shared" si="2"/>
        <v>2</v>
      </c>
      <c r="F56" s="378">
        <f t="shared" si="3"/>
        <v>6</v>
      </c>
      <c r="G56" s="378">
        <f t="shared" si="4"/>
        <v>10</v>
      </c>
      <c r="H56" s="379" t="str">
        <f t="shared" si="5"/>
        <v>1.2.6.10</v>
      </c>
      <c r="I56" s="380"/>
      <c r="J56" s="381" t="str">
        <f t="shared" si="6"/>
        <v>Cdg I - 1.2.6.10</v>
      </c>
      <c r="K56" s="356" t="s">
        <v>268</v>
      </c>
      <c r="L56" s="382" t="s">
        <v>176</v>
      </c>
      <c r="M56" s="383" t="s">
        <v>206</v>
      </c>
      <c r="N56" s="395" t="s">
        <v>324</v>
      </c>
      <c r="O56" s="385">
        <v>12</v>
      </c>
      <c r="P56" s="212" t="s">
        <v>180</v>
      </c>
      <c r="Q56" s="357" t="s">
        <v>299</v>
      </c>
      <c r="R56" s="386">
        <v>36</v>
      </c>
      <c r="S56" s="358" t="s">
        <v>307</v>
      </c>
      <c r="T56" s="173" t="s">
        <v>180</v>
      </c>
      <c r="U56" s="387" t="str">
        <f t="shared" si="23"/>
        <v/>
      </c>
      <c r="V56" s="388" t="str">
        <f t="shared" si="24"/>
        <v/>
      </c>
      <c r="W56" s="152"/>
    </row>
    <row r="57" spans="1:23" s="485" customFormat="1" ht="27.6" x14ac:dyDescent="0.3">
      <c r="A57" s="376">
        <v>1</v>
      </c>
      <c r="B57" s="377"/>
      <c r="C57" s="377" t="str">
        <f t="shared" si="0"/>
        <v>T</v>
      </c>
      <c r="D57" s="378">
        <f t="shared" si="1"/>
        <v>2</v>
      </c>
      <c r="E57" s="378">
        <f t="shared" si="2"/>
        <v>0</v>
      </c>
      <c r="F57" s="378">
        <f t="shared" si="3"/>
        <v>0</v>
      </c>
      <c r="G57" s="378">
        <f t="shared" si="4"/>
        <v>0</v>
      </c>
      <c r="H57" s="379">
        <f t="shared" si="5"/>
        <v>2</v>
      </c>
      <c r="I57" s="380"/>
      <c r="J57" s="381" t="str">
        <f t="shared" si="6"/>
        <v>Cdg I - 2</v>
      </c>
      <c r="K57" s="356" t="s">
        <v>269</v>
      </c>
      <c r="L57" s="382" t="s">
        <v>180</v>
      </c>
      <c r="M57" s="383" t="s">
        <v>180</v>
      </c>
      <c r="N57" s="395"/>
      <c r="O57" s="385" t="s">
        <v>180</v>
      </c>
      <c r="P57" s="212" t="s">
        <v>180</v>
      </c>
      <c r="Q57" s="357" t="s">
        <v>180</v>
      </c>
      <c r="R57" s="386" t="s">
        <v>180</v>
      </c>
      <c r="S57" s="358" t="s">
        <v>180</v>
      </c>
      <c r="T57" s="173" t="s">
        <v>180</v>
      </c>
      <c r="U57" s="387" t="str">
        <f t="shared" si="23"/>
        <v/>
      </c>
      <c r="V57" s="388" t="str">
        <f t="shared" si="24"/>
        <v/>
      </c>
      <c r="W57" s="152"/>
    </row>
    <row r="58" spans="1:23" s="485" customFormat="1" ht="17.399999999999999" x14ac:dyDescent="0.3">
      <c r="A58" s="376">
        <v>2</v>
      </c>
      <c r="B58" s="377"/>
      <c r="C58" s="377" t="str">
        <f t="shared" si="0"/>
        <v>Ü</v>
      </c>
      <c r="D58" s="378">
        <f t="shared" si="1"/>
        <v>2</v>
      </c>
      <c r="E58" s="378">
        <f t="shared" si="2"/>
        <v>1</v>
      </c>
      <c r="F58" s="378">
        <f t="shared" si="3"/>
        <v>0</v>
      </c>
      <c r="G58" s="378">
        <f t="shared" si="4"/>
        <v>0</v>
      </c>
      <c r="H58" s="379" t="str">
        <f t="shared" si="5"/>
        <v>2.1</v>
      </c>
      <c r="I58" s="380"/>
      <c r="J58" s="381" t="str">
        <f t="shared" si="6"/>
        <v>Cdg I - 2.1</v>
      </c>
      <c r="K58" s="356" t="s">
        <v>270</v>
      </c>
      <c r="L58" s="382" t="s">
        <v>180</v>
      </c>
      <c r="M58" s="383" t="s">
        <v>180</v>
      </c>
      <c r="N58" s="395"/>
      <c r="O58" s="385" t="s">
        <v>180</v>
      </c>
      <c r="P58" s="212" t="s">
        <v>180</v>
      </c>
      <c r="Q58" s="357" t="s">
        <v>180</v>
      </c>
      <c r="R58" s="386" t="s">
        <v>180</v>
      </c>
      <c r="S58" s="358" t="s">
        <v>180</v>
      </c>
      <c r="T58" s="173" t="s">
        <v>180</v>
      </c>
      <c r="U58" s="387" t="str">
        <f t="shared" si="23"/>
        <v/>
      </c>
      <c r="V58" s="388" t="str">
        <f t="shared" si="24"/>
        <v/>
      </c>
      <c r="W58" s="152"/>
    </row>
    <row r="59" spans="1:23" s="485" customFormat="1" ht="124.2" x14ac:dyDescent="0.3">
      <c r="A59" s="376">
        <v>3</v>
      </c>
      <c r="B59" s="377"/>
      <c r="C59" s="377" t="str">
        <f t="shared" si="0"/>
        <v/>
      </c>
      <c r="D59" s="378">
        <f t="shared" si="1"/>
        <v>2</v>
      </c>
      <c r="E59" s="378">
        <f t="shared" si="2"/>
        <v>1</v>
      </c>
      <c r="F59" s="378">
        <f t="shared" si="3"/>
        <v>1</v>
      </c>
      <c r="G59" s="378">
        <f t="shared" si="4"/>
        <v>0</v>
      </c>
      <c r="H59" s="379" t="str">
        <f t="shared" si="5"/>
        <v>2.1.1</v>
      </c>
      <c r="I59" s="380"/>
      <c r="J59" s="381" t="str">
        <f t="shared" si="6"/>
        <v>Cdg I - 2.1.1</v>
      </c>
      <c r="K59" s="356" t="s">
        <v>271</v>
      </c>
      <c r="L59" s="382" t="s">
        <v>176</v>
      </c>
      <c r="M59" s="383" t="s">
        <v>181</v>
      </c>
      <c r="N59" s="395" t="s">
        <v>319</v>
      </c>
      <c r="O59" s="385">
        <v>50</v>
      </c>
      <c r="P59" s="212" t="s">
        <v>180</v>
      </c>
      <c r="Q59" s="357" t="s">
        <v>299</v>
      </c>
      <c r="R59" s="386">
        <v>102</v>
      </c>
      <c r="S59" s="358" t="s">
        <v>307</v>
      </c>
      <c r="T59" s="173" t="s">
        <v>180</v>
      </c>
      <c r="U59" s="387" t="str">
        <f t="shared" si="23"/>
        <v/>
      </c>
      <c r="V59" s="388" t="str">
        <f t="shared" si="24"/>
        <v/>
      </c>
      <c r="W59" s="152"/>
    </row>
    <row r="60" spans="1:23" s="485" customFormat="1" ht="17.399999999999999" x14ac:dyDescent="0.3">
      <c r="A60" s="376">
        <v>2</v>
      </c>
      <c r="B60" s="377"/>
      <c r="C60" s="377" t="str">
        <f t="shared" si="0"/>
        <v>Ü</v>
      </c>
      <c r="D60" s="378">
        <f t="shared" si="1"/>
        <v>2</v>
      </c>
      <c r="E60" s="378">
        <f t="shared" si="2"/>
        <v>2</v>
      </c>
      <c r="F60" s="378">
        <f t="shared" si="3"/>
        <v>0</v>
      </c>
      <c r="G60" s="378">
        <f t="shared" si="4"/>
        <v>0</v>
      </c>
      <c r="H60" s="379" t="str">
        <f t="shared" si="5"/>
        <v>2.2</v>
      </c>
      <c r="I60" s="380"/>
      <c r="J60" s="381" t="str">
        <f t="shared" si="6"/>
        <v>Cdg I - 2.2</v>
      </c>
      <c r="K60" s="356" t="s">
        <v>312</v>
      </c>
      <c r="L60" s="382" t="s">
        <v>180</v>
      </c>
      <c r="M60" s="383" t="s">
        <v>180</v>
      </c>
      <c r="N60" s="395"/>
      <c r="O60" s="385" t="s">
        <v>180</v>
      </c>
      <c r="P60" s="212" t="s">
        <v>180</v>
      </c>
      <c r="Q60" s="357" t="s">
        <v>180</v>
      </c>
      <c r="R60" s="386" t="s">
        <v>180</v>
      </c>
      <c r="S60" s="358" t="s">
        <v>180</v>
      </c>
      <c r="T60" s="173" t="s">
        <v>180</v>
      </c>
      <c r="U60" s="387" t="str">
        <f t="shared" si="23"/>
        <v/>
      </c>
      <c r="V60" s="388" t="str">
        <f t="shared" si="24"/>
        <v/>
      </c>
      <c r="W60" s="152"/>
    </row>
    <row r="61" spans="1:23" s="485" customFormat="1" ht="138" x14ac:dyDescent="0.3">
      <c r="A61" s="376">
        <v>3</v>
      </c>
      <c r="B61" s="377"/>
      <c r="C61" s="377" t="str">
        <f t="shared" si="0"/>
        <v/>
      </c>
      <c r="D61" s="378">
        <f t="shared" si="1"/>
        <v>2</v>
      </c>
      <c r="E61" s="378">
        <f t="shared" si="2"/>
        <v>2</v>
      </c>
      <c r="F61" s="378">
        <f t="shared" si="3"/>
        <v>1</v>
      </c>
      <c r="G61" s="378">
        <f t="shared" si="4"/>
        <v>0</v>
      </c>
      <c r="H61" s="379" t="str">
        <f t="shared" si="5"/>
        <v>2.2.1</v>
      </c>
      <c r="I61" s="380"/>
      <c r="J61" s="381" t="str">
        <f t="shared" si="6"/>
        <v>Cdg I - 2.2.1</v>
      </c>
      <c r="K61" s="356" t="s">
        <v>272</v>
      </c>
      <c r="L61" s="382" t="s">
        <v>176</v>
      </c>
      <c r="M61" s="383" t="s">
        <v>182</v>
      </c>
      <c r="N61" s="395" t="s">
        <v>320</v>
      </c>
      <c r="O61" s="385">
        <v>30</v>
      </c>
      <c r="P61" s="212" t="s">
        <v>180</v>
      </c>
      <c r="Q61" s="357" t="s">
        <v>299</v>
      </c>
      <c r="R61" s="386">
        <v>102</v>
      </c>
      <c r="S61" s="358" t="s">
        <v>307</v>
      </c>
      <c r="T61" s="173" t="s">
        <v>180</v>
      </c>
      <c r="U61" s="387" t="str">
        <f t="shared" si="23"/>
        <v/>
      </c>
      <c r="V61" s="388" t="str">
        <f t="shared" si="24"/>
        <v/>
      </c>
      <c r="W61" s="152"/>
    </row>
    <row r="62" spans="1:23" s="485" customFormat="1" ht="17.399999999999999" x14ac:dyDescent="0.3">
      <c r="A62" s="376">
        <v>2</v>
      </c>
      <c r="B62" s="377"/>
      <c r="C62" s="377" t="str">
        <f t="shared" si="0"/>
        <v>Ü</v>
      </c>
      <c r="D62" s="378">
        <f t="shared" si="1"/>
        <v>2</v>
      </c>
      <c r="E62" s="378">
        <f t="shared" si="2"/>
        <v>3</v>
      </c>
      <c r="F62" s="378">
        <f t="shared" si="3"/>
        <v>0</v>
      </c>
      <c r="G62" s="378">
        <f t="shared" si="4"/>
        <v>0</v>
      </c>
      <c r="H62" s="379" t="str">
        <f t="shared" si="5"/>
        <v>2.3</v>
      </c>
      <c r="I62" s="380"/>
      <c r="J62" s="381" t="str">
        <f t="shared" si="6"/>
        <v>Cdg I - 2.3</v>
      </c>
      <c r="K62" s="356" t="s">
        <v>273</v>
      </c>
      <c r="L62" s="382" t="s">
        <v>180</v>
      </c>
      <c r="M62" s="383" t="s">
        <v>180</v>
      </c>
      <c r="N62" s="395"/>
      <c r="O62" s="385" t="s">
        <v>180</v>
      </c>
      <c r="P62" s="212" t="s">
        <v>180</v>
      </c>
      <c r="Q62" s="357" t="s">
        <v>180</v>
      </c>
      <c r="R62" s="386" t="s">
        <v>180</v>
      </c>
      <c r="S62" s="358" t="s">
        <v>180</v>
      </c>
      <c r="T62" s="173" t="s">
        <v>180</v>
      </c>
      <c r="U62" s="387" t="str">
        <f t="shared" si="23"/>
        <v/>
      </c>
      <c r="V62" s="388" t="str">
        <f t="shared" si="24"/>
        <v/>
      </c>
      <c r="W62" s="152"/>
    </row>
    <row r="63" spans="1:23" s="485" customFormat="1" ht="124.2" x14ac:dyDescent="0.3">
      <c r="A63" s="376">
        <v>3</v>
      </c>
      <c r="B63" s="377"/>
      <c r="C63" s="377" t="str">
        <f t="shared" si="0"/>
        <v/>
      </c>
      <c r="D63" s="378">
        <f t="shared" si="1"/>
        <v>2</v>
      </c>
      <c r="E63" s="378">
        <f t="shared" si="2"/>
        <v>3</v>
      </c>
      <c r="F63" s="378">
        <f t="shared" si="3"/>
        <v>1</v>
      </c>
      <c r="G63" s="378">
        <f t="shared" si="4"/>
        <v>0</v>
      </c>
      <c r="H63" s="379" t="str">
        <f t="shared" si="5"/>
        <v>2.3.1</v>
      </c>
      <c r="I63" s="380"/>
      <c r="J63" s="381" t="str">
        <f t="shared" si="6"/>
        <v>Cdg I - 2.3.1</v>
      </c>
      <c r="K63" s="356" t="s">
        <v>272</v>
      </c>
      <c r="L63" s="382" t="s">
        <v>176</v>
      </c>
      <c r="M63" s="383" t="s">
        <v>194</v>
      </c>
      <c r="N63" s="395" t="s">
        <v>321</v>
      </c>
      <c r="O63" s="385">
        <v>10</v>
      </c>
      <c r="P63" s="212" t="s">
        <v>180</v>
      </c>
      <c r="Q63" s="357" t="s">
        <v>299</v>
      </c>
      <c r="R63" s="386">
        <v>102</v>
      </c>
      <c r="S63" s="358" t="s">
        <v>307</v>
      </c>
      <c r="T63" s="173" t="s">
        <v>180</v>
      </c>
      <c r="U63" s="387" t="str">
        <f t="shared" si="23"/>
        <v/>
      </c>
      <c r="V63" s="388" t="str">
        <f t="shared" si="24"/>
        <v/>
      </c>
      <c r="W63" s="152"/>
    </row>
    <row r="64" spans="1:23" s="485" customFormat="1" ht="17.399999999999999" x14ac:dyDescent="0.3">
      <c r="A64" s="376">
        <v>2</v>
      </c>
      <c r="B64" s="377"/>
      <c r="C64" s="377" t="str">
        <f t="shared" si="0"/>
        <v>Ü</v>
      </c>
      <c r="D64" s="378">
        <f t="shared" si="1"/>
        <v>2</v>
      </c>
      <c r="E64" s="378">
        <f t="shared" si="2"/>
        <v>4</v>
      </c>
      <c r="F64" s="378">
        <f t="shared" si="3"/>
        <v>0</v>
      </c>
      <c r="G64" s="378">
        <f t="shared" si="4"/>
        <v>0</v>
      </c>
      <c r="H64" s="379" t="str">
        <f t="shared" si="5"/>
        <v>2.4</v>
      </c>
      <c r="I64" s="380"/>
      <c r="J64" s="381" t="str">
        <f t="shared" si="6"/>
        <v>Cdg I - 2.4</v>
      </c>
      <c r="K64" s="356" t="s">
        <v>274</v>
      </c>
      <c r="L64" s="382" t="s">
        <v>180</v>
      </c>
      <c r="M64" s="383" t="s">
        <v>180</v>
      </c>
      <c r="N64" s="395"/>
      <c r="O64" s="385" t="s">
        <v>180</v>
      </c>
      <c r="P64" s="212" t="s">
        <v>180</v>
      </c>
      <c r="Q64" s="357" t="s">
        <v>180</v>
      </c>
      <c r="R64" s="386" t="s">
        <v>180</v>
      </c>
      <c r="S64" s="358"/>
      <c r="T64" s="173" t="s">
        <v>180</v>
      </c>
      <c r="U64" s="387" t="str">
        <f t="shared" si="23"/>
        <v/>
      </c>
      <c r="V64" s="388" t="str">
        <f t="shared" si="24"/>
        <v/>
      </c>
      <c r="W64" s="152"/>
    </row>
    <row r="65" spans="1:23" s="485" customFormat="1" ht="124.2" x14ac:dyDescent="0.3">
      <c r="A65" s="376">
        <v>3</v>
      </c>
      <c r="B65" s="377"/>
      <c r="C65" s="377" t="str">
        <f t="shared" si="0"/>
        <v/>
      </c>
      <c r="D65" s="378">
        <f t="shared" si="1"/>
        <v>2</v>
      </c>
      <c r="E65" s="378">
        <f t="shared" si="2"/>
        <v>4</v>
      </c>
      <c r="F65" s="378">
        <f t="shared" si="3"/>
        <v>1</v>
      </c>
      <c r="G65" s="378">
        <f t="shared" si="4"/>
        <v>0</v>
      </c>
      <c r="H65" s="379" t="str">
        <f t="shared" si="5"/>
        <v>2.4.1</v>
      </c>
      <c r="I65" s="380"/>
      <c r="J65" s="381" t="str">
        <f t="shared" si="6"/>
        <v>Cdg I - 2.4.1</v>
      </c>
      <c r="K65" s="356" t="s">
        <v>272</v>
      </c>
      <c r="L65" s="382" t="s">
        <v>176</v>
      </c>
      <c r="M65" s="383" t="s">
        <v>195</v>
      </c>
      <c r="N65" s="395" t="s">
        <v>322</v>
      </c>
      <c r="O65" s="385">
        <v>5</v>
      </c>
      <c r="P65" s="212" t="s">
        <v>180</v>
      </c>
      <c r="Q65" s="357" t="s">
        <v>299</v>
      </c>
      <c r="R65" s="386">
        <v>102</v>
      </c>
      <c r="S65" s="358" t="s">
        <v>307</v>
      </c>
      <c r="T65" s="173" t="s">
        <v>180</v>
      </c>
      <c r="U65" s="387" t="str">
        <f t="shared" si="23"/>
        <v/>
      </c>
      <c r="V65" s="388" t="str">
        <f t="shared" si="24"/>
        <v/>
      </c>
      <c r="W65" s="152"/>
    </row>
    <row r="66" spans="1:23" s="485" customFormat="1" ht="17.399999999999999" x14ac:dyDescent="0.3">
      <c r="A66" s="376">
        <v>2</v>
      </c>
      <c r="B66" s="377"/>
      <c r="C66" s="377" t="str">
        <f t="shared" si="0"/>
        <v>Ü</v>
      </c>
      <c r="D66" s="378">
        <f t="shared" si="1"/>
        <v>2</v>
      </c>
      <c r="E66" s="378">
        <f t="shared" si="2"/>
        <v>5</v>
      </c>
      <c r="F66" s="378">
        <f t="shared" si="3"/>
        <v>0</v>
      </c>
      <c r="G66" s="378">
        <f t="shared" si="4"/>
        <v>0</v>
      </c>
      <c r="H66" s="379" t="str">
        <f t="shared" si="5"/>
        <v>2.5</v>
      </c>
      <c r="I66" s="380"/>
      <c r="J66" s="381" t="str">
        <f t="shared" si="6"/>
        <v>Cdg I - 2.5</v>
      </c>
      <c r="K66" s="356" t="s">
        <v>275</v>
      </c>
      <c r="L66" s="382" t="s">
        <v>180</v>
      </c>
      <c r="M66" s="383" t="s">
        <v>180</v>
      </c>
      <c r="N66" s="395"/>
      <c r="O66" s="385" t="s">
        <v>180</v>
      </c>
      <c r="P66" s="212" t="s">
        <v>180</v>
      </c>
      <c r="Q66" s="357" t="s">
        <v>180</v>
      </c>
      <c r="R66" s="386" t="s">
        <v>180</v>
      </c>
      <c r="S66" s="358" t="s">
        <v>180</v>
      </c>
      <c r="T66" s="173" t="s">
        <v>180</v>
      </c>
      <c r="U66" s="387" t="str">
        <f t="shared" si="23"/>
        <v/>
      </c>
      <c r="V66" s="388" t="str">
        <f t="shared" si="24"/>
        <v/>
      </c>
      <c r="W66" s="152"/>
    </row>
    <row r="67" spans="1:23" s="485" customFormat="1" ht="110.4" x14ac:dyDescent="0.3">
      <c r="A67" s="376">
        <v>3</v>
      </c>
      <c r="B67" s="377"/>
      <c r="C67" s="377" t="str">
        <f t="shared" si="0"/>
        <v/>
      </c>
      <c r="D67" s="378">
        <f t="shared" si="1"/>
        <v>2</v>
      </c>
      <c r="E67" s="378">
        <f t="shared" si="2"/>
        <v>5</v>
      </c>
      <c r="F67" s="378">
        <f t="shared" si="3"/>
        <v>1</v>
      </c>
      <c r="G67" s="378">
        <f t="shared" si="4"/>
        <v>0</v>
      </c>
      <c r="H67" s="379" t="str">
        <f t="shared" si="5"/>
        <v>2.5.1</v>
      </c>
      <c r="I67" s="380"/>
      <c r="J67" s="381" t="str">
        <f t="shared" si="6"/>
        <v>Cdg I - 2.5.1</v>
      </c>
      <c r="K67" s="356" t="s">
        <v>272</v>
      </c>
      <c r="L67" s="382" t="s">
        <v>176</v>
      </c>
      <c r="M67" s="383" t="s">
        <v>196</v>
      </c>
      <c r="N67" s="395" t="s">
        <v>330</v>
      </c>
      <c r="O67" s="385">
        <v>15</v>
      </c>
      <c r="P67" s="212" t="s">
        <v>180</v>
      </c>
      <c r="Q67" s="357" t="s">
        <v>299</v>
      </c>
      <c r="R67" s="386">
        <v>102</v>
      </c>
      <c r="S67" s="358" t="s">
        <v>307</v>
      </c>
      <c r="T67" s="173" t="s">
        <v>180</v>
      </c>
      <c r="U67" s="387" t="str">
        <f t="shared" si="23"/>
        <v/>
      </c>
      <c r="V67" s="388" t="str">
        <f t="shared" si="24"/>
        <v/>
      </c>
      <c r="W67" s="152"/>
    </row>
    <row r="68" spans="1:23" s="485" customFormat="1" ht="27.6" x14ac:dyDescent="0.3">
      <c r="A68" s="376">
        <v>2</v>
      </c>
      <c r="B68" s="377"/>
      <c r="C68" s="377" t="str">
        <f t="shared" si="0"/>
        <v>Ü</v>
      </c>
      <c r="D68" s="378">
        <f t="shared" si="1"/>
        <v>2</v>
      </c>
      <c r="E68" s="378">
        <f t="shared" si="2"/>
        <v>6</v>
      </c>
      <c r="F68" s="378">
        <f t="shared" si="3"/>
        <v>0</v>
      </c>
      <c r="G68" s="378">
        <f t="shared" si="4"/>
        <v>0</v>
      </c>
      <c r="H68" s="379" t="str">
        <f t="shared" si="5"/>
        <v>2.6</v>
      </c>
      <c r="I68" s="380"/>
      <c r="J68" s="381" t="str">
        <f t="shared" si="6"/>
        <v>Cdg I - 2.6</v>
      </c>
      <c r="K68" s="356" t="s">
        <v>332</v>
      </c>
      <c r="L68" s="382" t="s">
        <v>180</v>
      </c>
      <c r="M68" s="383" t="s">
        <v>180</v>
      </c>
      <c r="N68" s="395"/>
      <c r="O68" s="385" t="s">
        <v>180</v>
      </c>
      <c r="P68" s="212" t="s">
        <v>180</v>
      </c>
      <c r="Q68" s="357" t="s">
        <v>180</v>
      </c>
      <c r="R68" s="386" t="s">
        <v>180</v>
      </c>
      <c r="S68" s="358" t="s">
        <v>180</v>
      </c>
      <c r="T68" s="173" t="s">
        <v>180</v>
      </c>
      <c r="U68" s="387" t="str">
        <f t="shared" si="23"/>
        <v/>
      </c>
      <c r="V68" s="388" t="str">
        <f t="shared" si="24"/>
        <v/>
      </c>
      <c r="W68" s="152"/>
    </row>
    <row r="69" spans="1:23" s="485" customFormat="1" ht="165.6" x14ac:dyDescent="0.3">
      <c r="A69" s="376">
        <v>3</v>
      </c>
      <c r="B69" s="377"/>
      <c r="C69" s="377" t="str">
        <f t="shared" si="0"/>
        <v/>
      </c>
      <c r="D69" s="378">
        <f t="shared" si="1"/>
        <v>2</v>
      </c>
      <c r="E69" s="378">
        <f t="shared" si="2"/>
        <v>6</v>
      </c>
      <c r="F69" s="378">
        <f t="shared" si="3"/>
        <v>1</v>
      </c>
      <c r="G69" s="378">
        <f t="shared" si="4"/>
        <v>0</v>
      </c>
      <c r="H69" s="379" t="str">
        <f t="shared" si="5"/>
        <v>2.6.1</v>
      </c>
      <c r="I69" s="380"/>
      <c r="J69" s="381" t="str">
        <f t="shared" si="6"/>
        <v>Cdg I - 2.6.1</v>
      </c>
      <c r="K69" s="356" t="s">
        <v>259</v>
      </c>
      <c r="L69" s="382" t="s">
        <v>176</v>
      </c>
      <c r="M69" s="383" t="s">
        <v>205</v>
      </c>
      <c r="N69" s="395" t="s">
        <v>323</v>
      </c>
      <c r="O69" s="385">
        <v>8</v>
      </c>
      <c r="P69" s="212" t="s">
        <v>180</v>
      </c>
      <c r="Q69" s="357" t="s">
        <v>299</v>
      </c>
      <c r="R69" s="386">
        <v>102</v>
      </c>
      <c r="S69" s="358" t="s">
        <v>307</v>
      </c>
      <c r="T69" s="173" t="s">
        <v>180</v>
      </c>
      <c r="U69" s="387" t="str">
        <f t="shared" si="23"/>
        <v/>
      </c>
      <c r="V69" s="388" t="str">
        <f t="shared" si="24"/>
        <v/>
      </c>
      <c r="W69" s="152"/>
    </row>
    <row r="70" spans="1:23" s="485" customFormat="1" ht="165.6" x14ac:dyDescent="0.3">
      <c r="A70" s="376">
        <v>3</v>
      </c>
      <c r="B70" s="377"/>
      <c r="C70" s="377" t="str">
        <f t="shared" si="0"/>
        <v/>
      </c>
      <c r="D70" s="378">
        <f t="shared" si="1"/>
        <v>2</v>
      </c>
      <c r="E70" s="378">
        <f t="shared" si="2"/>
        <v>6</v>
      </c>
      <c r="F70" s="378">
        <f t="shared" si="3"/>
        <v>2</v>
      </c>
      <c r="G70" s="378">
        <f t="shared" si="4"/>
        <v>0</v>
      </c>
      <c r="H70" s="379" t="str">
        <f t="shared" si="5"/>
        <v>2.6.2</v>
      </c>
      <c r="I70" s="380"/>
      <c r="J70" s="381" t="str">
        <f t="shared" si="6"/>
        <v>Cdg I - 2.6.2</v>
      </c>
      <c r="K70" s="356" t="s">
        <v>260</v>
      </c>
      <c r="L70" s="382" t="s">
        <v>176</v>
      </c>
      <c r="M70" s="383" t="s">
        <v>205</v>
      </c>
      <c r="N70" s="395" t="s">
        <v>323</v>
      </c>
      <c r="O70" s="385">
        <v>8</v>
      </c>
      <c r="P70" s="212" t="s">
        <v>180</v>
      </c>
      <c r="Q70" s="357" t="s">
        <v>299</v>
      </c>
      <c r="R70" s="386">
        <v>102</v>
      </c>
      <c r="S70" s="358" t="s">
        <v>307</v>
      </c>
      <c r="T70" s="173" t="s">
        <v>180</v>
      </c>
      <c r="U70" s="387" t="str">
        <f t="shared" si="23"/>
        <v/>
      </c>
      <c r="V70" s="388" t="str">
        <f t="shared" si="24"/>
        <v/>
      </c>
      <c r="W70" s="152"/>
    </row>
    <row r="71" spans="1:23" s="485" customFormat="1" ht="165.6" x14ac:dyDescent="0.3">
      <c r="A71" s="376">
        <v>3</v>
      </c>
      <c r="B71" s="377"/>
      <c r="C71" s="377" t="str">
        <f t="shared" si="0"/>
        <v/>
      </c>
      <c r="D71" s="378">
        <f t="shared" si="1"/>
        <v>2</v>
      </c>
      <c r="E71" s="378">
        <f t="shared" si="2"/>
        <v>6</v>
      </c>
      <c r="F71" s="378">
        <f t="shared" si="3"/>
        <v>3</v>
      </c>
      <c r="G71" s="378">
        <f t="shared" si="4"/>
        <v>0</v>
      </c>
      <c r="H71" s="379" t="str">
        <f t="shared" si="5"/>
        <v>2.6.3</v>
      </c>
      <c r="I71" s="380"/>
      <c r="J71" s="381" t="str">
        <f t="shared" si="6"/>
        <v>Cdg I - 2.6.3</v>
      </c>
      <c r="K71" s="356" t="s">
        <v>261</v>
      </c>
      <c r="L71" s="382" t="s">
        <v>176</v>
      </c>
      <c r="M71" s="383" t="s">
        <v>205</v>
      </c>
      <c r="N71" s="395" t="s">
        <v>323</v>
      </c>
      <c r="O71" s="385">
        <v>8</v>
      </c>
      <c r="P71" s="212" t="s">
        <v>180</v>
      </c>
      <c r="Q71" s="357" t="s">
        <v>299</v>
      </c>
      <c r="R71" s="386">
        <v>102</v>
      </c>
      <c r="S71" s="358" t="s">
        <v>307</v>
      </c>
      <c r="T71" s="173" t="s">
        <v>180</v>
      </c>
      <c r="U71" s="387" t="str">
        <f t="shared" si="23"/>
        <v/>
      </c>
      <c r="V71" s="388" t="str">
        <f t="shared" si="24"/>
        <v/>
      </c>
      <c r="W71" s="152"/>
    </row>
    <row r="72" spans="1:23" s="485" customFormat="1" ht="165.6" x14ac:dyDescent="0.3">
      <c r="A72" s="376">
        <v>3</v>
      </c>
      <c r="B72" s="377"/>
      <c r="C72" s="377" t="str">
        <f t="shared" si="0"/>
        <v/>
      </c>
      <c r="D72" s="378">
        <f t="shared" si="1"/>
        <v>2</v>
      </c>
      <c r="E72" s="378">
        <f t="shared" si="2"/>
        <v>6</v>
      </c>
      <c r="F72" s="378">
        <f t="shared" si="3"/>
        <v>4</v>
      </c>
      <c r="G72" s="378">
        <f t="shared" si="4"/>
        <v>0</v>
      </c>
      <c r="H72" s="379" t="str">
        <f t="shared" si="5"/>
        <v>2.6.4</v>
      </c>
      <c r="I72" s="380"/>
      <c r="J72" s="381" t="str">
        <f t="shared" si="6"/>
        <v>Cdg I - 2.6.4</v>
      </c>
      <c r="K72" s="356" t="s">
        <v>262</v>
      </c>
      <c r="L72" s="382" t="s">
        <v>176</v>
      </c>
      <c r="M72" s="383" t="s">
        <v>205</v>
      </c>
      <c r="N72" s="395" t="s">
        <v>323</v>
      </c>
      <c r="O72" s="385">
        <v>8</v>
      </c>
      <c r="P72" s="212" t="s">
        <v>180</v>
      </c>
      <c r="Q72" s="357" t="s">
        <v>299</v>
      </c>
      <c r="R72" s="386">
        <v>102</v>
      </c>
      <c r="S72" s="358" t="s">
        <v>307</v>
      </c>
      <c r="T72" s="173" t="s">
        <v>180</v>
      </c>
      <c r="U72" s="387" t="str">
        <f t="shared" si="23"/>
        <v/>
      </c>
      <c r="V72" s="388" t="str">
        <f t="shared" si="24"/>
        <v/>
      </c>
      <c r="W72" s="152"/>
    </row>
    <row r="73" spans="1:23" s="485" customFormat="1" ht="165.6" x14ac:dyDescent="0.3">
      <c r="A73" s="376">
        <v>3</v>
      </c>
      <c r="B73" s="377"/>
      <c r="C73" s="377" t="str">
        <f t="shared" si="0"/>
        <v/>
      </c>
      <c r="D73" s="378">
        <f t="shared" si="1"/>
        <v>2</v>
      </c>
      <c r="E73" s="378">
        <f t="shared" si="2"/>
        <v>6</v>
      </c>
      <c r="F73" s="378">
        <f t="shared" si="3"/>
        <v>5</v>
      </c>
      <c r="G73" s="378">
        <f t="shared" si="4"/>
        <v>0</v>
      </c>
      <c r="H73" s="379" t="str">
        <f t="shared" si="5"/>
        <v>2.6.5</v>
      </c>
      <c r="I73" s="380"/>
      <c r="J73" s="381" t="str">
        <f t="shared" si="6"/>
        <v>Cdg I - 2.6.5</v>
      </c>
      <c r="K73" s="356" t="s">
        <v>263</v>
      </c>
      <c r="L73" s="382" t="s">
        <v>176</v>
      </c>
      <c r="M73" s="383" t="s">
        <v>206</v>
      </c>
      <c r="N73" s="395" t="s">
        <v>324</v>
      </c>
      <c r="O73" s="385">
        <v>8</v>
      </c>
      <c r="P73" s="212" t="s">
        <v>180</v>
      </c>
      <c r="Q73" s="357" t="s">
        <v>299</v>
      </c>
      <c r="R73" s="386">
        <v>102</v>
      </c>
      <c r="S73" s="358" t="s">
        <v>307</v>
      </c>
      <c r="T73" s="173" t="s">
        <v>180</v>
      </c>
      <c r="U73" s="387" t="str">
        <f t="shared" si="23"/>
        <v/>
      </c>
      <c r="V73" s="388" t="str">
        <f t="shared" si="24"/>
        <v/>
      </c>
      <c r="W73" s="152"/>
    </row>
    <row r="74" spans="1:23" s="485" customFormat="1" ht="165.6" x14ac:dyDescent="0.3">
      <c r="A74" s="376">
        <v>3</v>
      </c>
      <c r="B74" s="377"/>
      <c r="C74" s="377" t="str">
        <f t="shared" si="0"/>
        <v/>
      </c>
      <c r="D74" s="378">
        <f t="shared" si="1"/>
        <v>2</v>
      </c>
      <c r="E74" s="378">
        <f t="shared" si="2"/>
        <v>6</v>
      </c>
      <c r="F74" s="378">
        <f t="shared" si="3"/>
        <v>6</v>
      </c>
      <c r="G74" s="378">
        <f t="shared" si="4"/>
        <v>0</v>
      </c>
      <c r="H74" s="379" t="str">
        <f t="shared" si="5"/>
        <v>2.6.6</v>
      </c>
      <c r="I74" s="380"/>
      <c r="J74" s="381" t="str">
        <f t="shared" si="6"/>
        <v>Cdg I - 2.6.6</v>
      </c>
      <c r="K74" s="356" t="s">
        <v>264</v>
      </c>
      <c r="L74" s="382" t="s">
        <v>176</v>
      </c>
      <c r="M74" s="383" t="s">
        <v>206</v>
      </c>
      <c r="N74" s="395" t="s">
        <v>324</v>
      </c>
      <c r="O74" s="385">
        <v>8</v>
      </c>
      <c r="P74" s="212" t="s">
        <v>180</v>
      </c>
      <c r="Q74" s="357" t="s">
        <v>299</v>
      </c>
      <c r="R74" s="386">
        <v>102</v>
      </c>
      <c r="S74" s="358" t="s">
        <v>307</v>
      </c>
      <c r="T74" s="173" t="s">
        <v>180</v>
      </c>
      <c r="U74" s="387" t="str">
        <f t="shared" si="23"/>
        <v/>
      </c>
      <c r="V74" s="388" t="str">
        <f t="shared" si="24"/>
        <v/>
      </c>
      <c r="W74" s="152"/>
    </row>
    <row r="75" spans="1:23" s="485" customFormat="1" ht="165.6" x14ac:dyDescent="0.3">
      <c r="A75" s="376">
        <v>3</v>
      </c>
      <c r="B75" s="377"/>
      <c r="C75" s="377" t="str">
        <f t="shared" si="0"/>
        <v/>
      </c>
      <c r="D75" s="378">
        <f t="shared" si="1"/>
        <v>2</v>
      </c>
      <c r="E75" s="378">
        <f t="shared" si="2"/>
        <v>6</v>
      </c>
      <c r="F75" s="378">
        <f t="shared" si="3"/>
        <v>7</v>
      </c>
      <c r="G75" s="378">
        <f t="shared" si="4"/>
        <v>0</v>
      </c>
      <c r="H75" s="379" t="str">
        <f t="shared" si="5"/>
        <v>2.6.7</v>
      </c>
      <c r="I75" s="380"/>
      <c r="J75" s="381" t="str">
        <f t="shared" si="6"/>
        <v>Cdg I - 2.6.7</v>
      </c>
      <c r="K75" s="356" t="s">
        <v>265</v>
      </c>
      <c r="L75" s="382" t="s">
        <v>176</v>
      </c>
      <c r="M75" s="383" t="s">
        <v>206</v>
      </c>
      <c r="N75" s="395" t="s">
        <v>324</v>
      </c>
      <c r="O75" s="385">
        <v>8</v>
      </c>
      <c r="P75" s="212" t="s">
        <v>180</v>
      </c>
      <c r="Q75" s="357" t="s">
        <v>299</v>
      </c>
      <c r="R75" s="386">
        <v>102</v>
      </c>
      <c r="S75" s="358" t="s">
        <v>307</v>
      </c>
      <c r="T75" s="173" t="s">
        <v>180</v>
      </c>
      <c r="U75" s="387" t="str">
        <f t="shared" si="23"/>
        <v/>
      </c>
      <c r="V75" s="388" t="str">
        <f t="shared" si="24"/>
        <v/>
      </c>
      <c r="W75" s="152"/>
    </row>
    <row r="76" spans="1:23" s="485" customFormat="1" ht="165.6" x14ac:dyDescent="0.3">
      <c r="A76" s="376">
        <v>3</v>
      </c>
      <c r="B76" s="377"/>
      <c r="C76" s="377" t="str">
        <f t="shared" si="0"/>
        <v/>
      </c>
      <c r="D76" s="378">
        <f t="shared" si="1"/>
        <v>2</v>
      </c>
      <c r="E76" s="378">
        <f t="shared" si="2"/>
        <v>6</v>
      </c>
      <c r="F76" s="378">
        <f t="shared" si="3"/>
        <v>8</v>
      </c>
      <c r="G76" s="378">
        <f t="shared" si="4"/>
        <v>0</v>
      </c>
      <c r="H76" s="379" t="str">
        <f t="shared" si="5"/>
        <v>2.6.8</v>
      </c>
      <c r="I76" s="380"/>
      <c r="J76" s="381" t="str">
        <f t="shared" si="6"/>
        <v>Cdg I - 2.6.8</v>
      </c>
      <c r="K76" s="356" t="s">
        <v>266</v>
      </c>
      <c r="L76" s="382" t="s">
        <v>176</v>
      </c>
      <c r="M76" s="383" t="s">
        <v>206</v>
      </c>
      <c r="N76" s="395" t="s">
        <v>324</v>
      </c>
      <c r="O76" s="385">
        <v>8</v>
      </c>
      <c r="P76" s="212" t="s">
        <v>180</v>
      </c>
      <c r="Q76" s="357" t="s">
        <v>299</v>
      </c>
      <c r="R76" s="386">
        <v>102</v>
      </c>
      <c r="S76" s="358" t="s">
        <v>307</v>
      </c>
      <c r="T76" s="173" t="s">
        <v>180</v>
      </c>
      <c r="U76" s="387" t="str">
        <f t="shared" si="23"/>
        <v/>
      </c>
      <c r="V76" s="388" t="str">
        <f t="shared" si="24"/>
        <v/>
      </c>
      <c r="W76" s="152"/>
    </row>
    <row r="77" spans="1:23" s="485" customFormat="1" ht="165.6" x14ac:dyDescent="0.3">
      <c r="A77" s="376">
        <v>3</v>
      </c>
      <c r="B77" s="377"/>
      <c r="C77" s="377" t="str">
        <f t="shared" si="0"/>
        <v/>
      </c>
      <c r="D77" s="378">
        <f t="shared" si="1"/>
        <v>2</v>
      </c>
      <c r="E77" s="378">
        <f t="shared" si="2"/>
        <v>6</v>
      </c>
      <c r="F77" s="378">
        <f t="shared" si="3"/>
        <v>9</v>
      </c>
      <c r="G77" s="378">
        <f t="shared" si="4"/>
        <v>0</v>
      </c>
      <c r="H77" s="379" t="str">
        <f t="shared" si="5"/>
        <v>2.6.9</v>
      </c>
      <c r="I77" s="380"/>
      <c r="J77" s="381" t="str">
        <f t="shared" si="6"/>
        <v>Cdg I - 2.6.9</v>
      </c>
      <c r="K77" s="356" t="s">
        <v>267</v>
      </c>
      <c r="L77" s="382" t="s">
        <v>176</v>
      </c>
      <c r="M77" s="383" t="s">
        <v>206</v>
      </c>
      <c r="N77" s="395" t="s">
        <v>324</v>
      </c>
      <c r="O77" s="385">
        <v>8</v>
      </c>
      <c r="P77" s="212" t="s">
        <v>180</v>
      </c>
      <c r="Q77" s="357" t="s">
        <v>299</v>
      </c>
      <c r="R77" s="386">
        <v>102</v>
      </c>
      <c r="S77" s="358" t="s">
        <v>307</v>
      </c>
      <c r="T77" s="173" t="s">
        <v>180</v>
      </c>
      <c r="U77" s="387" t="str">
        <f t="shared" si="23"/>
        <v/>
      </c>
      <c r="V77" s="388" t="str">
        <f t="shared" si="24"/>
        <v/>
      </c>
      <c r="W77" s="152"/>
    </row>
    <row r="78" spans="1:23" s="485" customFormat="1" ht="165.6" x14ac:dyDescent="0.3">
      <c r="A78" s="376">
        <v>3</v>
      </c>
      <c r="B78" s="377"/>
      <c r="C78" s="377" t="str">
        <f t="shared" si="0"/>
        <v/>
      </c>
      <c r="D78" s="378">
        <f t="shared" si="1"/>
        <v>2</v>
      </c>
      <c r="E78" s="378">
        <f t="shared" si="2"/>
        <v>6</v>
      </c>
      <c r="F78" s="378">
        <f t="shared" si="3"/>
        <v>10</v>
      </c>
      <c r="G78" s="378">
        <f t="shared" si="4"/>
        <v>0</v>
      </c>
      <c r="H78" s="379" t="str">
        <f t="shared" si="5"/>
        <v>2.6.10</v>
      </c>
      <c r="I78" s="380"/>
      <c r="J78" s="381" t="str">
        <f t="shared" si="6"/>
        <v>Cdg I - 2.6.10</v>
      </c>
      <c r="K78" s="356" t="s">
        <v>268</v>
      </c>
      <c r="L78" s="382" t="s">
        <v>176</v>
      </c>
      <c r="M78" s="383" t="s">
        <v>206</v>
      </c>
      <c r="N78" s="395" t="s">
        <v>324</v>
      </c>
      <c r="O78" s="385">
        <v>8</v>
      </c>
      <c r="P78" s="212" t="s">
        <v>180</v>
      </c>
      <c r="Q78" s="357" t="s">
        <v>299</v>
      </c>
      <c r="R78" s="386">
        <v>102</v>
      </c>
      <c r="S78" s="358" t="s">
        <v>307</v>
      </c>
      <c r="T78" s="173" t="s">
        <v>180</v>
      </c>
      <c r="U78" s="387" t="str">
        <f t="shared" ref="U78" si="25">IF($V78="",
IF($T78&lt;&gt;"",ROUND(IF($P78&lt;&gt;"",$P78,IF($O78&lt;&gt;"",$O78,0))*$T78*R78,$K$9),""),"")</f>
        <v/>
      </c>
      <c r="V78" s="388" t="str">
        <f t="shared" ref="V78" si="26">IF(OR(LEFT($L78,1)="X",LEFT($L78,1)="x"),
IF($T78&lt;&gt;"",ROUND(IF($P78&lt;&gt;"",$P78,IF($O78&lt;&gt;"",$O78,0))*$T78*R78,$K$9),""),"")</f>
        <v/>
      </c>
      <c r="W78" s="152"/>
    </row>
    <row r="79" spans="1:23" s="485" customFormat="1" ht="151.80000000000001" x14ac:dyDescent="0.3">
      <c r="A79" s="376">
        <v>3</v>
      </c>
      <c r="B79" s="377"/>
      <c r="C79" s="377" t="str">
        <f t="shared" ref="C79:C118" si="27">IF(LEN(H79)=1, "T",
IF( LEN(H80)-LEN(SUBSTITUTE(H80,".",)) &gt; LEN(H79)-LEN(SUBSTITUTE(H79,".",)), "Ü",
""))</f>
        <v/>
      </c>
      <c r="D79" s="378">
        <f t="shared" ref="D79:D118" si="28" xml:space="preserve"> IF(A79=1,D78+1,D78)</f>
        <v>2</v>
      </c>
      <c r="E79" s="378">
        <f t="shared" ref="E79:E118" si="29" xml:space="preserve"> IF(A79=1, 0,IF(A79=2,E78+1,E78))</f>
        <v>6</v>
      </c>
      <c r="F79" s="378">
        <f t="shared" ref="F79:F118" si="30" xml:space="preserve"> IF( OR(A79=1,A79=2), 0, IF(A79=3,F78+1,F78))</f>
        <v>11</v>
      </c>
      <c r="G79" s="378">
        <f t="shared" ref="G79:G118" si="31" xml:space="preserve"> IF(OR(A79=1,A79=2, A79=3),0,IF(A79=4,G78+1,G78))</f>
        <v>0</v>
      </c>
      <c r="H79" s="379" t="str">
        <f t="shared" ref="H79:H118" si="32">IF(A79=1,D79,IF(A79=2,CONCATENATE(D79,".",E79),IF(A79=3,CONCATENATE(D79,".",E79,".",F79),IF(A79=4,CONCATENATE(D79,".",E79,".",F79,".",G79),""))))</f>
        <v>2.6.11</v>
      </c>
      <c r="I79" s="380"/>
      <c r="J79" s="381" t="str">
        <f t="shared" ref="J79:J118" si="33">IF(H79&lt;&gt;"",CONCATENATE($L$6," ",ROMAN($K$6)," - ",H79),"")</f>
        <v>Cdg I - 2.6.11</v>
      </c>
      <c r="K79" s="356" t="s">
        <v>276</v>
      </c>
      <c r="L79" s="382" t="s">
        <v>176</v>
      </c>
      <c r="M79" s="383" t="s">
        <v>207</v>
      </c>
      <c r="N79" s="395" t="s">
        <v>325</v>
      </c>
      <c r="O79" s="385">
        <v>20</v>
      </c>
      <c r="P79" s="212" t="s">
        <v>180</v>
      </c>
      <c r="Q79" s="357" t="s">
        <v>299</v>
      </c>
      <c r="R79" s="386">
        <v>102</v>
      </c>
      <c r="S79" s="358" t="s">
        <v>307</v>
      </c>
      <c r="T79" s="173" t="s">
        <v>180</v>
      </c>
      <c r="U79" s="387" t="str">
        <f t="shared" ref="U79" si="34">IF($V79="",
IF($T79&lt;&gt;"",ROUND(IF($P79&lt;&gt;"",$P79,IF($O79&lt;&gt;"",$O79,0))*$T79*R79,$K$9),""),"")</f>
        <v/>
      </c>
      <c r="V79" s="388" t="str">
        <f t="shared" ref="V79" si="35">IF(OR(LEFT($L79,1)="X",LEFT($L79,1)="x"),
IF($T79&lt;&gt;"",ROUND(IF($P79&lt;&gt;"",$P79,IF($O79&lt;&gt;"",$O79,0))*$T79*R79,$K$9),""),"")</f>
        <v/>
      </c>
      <c r="W79" s="152"/>
    </row>
    <row r="80" spans="1:23" s="485" customFormat="1" ht="151.80000000000001" x14ac:dyDescent="0.3">
      <c r="A80" s="376">
        <v>3</v>
      </c>
      <c r="B80" s="377"/>
      <c r="C80" s="377" t="str">
        <f t="shared" si="27"/>
        <v/>
      </c>
      <c r="D80" s="378">
        <f t="shared" si="28"/>
        <v>2</v>
      </c>
      <c r="E80" s="378">
        <f t="shared" si="29"/>
        <v>6</v>
      </c>
      <c r="F80" s="378">
        <f t="shared" si="30"/>
        <v>12</v>
      </c>
      <c r="G80" s="378">
        <f t="shared" si="31"/>
        <v>0</v>
      </c>
      <c r="H80" s="379" t="str">
        <f t="shared" si="32"/>
        <v>2.6.12</v>
      </c>
      <c r="I80" s="380"/>
      <c r="J80" s="381" t="str">
        <f t="shared" si="33"/>
        <v>Cdg I - 2.6.12</v>
      </c>
      <c r="K80" s="356" t="s">
        <v>277</v>
      </c>
      <c r="L80" s="382" t="s">
        <v>176</v>
      </c>
      <c r="M80" s="383" t="s">
        <v>207</v>
      </c>
      <c r="N80" s="395" t="s">
        <v>325</v>
      </c>
      <c r="O80" s="385">
        <v>30</v>
      </c>
      <c r="P80" s="212" t="s">
        <v>180</v>
      </c>
      <c r="Q80" s="357" t="s">
        <v>299</v>
      </c>
      <c r="R80" s="386">
        <v>102</v>
      </c>
      <c r="S80" s="358" t="s">
        <v>307</v>
      </c>
      <c r="T80" s="173" t="s">
        <v>180</v>
      </c>
      <c r="U80" s="387" t="str">
        <f t="shared" ref="U80" si="36">IF($V80="",
IF($T80&lt;&gt;"",ROUND(IF($P80&lt;&gt;"",$P80,IF($O80&lt;&gt;"",$O80,0))*$T80*R80,$K$9),""),"")</f>
        <v/>
      </c>
      <c r="V80" s="388" t="str">
        <f t="shared" ref="V80" si="37">IF(OR(LEFT($L80,1)="X",LEFT($L80,1)="x"),
IF($T80&lt;&gt;"",ROUND(IF($P80&lt;&gt;"",$P80,IF($O80&lt;&gt;"",$O80,0))*$T80*R80,$K$9),""),"")</f>
        <v/>
      </c>
      <c r="W80" s="152"/>
    </row>
    <row r="81" spans="1:23" s="485" customFormat="1" ht="151.80000000000001" x14ac:dyDescent="0.3">
      <c r="A81" s="376">
        <v>3</v>
      </c>
      <c r="B81" s="377"/>
      <c r="C81" s="377" t="str">
        <f t="shared" si="27"/>
        <v/>
      </c>
      <c r="D81" s="378">
        <f t="shared" si="28"/>
        <v>2</v>
      </c>
      <c r="E81" s="378">
        <f t="shared" si="29"/>
        <v>6</v>
      </c>
      <c r="F81" s="378">
        <f t="shared" si="30"/>
        <v>13</v>
      </c>
      <c r="G81" s="378">
        <f t="shared" si="31"/>
        <v>0</v>
      </c>
      <c r="H81" s="379" t="str">
        <f t="shared" si="32"/>
        <v>2.6.13</v>
      </c>
      <c r="I81" s="380"/>
      <c r="J81" s="381" t="str">
        <f t="shared" si="33"/>
        <v>Cdg I - 2.6.13</v>
      </c>
      <c r="K81" s="356" t="s">
        <v>278</v>
      </c>
      <c r="L81" s="382" t="s">
        <v>176</v>
      </c>
      <c r="M81" s="383" t="s">
        <v>207</v>
      </c>
      <c r="N81" s="395" t="s">
        <v>325</v>
      </c>
      <c r="O81" s="385">
        <v>25</v>
      </c>
      <c r="P81" s="212" t="s">
        <v>180</v>
      </c>
      <c r="Q81" s="357" t="s">
        <v>299</v>
      </c>
      <c r="R81" s="386">
        <v>102</v>
      </c>
      <c r="S81" s="358" t="s">
        <v>307</v>
      </c>
      <c r="T81" s="173" t="s">
        <v>180</v>
      </c>
      <c r="U81" s="387" t="str">
        <f t="shared" ref="U81" si="38">IF($V81="",
IF($T81&lt;&gt;"",ROUND(IF($P81&lt;&gt;"",$P81,IF($O81&lt;&gt;"",$O81,0))*$T81*R81,$K$9),""),"")</f>
        <v/>
      </c>
      <c r="V81" s="388" t="str">
        <f t="shared" ref="V81" si="39">IF(OR(LEFT($L81,1)="X",LEFT($L81,1)="x"),
IF($T81&lt;&gt;"",ROUND(IF($P81&lt;&gt;"",$P81,IF($O81&lt;&gt;"",$O81,0))*$T81*R81,$K$9),""),"")</f>
        <v/>
      </c>
      <c r="W81" s="152"/>
    </row>
    <row r="82" spans="1:23" s="485" customFormat="1" ht="17.399999999999999" x14ac:dyDescent="0.3">
      <c r="A82" s="376">
        <v>1</v>
      </c>
      <c r="B82" s="377"/>
      <c r="C82" s="377" t="str">
        <f t="shared" si="27"/>
        <v>T</v>
      </c>
      <c r="D82" s="378">
        <f t="shared" si="28"/>
        <v>3</v>
      </c>
      <c r="E82" s="378">
        <f t="shared" si="29"/>
        <v>0</v>
      </c>
      <c r="F82" s="378">
        <f t="shared" si="30"/>
        <v>0</v>
      </c>
      <c r="G82" s="378">
        <f t="shared" si="31"/>
        <v>0</v>
      </c>
      <c r="H82" s="379">
        <f t="shared" si="32"/>
        <v>3</v>
      </c>
      <c r="I82" s="380"/>
      <c r="J82" s="381" t="str">
        <f t="shared" si="33"/>
        <v>Cdg I - 3</v>
      </c>
      <c r="K82" s="356" t="s">
        <v>279</v>
      </c>
      <c r="L82" s="382"/>
      <c r="M82" s="383" t="s">
        <v>180</v>
      </c>
      <c r="N82" s="395"/>
      <c r="O82" s="385" t="s">
        <v>180</v>
      </c>
      <c r="P82" s="212" t="s">
        <v>180</v>
      </c>
      <c r="Q82" s="357" t="s">
        <v>180</v>
      </c>
      <c r="R82" s="386" t="s">
        <v>180</v>
      </c>
      <c r="S82" s="358" t="s">
        <v>180</v>
      </c>
      <c r="T82" s="173" t="s">
        <v>180</v>
      </c>
      <c r="U82" s="387" t="str">
        <f t="shared" si="23"/>
        <v/>
      </c>
      <c r="V82" s="388" t="str">
        <f t="shared" si="24"/>
        <v/>
      </c>
      <c r="W82" s="152"/>
    </row>
    <row r="83" spans="1:23" s="485" customFormat="1" ht="69" x14ac:dyDescent="0.3">
      <c r="A83" s="376">
        <v>2</v>
      </c>
      <c r="B83" s="377"/>
      <c r="C83" s="377" t="str">
        <f t="shared" si="27"/>
        <v/>
      </c>
      <c r="D83" s="378">
        <f t="shared" si="28"/>
        <v>3</v>
      </c>
      <c r="E83" s="378">
        <f t="shared" si="29"/>
        <v>1</v>
      </c>
      <c r="F83" s="378">
        <f t="shared" si="30"/>
        <v>0</v>
      </c>
      <c r="G83" s="378">
        <f t="shared" si="31"/>
        <v>0</v>
      </c>
      <c r="H83" s="379" t="str">
        <f t="shared" si="32"/>
        <v>3.1</v>
      </c>
      <c r="I83" s="380"/>
      <c r="J83" s="381" t="str">
        <f t="shared" si="33"/>
        <v>Cdg I - 3.1</v>
      </c>
      <c r="K83" s="356" t="s">
        <v>313</v>
      </c>
      <c r="L83" s="382" t="s">
        <v>176</v>
      </c>
      <c r="M83" s="383" t="s">
        <v>197</v>
      </c>
      <c r="N83" s="395" t="s">
        <v>200</v>
      </c>
      <c r="O83" s="385">
        <v>10</v>
      </c>
      <c r="P83" s="212" t="s">
        <v>180</v>
      </c>
      <c r="Q83" s="357" t="s">
        <v>300</v>
      </c>
      <c r="R83" s="386">
        <v>1</v>
      </c>
      <c r="S83" s="358" t="s">
        <v>186</v>
      </c>
      <c r="T83" s="173"/>
      <c r="U83" s="387" t="str">
        <f t="shared" si="23"/>
        <v/>
      </c>
      <c r="V83" s="388" t="str">
        <f t="shared" si="24"/>
        <v/>
      </c>
      <c r="W83" s="152"/>
    </row>
    <row r="84" spans="1:23" s="485" customFormat="1" ht="27.6" x14ac:dyDescent="0.3">
      <c r="A84" s="376">
        <v>2</v>
      </c>
      <c r="B84" s="377"/>
      <c r="C84" s="377" t="str">
        <f t="shared" si="27"/>
        <v/>
      </c>
      <c r="D84" s="378">
        <f t="shared" si="28"/>
        <v>3</v>
      </c>
      <c r="E84" s="378">
        <f t="shared" si="29"/>
        <v>2</v>
      </c>
      <c r="F84" s="378">
        <f t="shared" si="30"/>
        <v>0</v>
      </c>
      <c r="G84" s="378">
        <f t="shared" si="31"/>
        <v>0</v>
      </c>
      <c r="H84" s="379" t="str">
        <f t="shared" si="32"/>
        <v>3.2</v>
      </c>
      <c r="I84" s="380"/>
      <c r="J84" s="381" t="str">
        <f t="shared" si="33"/>
        <v>Cdg I - 3.2</v>
      </c>
      <c r="K84" s="356" t="s">
        <v>280</v>
      </c>
      <c r="L84" s="382" t="s">
        <v>176</v>
      </c>
      <c r="M84" s="383" t="s">
        <v>184</v>
      </c>
      <c r="N84" s="395">
        <v>323</v>
      </c>
      <c r="O84" s="385">
        <v>1</v>
      </c>
      <c r="P84" s="212" t="s">
        <v>180</v>
      </c>
      <c r="Q84" s="357" t="s">
        <v>299</v>
      </c>
      <c r="R84" s="386">
        <v>102</v>
      </c>
      <c r="S84" s="358" t="s">
        <v>307</v>
      </c>
      <c r="T84" s="173"/>
      <c r="U84" s="389"/>
      <c r="V84" s="390"/>
      <c r="W84" s="392" t="s">
        <v>316</v>
      </c>
    </row>
    <row r="85" spans="1:23" s="485" customFormat="1" ht="41.4" x14ac:dyDescent="0.3">
      <c r="A85" s="376">
        <v>2</v>
      </c>
      <c r="B85" s="377"/>
      <c r="C85" s="377" t="str">
        <f t="shared" si="27"/>
        <v/>
      </c>
      <c r="D85" s="378">
        <f t="shared" si="28"/>
        <v>3</v>
      </c>
      <c r="E85" s="378">
        <f t="shared" si="29"/>
        <v>3</v>
      </c>
      <c r="F85" s="378">
        <f t="shared" si="30"/>
        <v>0</v>
      </c>
      <c r="G85" s="378">
        <f t="shared" si="31"/>
        <v>0</v>
      </c>
      <c r="H85" s="379" t="str">
        <f t="shared" si="32"/>
        <v>3.3</v>
      </c>
      <c r="I85" s="380"/>
      <c r="J85" s="381" t="str">
        <f t="shared" si="33"/>
        <v>Cdg I - 3.3</v>
      </c>
      <c r="K85" s="356" t="s">
        <v>281</v>
      </c>
      <c r="L85" s="382" t="s">
        <v>176</v>
      </c>
      <c r="M85" s="383" t="s">
        <v>198</v>
      </c>
      <c r="N85" s="395">
        <v>1264</v>
      </c>
      <c r="O85" s="385">
        <v>1</v>
      </c>
      <c r="P85" s="212" t="s">
        <v>180</v>
      </c>
      <c r="Q85" s="357" t="s">
        <v>301</v>
      </c>
      <c r="R85" s="386">
        <v>1</v>
      </c>
      <c r="S85" s="358" t="s">
        <v>186</v>
      </c>
      <c r="T85" s="173"/>
      <c r="U85" s="387" t="str">
        <f t="shared" si="23"/>
        <v/>
      </c>
      <c r="V85" s="388" t="str">
        <f t="shared" si="24"/>
        <v/>
      </c>
      <c r="W85" s="152"/>
    </row>
    <row r="86" spans="1:23" s="485" customFormat="1" ht="82.8" x14ac:dyDescent="0.3">
      <c r="A86" s="376">
        <v>2</v>
      </c>
      <c r="B86" s="377"/>
      <c r="C86" s="377" t="str">
        <f t="shared" si="27"/>
        <v/>
      </c>
      <c r="D86" s="378">
        <f t="shared" si="28"/>
        <v>3</v>
      </c>
      <c r="E86" s="378">
        <f t="shared" si="29"/>
        <v>4</v>
      </c>
      <c r="F86" s="378">
        <f t="shared" si="30"/>
        <v>0</v>
      </c>
      <c r="G86" s="378">
        <f t="shared" si="31"/>
        <v>0</v>
      </c>
      <c r="H86" s="379" t="str">
        <f t="shared" si="32"/>
        <v>3.4</v>
      </c>
      <c r="I86" s="380"/>
      <c r="J86" s="381" t="str">
        <f t="shared" si="33"/>
        <v>Cdg I - 3.4</v>
      </c>
      <c r="K86" s="356" t="s">
        <v>282</v>
      </c>
      <c r="L86" s="382" t="s">
        <v>176</v>
      </c>
      <c r="M86" s="383" t="s">
        <v>185</v>
      </c>
      <c r="N86" s="395">
        <v>1364</v>
      </c>
      <c r="O86" s="385">
        <v>1</v>
      </c>
      <c r="P86" s="212" t="s">
        <v>180</v>
      </c>
      <c r="Q86" s="357" t="s">
        <v>299</v>
      </c>
      <c r="R86" s="386">
        <v>102</v>
      </c>
      <c r="S86" s="358" t="s">
        <v>307</v>
      </c>
      <c r="T86" s="173"/>
      <c r="U86" s="389"/>
      <c r="V86" s="390"/>
      <c r="W86" s="392" t="s">
        <v>316</v>
      </c>
    </row>
    <row r="87" spans="1:23" s="485" customFormat="1" ht="17.399999999999999" x14ac:dyDescent="0.3">
      <c r="A87" s="376">
        <v>1</v>
      </c>
      <c r="B87" s="377"/>
      <c r="C87" s="377" t="str">
        <f t="shared" si="27"/>
        <v>T</v>
      </c>
      <c r="D87" s="378">
        <f t="shared" si="28"/>
        <v>4</v>
      </c>
      <c r="E87" s="378">
        <f t="shared" si="29"/>
        <v>0</v>
      </c>
      <c r="F87" s="378">
        <f t="shared" si="30"/>
        <v>0</v>
      </c>
      <c r="G87" s="378">
        <f t="shared" si="31"/>
        <v>0</v>
      </c>
      <c r="H87" s="379">
        <f t="shared" si="32"/>
        <v>4</v>
      </c>
      <c r="I87" s="380"/>
      <c r="J87" s="381" t="str">
        <f t="shared" si="33"/>
        <v>Cdg I - 4</v>
      </c>
      <c r="K87" s="356" t="s">
        <v>283</v>
      </c>
      <c r="L87" s="382" t="s">
        <v>180</v>
      </c>
      <c r="M87" s="383" t="s">
        <v>180</v>
      </c>
      <c r="N87" s="395"/>
      <c r="O87" s="385" t="s">
        <v>180</v>
      </c>
      <c r="P87" s="212" t="s">
        <v>180</v>
      </c>
      <c r="Q87" s="357" t="s">
        <v>180</v>
      </c>
      <c r="R87" s="386" t="s">
        <v>180</v>
      </c>
      <c r="S87" s="358" t="s">
        <v>180</v>
      </c>
      <c r="T87" s="173"/>
      <c r="U87" s="387" t="str">
        <f t="shared" si="23"/>
        <v/>
      </c>
      <c r="V87" s="388" t="str">
        <f t="shared" si="24"/>
        <v/>
      </c>
      <c r="W87" s="152"/>
    </row>
    <row r="88" spans="1:23" s="485" customFormat="1" ht="17.399999999999999" x14ac:dyDescent="0.3">
      <c r="A88" s="376">
        <v>2</v>
      </c>
      <c r="B88" s="377"/>
      <c r="C88" s="377" t="str">
        <f t="shared" si="27"/>
        <v>Ü</v>
      </c>
      <c r="D88" s="378">
        <f t="shared" si="28"/>
        <v>4</v>
      </c>
      <c r="E88" s="378">
        <f t="shared" si="29"/>
        <v>1</v>
      </c>
      <c r="F88" s="378">
        <f t="shared" si="30"/>
        <v>0</v>
      </c>
      <c r="G88" s="378">
        <f t="shared" si="31"/>
        <v>0</v>
      </c>
      <c r="H88" s="379" t="str">
        <f t="shared" si="32"/>
        <v>4.1</v>
      </c>
      <c r="I88" s="380"/>
      <c r="J88" s="381" t="str">
        <f t="shared" si="33"/>
        <v>Cdg I - 4.1</v>
      </c>
      <c r="K88" s="356" t="s">
        <v>284</v>
      </c>
      <c r="L88" s="382" t="s">
        <v>180</v>
      </c>
      <c r="M88" s="383" t="s">
        <v>180</v>
      </c>
      <c r="N88" s="395"/>
      <c r="O88" s="385" t="s">
        <v>180</v>
      </c>
      <c r="P88" s="212" t="s">
        <v>180</v>
      </c>
      <c r="Q88" s="357" t="s">
        <v>180</v>
      </c>
      <c r="R88" s="386" t="s">
        <v>180</v>
      </c>
      <c r="S88" s="358" t="s">
        <v>180</v>
      </c>
      <c r="T88" s="173"/>
      <c r="U88" s="387" t="str">
        <f t="shared" si="23"/>
        <v/>
      </c>
      <c r="V88" s="388" t="str">
        <f t="shared" si="24"/>
        <v/>
      </c>
      <c r="W88" s="152"/>
    </row>
    <row r="89" spans="1:23" s="485" customFormat="1" ht="69" x14ac:dyDescent="0.3">
      <c r="A89" s="376">
        <v>3</v>
      </c>
      <c r="B89" s="377"/>
      <c r="C89" s="377" t="str">
        <f t="shared" si="27"/>
        <v/>
      </c>
      <c r="D89" s="378">
        <f t="shared" si="28"/>
        <v>4</v>
      </c>
      <c r="E89" s="378">
        <f t="shared" si="29"/>
        <v>1</v>
      </c>
      <c r="F89" s="378">
        <f t="shared" si="30"/>
        <v>1</v>
      </c>
      <c r="G89" s="378">
        <f t="shared" si="31"/>
        <v>0</v>
      </c>
      <c r="H89" s="379" t="str">
        <f t="shared" si="32"/>
        <v>4.1.1</v>
      </c>
      <c r="I89" s="380"/>
      <c r="J89" s="381" t="str">
        <f t="shared" si="33"/>
        <v>Cdg I - 4.1.1</v>
      </c>
      <c r="K89" s="356" t="s">
        <v>285</v>
      </c>
      <c r="L89" s="382" t="s">
        <v>180</v>
      </c>
      <c r="M89" s="383" t="s">
        <v>199</v>
      </c>
      <c r="N89" s="395" t="s">
        <v>326</v>
      </c>
      <c r="O89" s="385">
        <v>1</v>
      </c>
      <c r="P89" s="212" t="s">
        <v>180</v>
      </c>
      <c r="Q89" s="357" t="s">
        <v>302</v>
      </c>
      <c r="R89" s="386">
        <v>1</v>
      </c>
      <c r="S89" s="358" t="s">
        <v>186</v>
      </c>
      <c r="T89" s="173"/>
      <c r="U89" s="387" t="str">
        <f t="shared" si="23"/>
        <v/>
      </c>
      <c r="V89" s="388" t="str">
        <f t="shared" si="24"/>
        <v/>
      </c>
      <c r="W89" s="152"/>
    </row>
    <row r="90" spans="1:23" s="485" customFormat="1" ht="55.2" x14ac:dyDescent="0.3">
      <c r="A90" s="376">
        <v>3</v>
      </c>
      <c r="B90" s="377"/>
      <c r="C90" s="377" t="str">
        <f t="shared" si="27"/>
        <v/>
      </c>
      <c r="D90" s="378">
        <f t="shared" si="28"/>
        <v>4</v>
      </c>
      <c r="E90" s="378">
        <f t="shared" si="29"/>
        <v>1</v>
      </c>
      <c r="F90" s="378">
        <f t="shared" si="30"/>
        <v>2</v>
      </c>
      <c r="G90" s="378">
        <f t="shared" si="31"/>
        <v>0</v>
      </c>
      <c r="H90" s="379" t="str">
        <f t="shared" si="32"/>
        <v>4.1.2</v>
      </c>
      <c r="I90" s="380"/>
      <c r="J90" s="381" t="str">
        <f t="shared" si="33"/>
        <v>Cdg I - 4.1.2</v>
      </c>
      <c r="K90" s="356" t="s">
        <v>286</v>
      </c>
      <c r="L90" s="382" t="s">
        <v>176</v>
      </c>
      <c r="M90" s="383" t="s">
        <v>187</v>
      </c>
      <c r="N90" s="395" t="s">
        <v>327</v>
      </c>
      <c r="O90" s="385">
        <v>18</v>
      </c>
      <c r="P90" s="212" t="s">
        <v>180</v>
      </c>
      <c r="Q90" s="357" t="s">
        <v>303</v>
      </c>
      <c r="R90" s="386">
        <v>1</v>
      </c>
      <c r="S90" s="358" t="s">
        <v>186</v>
      </c>
      <c r="T90" s="173"/>
      <c r="U90" s="387" t="str">
        <f t="shared" si="23"/>
        <v/>
      </c>
      <c r="V90" s="388" t="str">
        <f t="shared" si="24"/>
        <v/>
      </c>
      <c r="W90" s="152"/>
    </row>
    <row r="91" spans="1:23" s="485" customFormat="1" ht="27.6" x14ac:dyDescent="0.3">
      <c r="A91" s="376">
        <v>3</v>
      </c>
      <c r="B91" s="377"/>
      <c r="C91" s="377" t="str">
        <f t="shared" si="27"/>
        <v/>
      </c>
      <c r="D91" s="378">
        <f t="shared" si="28"/>
        <v>4</v>
      </c>
      <c r="E91" s="378">
        <f t="shared" si="29"/>
        <v>1</v>
      </c>
      <c r="F91" s="378">
        <f t="shared" si="30"/>
        <v>3</v>
      </c>
      <c r="G91" s="378">
        <f t="shared" si="31"/>
        <v>0</v>
      </c>
      <c r="H91" s="379" t="str">
        <f t="shared" si="32"/>
        <v>4.1.3</v>
      </c>
      <c r="I91" s="380"/>
      <c r="J91" s="381" t="str">
        <f t="shared" si="33"/>
        <v>Cdg I - 4.1.3</v>
      </c>
      <c r="K91" s="356" t="s">
        <v>287</v>
      </c>
      <c r="L91" s="382" t="s">
        <v>176</v>
      </c>
      <c r="M91" s="383" t="s">
        <v>188</v>
      </c>
      <c r="N91" s="395" t="s">
        <v>328</v>
      </c>
      <c r="O91" s="385">
        <v>25</v>
      </c>
      <c r="P91" s="212" t="s">
        <v>180</v>
      </c>
      <c r="Q91" s="357" t="s">
        <v>304</v>
      </c>
      <c r="R91" s="386">
        <v>1</v>
      </c>
      <c r="S91" s="358" t="s">
        <v>308</v>
      </c>
      <c r="T91" s="173"/>
      <c r="U91" s="387" t="str">
        <f t="shared" si="23"/>
        <v/>
      </c>
      <c r="V91" s="388" t="str">
        <f t="shared" si="24"/>
        <v/>
      </c>
      <c r="W91" s="152"/>
    </row>
    <row r="92" spans="1:23" s="485" customFormat="1" ht="27.6" x14ac:dyDescent="0.3">
      <c r="A92" s="376">
        <v>2</v>
      </c>
      <c r="B92" s="377"/>
      <c r="C92" s="377" t="str">
        <f t="shared" si="27"/>
        <v>Ü</v>
      </c>
      <c r="D92" s="378">
        <f t="shared" si="28"/>
        <v>4</v>
      </c>
      <c r="E92" s="378">
        <f t="shared" si="29"/>
        <v>2</v>
      </c>
      <c r="F92" s="378">
        <f t="shared" si="30"/>
        <v>0</v>
      </c>
      <c r="G92" s="378">
        <f t="shared" si="31"/>
        <v>0</v>
      </c>
      <c r="H92" s="379" t="str">
        <f t="shared" si="32"/>
        <v>4.2</v>
      </c>
      <c r="I92" s="380"/>
      <c r="J92" s="381" t="str">
        <f t="shared" si="33"/>
        <v>Cdg I - 4.2</v>
      </c>
      <c r="K92" s="356" t="s">
        <v>288</v>
      </c>
      <c r="L92" s="382" t="s">
        <v>180</v>
      </c>
      <c r="M92" s="383" t="s">
        <v>180</v>
      </c>
      <c r="N92" s="395"/>
      <c r="O92" s="385" t="s">
        <v>180</v>
      </c>
      <c r="P92" s="212" t="s">
        <v>180</v>
      </c>
      <c r="Q92" s="357" t="s">
        <v>180</v>
      </c>
      <c r="R92" s="386" t="s">
        <v>180</v>
      </c>
      <c r="S92" s="358" t="s">
        <v>180</v>
      </c>
      <c r="T92" s="173" t="s">
        <v>180</v>
      </c>
      <c r="U92" s="387" t="str">
        <f t="shared" si="23"/>
        <v/>
      </c>
      <c r="V92" s="388" t="str">
        <f t="shared" si="24"/>
        <v/>
      </c>
      <c r="W92" s="152"/>
    </row>
    <row r="93" spans="1:23" s="485" customFormat="1" ht="17.399999999999999" x14ac:dyDescent="0.3">
      <c r="A93" s="376">
        <v>3</v>
      </c>
      <c r="B93" s="377"/>
      <c r="C93" s="377" t="str">
        <f t="shared" si="27"/>
        <v/>
      </c>
      <c r="D93" s="378">
        <f t="shared" si="28"/>
        <v>4</v>
      </c>
      <c r="E93" s="378">
        <f t="shared" si="29"/>
        <v>2</v>
      </c>
      <c r="F93" s="378">
        <f t="shared" si="30"/>
        <v>1</v>
      </c>
      <c r="G93" s="378">
        <f t="shared" si="31"/>
        <v>0</v>
      </c>
      <c r="H93" s="379" t="str">
        <f t="shared" si="32"/>
        <v>4.2.1</v>
      </c>
      <c r="I93" s="380"/>
      <c r="J93" s="381" t="str">
        <f t="shared" si="33"/>
        <v>Cdg I - 4.2.1</v>
      </c>
      <c r="K93" s="356" t="s">
        <v>259</v>
      </c>
      <c r="L93" s="382" t="s">
        <v>176</v>
      </c>
      <c r="M93" s="383" t="s">
        <v>189</v>
      </c>
      <c r="N93" s="395">
        <v>122</v>
      </c>
      <c r="O93" s="385">
        <v>45</v>
      </c>
      <c r="P93" s="212" t="s">
        <v>180</v>
      </c>
      <c r="Q93" s="357" t="s">
        <v>301</v>
      </c>
      <c r="R93" s="386">
        <v>1</v>
      </c>
      <c r="S93" s="358" t="s">
        <v>186</v>
      </c>
      <c r="T93" s="173" t="s">
        <v>180</v>
      </c>
      <c r="U93" s="387" t="str">
        <f t="shared" si="23"/>
        <v/>
      </c>
      <c r="V93" s="388" t="str">
        <f t="shared" si="24"/>
        <v/>
      </c>
      <c r="W93" s="152"/>
    </row>
    <row r="94" spans="1:23" s="485" customFormat="1" ht="17.399999999999999" x14ac:dyDescent="0.3">
      <c r="A94" s="376">
        <v>3</v>
      </c>
      <c r="B94" s="377"/>
      <c r="C94" s="377" t="str">
        <f t="shared" si="27"/>
        <v/>
      </c>
      <c r="D94" s="378">
        <f t="shared" si="28"/>
        <v>4</v>
      </c>
      <c r="E94" s="378">
        <f t="shared" si="29"/>
        <v>2</v>
      </c>
      <c r="F94" s="378">
        <f t="shared" si="30"/>
        <v>2</v>
      </c>
      <c r="G94" s="378">
        <f t="shared" si="31"/>
        <v>0</v>
      </c>
      <c r="H94" s="379" t="str">
        <f t="shared" si="32"/>
        <v>4.2.2</v>
      </c>
      <c r="I94" s="380"/>
      <c r="J94" s="381" t="str">
        <f t="shared" si="33"/>
        <v>Cdg I - 4.2.2</v>
      </c>
      <c r="K94" s="356" t="s">
        <v>260</v>
      </c>
      <c r="L94" s="382" t="s">
        <v>176</v>
      </c>
      <c r="M94" s="383" t="s">
        <v>189</v>
      </c>
      <c r="N94" s="395">
        <v>122</v>
      </c>
      <c r="O94" s="385">
        <v>45</v>
      </c>
      <c r="P94" s="212" t="s">
        <v>180</v>
      </c>
      <c r="Q94" s="357" t="s">
        <v>301</v>
      </c>
      <c r="R94" s="386">
        <v>1</v>
      </c>
      <c r="S94" s="358" t="s">
        <v>186</v>
      </c>
      <c r="T94" s="173" t="s">
        <v>180</v>
      </c>
      <c r="U94" s="387" t="str">
        <f t="shared" ref="U94" si="40">IF($V94="",
IF($T94&lt;&gt;"",ROUND(IF($P94&lt;&gt;"",$P94,IF($O94&lt;&gt;"",$O94,0))*$T94*R94,$K$9),""),"")</f>
        <v/>
      </c>
      <c r="V94" s="388" t="str">
        <f t="shared" ref="V94" si="41">IF(OR(LEFT($L94,1)="X",LEFT($L94,1)="x"),
IF($T94&lt;&gt;"",ROUND(IF($P94&lt;&gt;"",$P94,IF($O94&lt;&gt;"",$O94,0))*$T94*R94,$K$9),""),"")</f>
        <v/>
      </c>
      <c r="W94" s="152"/>
    </row>
    <row r="95" spans="1:23" s="485" customFormat="1" ht="17.399999999999999" x14ac:dyDescent="0.3">
      <c r="A95" s="376">
        <v>3</v>
      </c>
      <c r="B95" s="377"/>
      <c r="C95" s="377" t="str">
        <f t="shared" si="27"/>
        <v/>
      </c>
      <c r="D95" s="378">
        <f t="shared" si="28"/>
        <v>4</v>
      </c>
      <c r="E95" s="378">
        <f t="shared" si="29"/>
        <v>2</v>
      </c>
      <c r="F95" s="378">
        <f t="shared" si="30"/>
        <v>3</v>
      </c>
      <c r="G95" s="378">
        <f t="shared" si="31"/>
        <v>0</v>
      </c>
      <c r="H95" s="379" t="str">
        <f t="shared" si="32"/>
        <v>4.2.3</v>
      </c>
      <c r="I95" s="380"/>
      <c r="J95" s="381" t="str">
        <f t="shared" si="33"/>
        <v>Cdg I - 4.2.3</v>
      </c>
      <c r="K95" s="356" t="s">
        <v>261</v>
      </c>
      <c r="L95" s="382" t="s">
        <v>176</v>
      </c>
      <c r="M95" s="383" t="s">
        <v>189</v>
      </c>
      <c r="N95" s="395">
        <v>122</v>
      </c>
      <c r="O95" s="385">
        <v>45</v>
      </c>
      <c r="P95" s="212" t="s">
        <v>180</v>
      </c>
      <c r="Q95" s="357" t="s">
        <v>301</v>
      </c>
      <c r="R95" s="386">
        <v>1</v>
      </c>
      <c r="S95" s="358" t="s">
        <v>186</v>
      </c>
      <c r="T95" s="173" t="s">
        <v>180</v>
      </c>
      <c r="U95" s="387" t="str">
        <f t="shared" ref="U95:U117" si="42">IF($V95="",
IF($T95&lt;&gt;"",ROUND(IF($P95&lt;&gt;"",$P95,IF($O95&lt;&gt;"",$O95,0))*$T95*R95,$K$9),""),"")</f>
        <v/>
      </c>
      <c r="V95" s="388" t="str">
        <f t="shared" ref="V95:V117" si="43">IF(OR(LEFT($L95,1)="X",LEFT($L95,1)="x"),
IF($T95&lt;&gt;"",ROUND(IF($P95&lt;&gt;"",$P95,IF($O95&lt;&gt;"",$O95,0))*$T95*R95,$K$9),""),"")</f>
        <v/>
      </c>
      <c r="W95" s="152"/>
    </row>
    <row r="96" spans="1:23" s="485" customFormat="1" ht="17.399999999999999" x14ac:dyDescent="0.3">
      <c r="A96" s="376">
        <v>3</v>
      </c>
      <c r="B96" s="377"/>
      <c r="C96" s="377" t="str">
        <f t="shared" si="27"/>
        <v/>
      </c>
      <c r="D96" s="378">
        <f t="shared" si="28"/>
        <v>4</v>
      </c>
      <c r="E96" s="378">
        <f t="shared" si="29"/>
        <v>2</v>
      </c>
      <c r="F96" s="378">
        <f t="shared" si="30"/>
        <v>4</v>
      </c>
      <c r="G96" s="378">
        <f t="shared" si="31"/>
        <v>0</v>
      </c>
      <c r="H96" s="379" t="str">
        <f t="shared" si="32"/>
        <v>4.2.4</v>
      </c>
      <c r="I96" s="380"/>
      <c r="J96" s="381" t="str">
        <f t="shared" si="33"/>
        <v>Cdg I - 4.2.4</v>
      </c>
      <c r="K96" s="356" t="s">
        <v>262</v>
      </c>
      <c r="L96" s="382" t="s">
        <v>176</v>
      </c>
      <c r="M96" s="383" t="s">
        <v>189</v>
      </c>
      <c r="N96" s="395">
        <v>122</v>
      </c>
      <c r="O96" s="385">
        <v>45</v>
      </c>
      <c r="P96" s="212" t="s">
        <v>180</v>
      </c>
      <c r="Q96" s="357" t="s">
        <v>301</v>
      </c>
      <c r="R96" s="386">
        <v>1</v>
      </c>
      <c r="S96" s="358" t="s">
        <v>186</v>
      </c>
      <c r="T96" s="173" t="s">
        <v>180</v>
      </c>
      <c r="U96" s="387" t="str">
        <f t="shared" si="42"/>
        <v/>
      </c>
      <c r="V96" s="388" t="str">
        <f t="shared" si="43"/>
        <v/>
      </c>
      <c r="W96" s="152"/>
    </row>
    <row r="97" spans="1:23" s="485" customFormat="1" ht="17.399999999999999" x14ac:dyDescent="0.3">
      <c r="A97" s="376">
        <v>3</v>
      </c>
      <c r="B97" s="377"/>
      <c r="C97" s="377" t="str">
        <f t="shared" si="27"/>
        <v/>
      </c>
      <c r="D97" s="378">
        <f t="shared" si="28"/>
        <v>4</v>
      </c>
      <c r="E97" s="378">
        <f t="shared" si="29"/>
        <v>2</v>
      </c>
      <c r="F97" s="378">
        <f t="shared" si="30"/>
        <v>5</v>
      </c>
      <c r="G97" s="378">
        <f t="shared" si="31"/>
        <v>0</v>
      </c>
      <c r="H97" s="379" t="str">
        <f t="shared" si="32"/>
        <v>4.2.5</v>
      </c>
      <c r="I97" s="380"/>
      <c r="J97" s="381" t="str">
        <f t="shared" si="33"/>
        <v>Cdg I - 4.2.5</v>
      </c>
      <c r="K97" s="356" t="s">
        <v>263</v>
      </c>
      <c r="L97" s="382" t="s">
        <v>176</v>
      </c>
      <c r="M97" s="383" t="s">
        <v>189</v>
      </c>
      <c r="N97" s="395">
        <v>122</v>
      </c>
      <c r="O97" s="385">
        <v>45</v>
      </c>
      <c r="P97" s="212" t="s">
        <v>180</v>
      </c>
      <c r="Q97" s="357" t="s">
        <v>301</v>
      </c>
      <c r="R97" s="386">
        <v>1</v>
      </c>
      <c r="S97" s="358" t="s">
        <v>186</v>
      </c>
      <c r="T97" s="173" t="s">
        <v>180</v>
      </c>
      <c r="U97" s="387" t="str">
        <f t="shared" si="42"/>
        <v/>
      </c>
      <c r="V97" s="388" t="str">
        <f t="shared" si="43"/>
        <v/>
      </c>
      <c r="W97" s="152"/>
    </row>
    <row r="98" spans="1:23" s="485" customFormat="1" ht="17.399999999999999" x14ac:dyDescent="0.3">
      <c r="A98" s="376">
        <v>3</v>
      </c>
      <c r="B98" s="377"/>
      <c r="C98" s="377" t="str">
        <f t="shared" si="27"/>
        <v/>
      </c>
      <c r="D98" s="378">
        <f t="shared" si="28"/>
        <v>4</v>
      </c>
      <c r="E98" s="378">
        <f t="shared" si="29"/>
        <v>2</v>
      </c>
      <c r="F98" s="378">
        <f t="shared" si="30"/>
        <v>6</v>
      </c>
      <c r="G98" s="378">
        <f t="shared" si="31"/>
        <v>0</v>
      </c>
      <c r="H98" s="379" t="str">
        <f t="shared" si="32"/>
        <v>4.2.6</v>
      </c>
      <c r="I98" s="380"/>
      <c r="J98" s="381" t="str">
        <f t="shared" si="33"/>
        <v>Cdg I - 4.2.6</v>
      </c>
      <c r="K98" s="356" t="s">
        <v>264</v>
      </c>
      <c r="L98" s="382" t="s">
        <v>176</v>
      </c>
      <c r="M98" s="383" t="s">
        <v>189</v>
      </c>
      <c r="N98" s="395">
        <v>122</v>
      </c>
      <c r="O98" s="385">
        <v>45</v>
      </c>
      <c r="P98" s="212" t="s">
        <v>180</v>
      </c>
      <c r="Q98" s="357" t="s">
        <v>301</v>
      </c>
      <c r="R98" s="386">
        <v>1</v>
      </c>
      <c r="S98" s="358" t="s">
        <v>186</v>
      </c>
      <c r="T98" s="173" t="s">
        <v>180</v>
      </c>
      <c r="U98" s="387" t="str">
        <f t="shared" si="42"/>
        <v/>
      </c>
      <c r="V98" s="388" t="str">
        <f t="shared" si="43"/>
        <v/>
      </c>
      <c r="W98" s="152"/>
    </row>
    <row r="99" spans="1:23" s="485" customFormat="1" ht="17.399999999999999" x14ac:dyDescent="0.3">
      <c r="A99" s="376">
        <v>3</v>
      </c>
      <c r="B99" s="377"/>
      <c r="C99" s="377" t="str">
        <f t="shared" si="27"/>
        <v/>
      </c>
      <c r="D99" s="378">
        <f t="shared" si="28"/>
        <v>4</v>
      </c>
      <c r="E99" s="378">
        <f t="shared" si="29"/>
        <v>2</v>
      </c>
      <c r="F99" s="378">
        <f t="shared" si="30"/>
        <v>7</v>
      </c>
      <c r="G99" s="378">
        <f t="shared" si="31"/>
        <v>0</v>
      </c>
      <c r="H99" s="379" t="str">
        <f t="shared" si="32"/>
        <v>4.2.7</v>
      </c>
      <c r="I99" s="380"/>
      <c r="J99" s="381" t="str">
        <f t="shared" si="33"/>
        <v>Cdg I - 4.2.7</v>
      </c>
      <c r="K99" s="356" t="s">
        <v>265</v>
      </c>
      <c r="L99" s="382" t="s">
        <v>176</v>
      </c>
      <c r="M99" s="383" t="s">
        <v>189</v>
      </c>
      <c r="N99" s="395">
        <v>122</v>
      </c>
      <c r="O99" s="385">
        <v>45</v>
      </c>
      <c r="P99" s="212" t="s">
        <v>180</v>
      </c>
      <c r="Q99" s="357" t="s">
        <v>301</v>
      </c>
      <c r="R99" s="386">
        <v>1</v>
      </c>
      <c r="S99" s="358" t="s">
        <v>186</v>
      </c>
      <c r="T99" s="173" t="s">
        <v>180</v>
      </c>
      <c r="U99" s="387" t="str">
        <f t="shared" si="42"/>
        <v/>
      </c>
      <c r="V99" s="388" t="str">
        <f t="shared" si="43"/>
        <v/>
      </c>
      <c r="W99" s="152"/>
    </row>
    <row r="100" spans="1:23" s="485" customFormat="1" ht="17.399999999999999" x14ac:dyDescent="0.3">
      <c r="A100" s="376">
        <v>3</v>
      </c>
      <c r="B100" s="377"/>
      <c r="C100" s="377" t="str">
        <f t="shared" si="27"/>
        <v/>
      </c>
      <c r="D100" s="378">
        <f t="shared" si="28"/>
        <v>4</v>
      </c>
      <c r="E100" s="378">
        <f t="shared" si="29"/>
        <v>2</v>
      </c>
      <c r="F100" s="378">
        <f t="shared" si="30"/>
        <v>8</v>
      </c>
      <c r="G100" s="378">
        <f t="shared" si="31"/>
        <v>0</v>
      </c>
      <c r="H100" s="379" t="str">
        <f t="shared" si="32"/>
        <v>4.2.8</v>
      </c>
      <c r="I100" s="380"/>
      <c r="J100" s="381" t="str">
        <f t="shared" si="33"/>
        <v>Cdg I - 4.2.8</v>
      </c>
      <c r="K100" s="356" t="s">
        <v>266</v>
      </c>
      <c r="L100" s="382" t="s">
        <v>176</v>
      </c>
      <c r="M100" s="383" t="s">
        <v>189</v>
      </c>
      <c r="N100" s="395">
        <v>122</v>
      </c>
      <c r="O100" s="385">
        <v>45</v>
      </c>
      <c r="P100" s="212" t="s">
        <v>180</v>
      </c>
      <c r="Q100" s="357" t="s">
        <v>301</v>
      </c>
      <c r="R100" s="386">
        <v>1</v>
      </c>
      <c r="S100" s="358" t="s">
        <v>186</v>
      </c>
      <c r="T100" s="173" t="s">
        <v>180</v>
      </c>
      <c r="U100" s="387" t="str">
        <f t="shared" si="42"/>
        <v/>
      </c>
      <c r="V100" s="388" t="str">
        <f t="shared" si="43"/>
        <v/>
      </c>
      <c r="W100" s="152"/>
    </row>
    <row r="101" spans="1:23" s="485" customFormat="1" ht="17.399999999999999" x14ac:dyDescent="0.3">
      <c r="A101" s="376">
        <v>3</v>
      </c>
      <c r="B101" s="377"/>
      <c r="C101" s="377" t="str">
        <f t="shared" si="27"/>
        <v/>
      </c>
      <c r="D101" s="378">
        <f t="shared" si="28"/>
        <v>4</v>
      </c>
      <c r="E101" s="378">
        <f t="shared" si="29"/>
        <v>2</v>
      </c>
      <c r="F101" s="378">
        <f t="shared" si="30"/>
        <v>9</v>
      </c>
      <c r="G101" s="378">
        <f t="shared" si="31"/>
        <v>0</v>
      </c>
      <c r="H101" s="379" t="str">
        <f t="shared" si="32"/>
        <v>4.2.9</v>
      </c>
      <c r="I101" s="380"/>
      <c r="J101" s="381" t="str">
        <f t="shared" si="33"/>
        <v>Cdg I - 4.2.9</v>
      </c>
      <c r="K101" s="356" t="s">
        <v>267</v>
      </c>
      <c r="L101" s="382" t="s">
        <v>176</v>
      </c>
      <c r="M101" s="383" t="s">
        <v>189</v>
      </c>
      <c r="N101" s="395">
        <v>122</v>
      </c>
      <c r="O101" s="385">
        <v>45</v>
      </c>
      <c r="P101" s="212" t="s">
        <v>180</v>
      </c>
      <c r="Q101" s="357" t="s">
        <v>301</v>
      </c>
      <c r="R101" s="386">
        <v>1</v>
      </c>
      <c r="S101" s="358" t="s">
        <v>186</v>
      </c>
      <c r="T101" s="173" t="s">
        <v>180</v>
      </c>
      <c r="U101" s="387" t="str">
        <f t="shared" si="42"/>
        <v/>
      </c>
      <c r="V101" s="388" t="str">
        <f t="shared" si="43"/>
        <v/>
      </c>
      <c r="W101" s="152"/>
    </row>
    <row r="102" spans="1:23" s="485" customFormat="1" ht="17.399999999999999" x14ac:dyDescent="0.3">
      <c r="A102" s="376">
        <v>3</v>
      </c>
      <c r="B102" s="377"/>
      <c r="C102" s="377" t="str">
        <f t="shared" si="27"/>
        <v/>
      </c>
      <c r="D102" s="378">
        <f t="shared" si="28"/>
        <v>4</v>
      </c>
      <c r="E102" s="378">
        <f t="shared" si="29"/>
        <v>2</v>
      </c>
      <c r="F102" s="378">
        <f t="shared" si="30"/>
        <v>10</v>
      </c>
      <c r="G102" s="378">
        <f t="shared" si="31"/>
        <v>0</v>
      </c>
      <c r="H102" s="379" t="str">
        <f t="shared" si="32"/>
        <v>4.2.10</v>
      </c>
      <c r="I102" s="380"/>
      <c r="J102" s="381" t="str">
        <f t="shared" si="33"/>
        <v>Cdg I - 4.2.10</v>
      </c>
      <c r="K102" s="356" t="s">
        <v>268</v>
      </c>
      <c r="L102" s="382" t="s">
        <v>176</v>
      </c>
      <c r="M102" s="383" t="s">
        <v>189</v>
      </c>
      <c r="N102" s="395">
        <v>122</v>
      </c>
      <c r="O102" s="385">
        <v>45</v>
      </c>
      <c r="P102" s="212" t="s">
        <v>180</v>
      </c>
      <c r="Q102" s="357" t="s">
        <v>301</v>
      </c>
      <c r="R102" s="386">
        <v>1</v>
      </c>
      <c r="S102" s="358" t="s">
        <v>186</v>
      </c>
      <c r="T102" s="173" t="s">
        <v>180</v>
      </c>
      <c r="U102" s="387" t="str">
        <f t="shared" si="42"/>
        <v/>
      </c>
      <c r="V102" s="388" t="str">
        <f t="shared" si="43"/>
        <v/>
      </c>
      <c r="W102" s="152"/>
    </row>
    <row r="103" spans="1:23" s="485" customFormat="1" ht="17.399999999999999" x14ac:dyDescent="0.3">
      <c r="A103" s="376">
        <v>3</v>
      </c>
      <c r="B103" s="377"/>
      <c r="C103" s="377" t="str">
        <f t="shared" si="27"/>
        <v/>
      </c>
      <c r="D103" s="378">
        <f t="shared" si="28"/>
        <v>4</v>
      </c>
      <c r="E103" s="378">
        <f t="shared" si="29"/>
        <v>2</v>
      </c>
      <c r="F103" s="378">
        <f t="shared" si="30"/>
        <v>11</v>
      </c>
      <c r="G103" s="378">
        <f t="shared" si="31"/>
        <v>0</v>
      </c>
      <c r="H103" s="379" t="str">
        <f t="shared" si="32"/>
        <v>4.2.11</v>
      </c>
      <c r="I103" s="380"/>
      <c r="J103" s="381" t="str">
        <f t="shared" si="33"/>
        <v>Cdg I - 4.2.11</v>
      </c>
      <c r="K103" s="356" t="s">
        <v>276</v>
      </c>
      <c r="L103" s="382" t="s">
        <v>176</v>
      </c>
      <c r="M103" s="383" t="s">
        <v>189</v>
      </c>
      <c r="N103" s="395">
        <v>122</v>
      </c>
      <c r="O103" s="385">
        <v>45</v>
      </c>
      <c r="P103" s="212" t="s">
        <v>180</v>
      </c>
      <c r="Q103" s="357" t="s">
        <v>301</v>
      </c>
      <c r="R103" s="386">
        <v>1</v>
      </c>
      <c r="S103" s="358" t="s">
        <v>186</v>
      </c>
      <c r="T103" s="173" t="s">
        <v>180</v>
      </c>
      <c r="U103" s="387" t="str">
        <f t="shared" ref="U103" si="44">IF($V103="",
IF($T103&lt;&gt;"",ROUND(IF($P103&lt;&gt;"",$P103,IF($O103&lt;&gt;"",$O103,0))*$T103*R103,$K$9),""),"")</f>
        <v/>
      </c>
      <c r="V103" s="388" t="str">
        <f t="shared" ref="V103" si="45">IF(OR(LEFT($L103,1)="X",LEFT($L103,1)="x"),
IF($T103&lt;&gt;"",ROUND(IF($P103&lt;&gt;"",$P103,IF($O103&lt;&gt;"",$O103,0))*$T103*R103,$K$9),""),"")</f>
        <v/>
      </c>
      <c r="W103" s="152"/>
    </row>
    <row r="104" spans="1:23" s="485" customFormat="1" ht="17.399999999999999" x14ac:dyDescent="0.3">
      <c r="A104" s="376">
        <v>3</v>
      </c>
      <c r="B104" s="377"/>
      <c r="C104" s="377" t="str">
        <f t="shared" si="27"/>
        <v/>
      </c>
      <c r="D104" s="378">
        <f t="shared" si="28"/>
        <v>4</v>
      </c>
      <c r="E104" s="378">
        <f t="shared" si="29"/>
        <v>2</v>
      </c>
      <c r="F104" s="378">
        <f t="shared" si="30"/>
        <v>12</v>
      </c>
      <c r="G104" s="378">
        <f t="shared" si="31"/>
        <v>0</v>
      </c>
      <c r="H104" s="379" t="str">
        <f t="shared" si="32"/>
        <v>4.2.12</v>
      </c>
      <c r="I104" s="380"/>
      <c r="J104" s="381" t="str">
        <f t="shared" si="33"/>
        <v>Cdg I - 4.2.12</v>
      </c>
      <c r="K104" s="356" t="s">
        <v>277</v>
      </c>
      <c r="L104" s="382" t="s">
        <v>176</v>
      </c>
      <c r="M104" s="383" t="s">
        <v>189</v>
      </c>
      <c r="N104" s="395">
        <v>122</v>
      </c>
      <c r="O104" s="385">
        <v>45</v>
      </c>
      <c r="P104" s="212" t="s">
        <v>180</v>
      </c>
      <c r="Q104" s="357" t="s">
        <v>301</v>
      </c>
      <c r="R104" s="386">
        <v>1</v>
      </c>
      <c r="S104" s="358" t="s">
        <v>186</v>
      </c>
      <c r="T104" s="173" t="s">
        <v>180</v>
      </c>
      <c r="U104" s="387" t="str">
        <f t="shared" ref="U104" si="46">IF($V104="",
IF($T104&lt;&gt;"",ROUND(IF($P104&lt;&gt;"",$P104,IF($O104&lt;&gt;"",$O104,0))*$T104*R104,$K$9),""),"")</f>
        <v/>
      </c>
      <c r="V104" s="388" t="str">
        <f t="shared" ref="V104" si="47">IF(OR(LEFT($L104,1)="X",LEFT($L104,1)="x"),
IF($T104&lt;&gt;"",ROUND(IF($P104&lt;&gt;"",$P104,IF($O104&lt;&gt;"",$O104,0))*$T104*R104,$K$9),""),"")</f>
        <v/>
      </c>
      <c r="W104" s="152"/>
    </row>
    <row r="105" spans="1:23" s="485" customFormat="1" ht="17.399999999999999" x14ac:dyDescent="0.3">
      <c r="A105" s="376">
        <v>3</v>
      </c>
      <c r="B105" s="377"/>
      <c r="C105" s="377" t="str">
        <f t="shared" si="27"/>
        <v/>
      </c>
      <c r="D105" s="378">
        <f t="shared" si="28"/>
        <v>4</v>
      </c>
      <c r="E105" s="378">
        <f t="shared" si="29"/>
        <v>2</v>
      </c>
      <c r="F105" s="378">
        <f t="shared" si="30"/>
        <v>13</v>
      </c>
      <c r="G105" s="378">
        <f t="shared" si="31"/>
        <v>0</v>
      </c>
      <c r="H105" s="379" t="str">
        <f t="shared" si="32"/>
        <v>4.2.13</v>
      </c>
      <c r="I105" s="380"/>
      <c r="J105" s="381" t="str">
        <f t="shared" si="33"/>
        <v>Cdg I - 4.2.13</v>
      </c>
      <c r="K105" s="356" t="s">
        <v>278</v>
      </c>
      <c r="L105" s="382" t="s">
        <v>176</v>
      </c>
      <c r="M105" s="383" t="s">
        <v>189</v>
      </c>
      <c r="N105" s="395">
        <v>122</v>
      </c>
      <c r="O105" s="385">
        <v>45</v>
      </c>
      <c r="P105" s="212" t="s">
        <v>180</v>
      </c>
      <c r="Q105" s="357" t="s">
        <v>301</v>
      </c>
      <c r="R105" s="386">
        <v>1</v>
      </c>
      <c r="S105" s="358" t="s">
        <v>186</v>
      </c>
      <c r="T105" s="173" t="s">
        <v>180</v>
      </c>
      <c r="U105" s="387" t="str">
        <f t="shared" si="42"/>
        <v/>
      </c>
      <c r="V105" s="388" t="str">
        <f t="shared" si="43"/>
        <v/>
      </c>
      <c r="W105" s="152"/>
    </row>
    <row r="106" spans="1:23" s="485" customFormat="1" ht="27.6" x14ac:dyDescent="0.3">
      <c r="A106" s="376">
        <v>2</v>
      </c>
      <c r="B106" s="377"/>
      <c r="C106" s="377" t="str">
        <f t="shared" si="27"/>
        <v>Ü</v>
      </c>
      <c r="D106" s="378">
        <f t="shared" si="28"/>
        <v>4</v>
      </c>
      <c r="E106" s="378">
        <f t="shared" si="29"/>
        <v>3</v>
      </c>
      <c r="F106" s="378">
        <f t="shared" si="30"/>
        <v>0</v>
      </c>
      <c r="G106" s="378">
        <f t="shared" si="31"/>
        <v>0</v>
      </c>
      <c r="H106" s="379" t="str">
        <f t="shared" si="32"/>
        <v>4.3</v>
      </c>
      <c r="I106" s="380"/>
      <c r="J106" s="381" t="str">
        <f t="shared" si="33"/>
        <v>Cdg I - 4.3</v>
      </c>
      <c r="K106" s="356" t="s">
        <v>289</v>
      </c>
      <c r="L106" s="382" t="s">
        <v>180</v>
      </c>
      <c r="M106" s="383" t="s">
        <v>180</v>
      </c>
      <c r="N106" s="395"/>
      <c r="O106" s="385" t="s">
        <v>180</v>
      </c>
      <c r="P106" s="212" t="s">
        <v>180</v>
      </c>
      <c r="Q106" s="357" t="s">
        <v>180</v>
      </c>
      <c r="R106" s="386" t="s">
        <v>180</v>
      </c>
      <c r="S106" s="358" t="s">
        <v>180</v>
      </c>
      <c r="T106" s="173" t="s">
        <v>180</v>
      </c>
      <c r="U106" s="387" t="str">
        <f t="shared" si="42"/>
        <v/>
      </c>
      <c r="V106" s="388" t="str">
        <f t="shared" si="43"/>
        <v/>
      </c>
      <c r="W106" s="152"/>
    </row>
    <row r="107" spans="1:23" s="485" customFormat="1" ht="27.6" x14ac:dyDescent="0.3">
      <c r="A107" s="376">
        <v>3</v>
      </c>
      <c r="B107" s="377"/>
      <c r="C107" s="377" t="str">
        <f t="shared" si="27"/>
        <v/>
      </c>
      <c r="D107" s="378">
        <f t="shared" si="28"/>
        <v>4</v>
      </c>
      <c r="E107" s="378">
        <f t="shared" si="29"/>
        <v>3</v>
      </c>
      <c r="F107" s="378">
        <f t="shared" si="30"/>
        <v>1</v>
      </c>
      <c r="G107" s="378">
        <f t="shared" si="31"/>
        <v>0</v>
      </c>
      <c r="H107" s="379" t="str">
        <f t="shared" si="32"/>
        <v>4.3.1</v>
      </c>
      <c r="I107" s="380"/>
      <c r="J107" s="381" t="str">
        <f t="shared" si="33"/>
        <v>Cdg I - 4.3.1</v>
      </c>
      <c r="K107" s="356" t="s">
        <v>290</v>
      </c>
      <c r="L107" s="382" t="s">
        <v>176</v>
      </c>
      <c r="M107" s="383" t="s">
        <v>190</v>
      </c>
      <c r="N107" s="395" t="s">
        <v>329</v>
      </c>
      <c r="O107" s="385">
        <v>20</v>
      </c>
      <c r="P107" s="212"/>
      <c r="Q107" s="357" t="s">
        <v>305</v>
      </c>
      <c r="R107" s="386">
        <v>1</v>
      </c>
      <c r="S107" s="358" t="s">
        <v>308</v>
      </c>
      <c r="T107" s="173" t="s">
        <v>180</v>
      </c>
      <c r="U107" s="387" t="str">
        <f t="shared" si="42"/>
        <v/>
      </c>
      <c r="V107" s="388" t="str">
        <f t="shared" si="43"/>
        <v/>
      </c>
      <c r="W107" s="152"/>
    </row>
    <row r="108" spans="1:23" s="485" customFormat="1" ht="27.6" x14ac:dyDescent="0.3">
      <c r="A108" s="376">
        <v>3</v>
      </c>
      <c r="B108" s="377"/>
      <c r="C108" s="377" t="str">
        <f t="shared" si="27"/>
        <v/>
      </c>
      <c r="D108" s="378">
        <f t="shared" si="28"/>
        <v>4</v>
      </c>
      <c r="E108" s="378">
        <f t="shared" si="29"/>
        <v>3</v>
      </c>
      <c r="F108" s="378">
        <f t="shared" si="30"/>
        <v>2</v>
      </c>
      <c r="G108" s="378">
        <f t="shared" si="31"/>
        <v>0</v>
      </c>
      <c r="H108" s="379" t="str">
        <f t="shared" si="32"/>
        <v>4.3.2</v>
      </c>
      <c r="I108" s="380"/>
      <c r="J108" s="381" t="str">
        <f t="shared" si="33"/>
        <v>Cdg I - 4.3.2</v>
      </c>
      <c r="K108" s="356" t="s">
        <v>291</v>
      </c>
      <c r="L108" s="382" t="s">
        <v>176</v>
      </c>
      <c r="M108" s="383" t="s">
        <v>190</v>
      </c>
      <c r="N108" s="395" t="s">
        <v>329</v>
      </c>
      <c r="O108" s="385">
        <v>20</v>
      </c>
      <c r="P108" s="212" t="s">
        <v>180</v>
      </c>
      <c r="Q108" s="357" t="s">
        <v>305</v>
      </c>
      <c r="R108" s="386">
        <v>1</v>
      </c>
      <c r="S108" s="358" t="s">
        <v>308</v>
      </c>
      <c r="T108" s="173" t="s">
        <v>180</v>
      </c>
      <c r="U108" s="387" t="str">
        <f t="shared" si="42"/>
        <v/>
      </c>
      <c r="V108" s="388" t="str">
        <f t="shared" si="43"/>
        <v/>
      </c>
      <c r="W108" s="152"/>
    </row>
    <row r="109" spans="1:23" s="485" customFormat="1" ht="27.6" x14ac:dyDescent="0.3">
      <c r="A109" s="376">
        <v>3</v>
      </c>
      <c r="B109" s="377"/>
      <c r="C109" s="377" t="str">
        <f t="shared" si="27"/>
        <v/>
      </c>
      <c r="D109" s="378">
        <f t="shared" si="28"/>
        <v>4</v>
      </c>
      <c r="E109" s="378">
        <f t="shared" si="29"/>
        <v>3</v>
      </c>
      <c r="F109" s="378">
        <f t="shared" si="30"/>
        <v>3</v>
      </c>
      <c r="G109" s="378">
        <f t="shared" si="31"/>
        <v>0</v>
      </c>
      <c r="H109" s="379" t="str">
        <f t="shared" si="32"/>
        <v>4.3.3</v>
      </c>
      <c r="I109" s="380"/>
      <c r="J109" s="381" t="str">
        <f t="shared" si="33"/>
        <v>Cdg I - 4.3.3</v>
      </c>
      <c r="K109" s="356" t="s">
        <v>292</v>
      </c>
      <c r="L109" s="382" t="s">
        <v>176</v>
      </c>
      <c r="M109" s="383" t="s">
        <v>190</v>
      </c>
      <c r="N109" s="395" t="s">
        <v>329</v>
      </c>
      <c r="O109" s="385">
        <v>20</v>
      </c>
      <c r="P109" s="212" t="s">
        <v>180</v>
      </c>
      <c r="Q109" s="357" t="s">
        <v>305</v>
      </c>
      <c r="R109" s="386">
        <v>1</v>
      </c>
      <c r="S109" s="358" t="s">
        <v>308</v>
      </c>
      <c r="T109" s="173" t="s">
        <v>180</v>
      </c>
      <c r="U109" s="387" t="str">
        <f t="shared" si="42"/>
        <v/>
      </c>
      <c r="V109" s="388" t="str">
        <f t="shared" si="43"/>
        <v/>
      </c>
      <c r="W109" s="152"/>
    </row>
    <row r="110" spans="1:23" s="485" customFormat="1" ht="27.6" x14ac:dyDescent="0.3">
      <c r="A110" s="376">
        <v>3</v>
      </c>
      <c r="B110" s="377"/>
      <c r="C110" s="377" t="str">
        <f t="shared" si="27"/>
        <v/>
      </c>
      <c r="D110" s="378">
        <f t="shared" si="28"/>
        <v>4</v>
      </c>
      <c r="E110" s="378">
        <f t="shared" si="29"/>
        <v>3</v>
      </c>
      <c r="F110" s="378">
        <f t="shared" si="30"/>
        <v>4</v>
      </c>
      <c r="G110" s="378">
        <f t="shared" si="31"/>
        <v>0</v>
      </c>
      <c r="H110" s="379" t="str">
        <f t="shared" si="32"/>
        <v>4.3.4</v>
      </c>
      <c r="I110" s="380"/>
      <c r="J110" s="381" t="str">
        <f t="shared" si="33"/>
        <v>Cdg I - 4.3.4</v>
      </c>
      <c r="K110" s="356" t="s">
        <v>293</v>
      </c>
      <c r="L110" s="382" t="s">
        <v>176</v>
      </c>
      <c r="M110" s="383" t="s">
        <v>190</v>
      </c>
      <c r="N110" s="395" t="s">
        <v>329</v>
      </c>
      <c r="O110" s="385">
        <v>20</v>
      </c>
      <c r="P110" s="212" t="s">
        <v>180</v>
      </c>
      <c r="Q110" s="357" t="s">
        <v>305</v>
      </c>
      <c r="R110" s="386">
        <v>1</v>
      </c>
      <c r="S110" s="358" t="s">
        <v>308</v>
      </c>
      <c r="T110" s="173" t="s">
        <v>180</v>
      </c>
      <c r="U110" s="387" t="str">
        <f t="shared" si="42"/>
        <v/>
      </c>
      <c r="V110" s="388" t="str">
        <f t="shared" si="43"/>
        <v/>
      </c>
      <c r="W110" s="152"/>
    </row>
    <row r="111" spans="1:23" s="485" customFormat="1" ht="27.6" x14ac:dyDescent="0.3">
      <c r="A111" s="376">
        <v>3</v>
      </c>
      <c r="B111" s="377"/>
      <c r="C111" s="377" t="str">
        <f t="shared" si="27"/>
        <v/>
      </c>
      <c r="D111" s="378">
        <f t="shared" si="28"/>
        <v>4</v>
      </c>
      <c r="E111" s="378">
        <f t="shared" si="29"/>
        <v>3</v>
      </c>
      <c r="F111" s="378">
        <f t="shared" si="30"/>
        <v>5</v>
      </c>
      <c r="G111" s="378">
        <f t="shared" si="31"/>
        <v>0</v>
      </c>
      <c r="H111" s="379" t="str">
        <f t="shared" si="32"/>
        <v>4.3.5</v>
      </c>
      <c r="I111" s="380"/>
      <c r="J111" s="381" t="str">
        <f t="shared" si="33"/>
        <v>Cdg I - 4.3.5</v>
      </c>
      <c r="K111" s="356" t="s">
        <v>294</v>
      </c>
      <c r="L111" s="382" t="s">
        <v>176</v>
      </c>
      <c r="M111" s="383" t="s">
        <v>190</v>
      </c>
      <c r="N111" s="395" t="s">
        <v>329</v>
      </c>
      <c r="O111" s="385">
        <v>20</v>
      </c>
      <c r="P111" s="212" t="s">
        <v>180</v>
      </c>
      <c r="Q111" s="357" t="s">
        <v>305</v>
      </c>
      <c r="R111" s="386">
        <v>1</v>
      </c>
      <c r="S111" s="358" t="s">
        <v>308</v>
      </c>
      <c r="T111" s="173" t="s">
        <v>180</v>
      </c>
      <c r="U111" s="387" t="str">
        <f t="shared" ref="U111" si="48">IF($V111="",
IF($T111&lt;&gt;"",ROUND(IF($P111&lt;&gt;"",$P111,IF($O111&lt;&gt;"",$O111,0))*$T111*R111,$K$9),""),"")</f>
        <v/>
      </c>
      <c r="V111" s="388" t="str">
        <f t="shared" ref="V111" si="49">IF(OR(LEFT($L111,1)="X",LEFT($L111,1)="x"),
IF($T111&lt;&gt;"",ROUND(IF($P111&lt;&gt;"",$P111,IF($O111&lt;&gt;"",$O111,0))*$T111*R111,$K$9),""),"")</f>
        <v/>
      </c>
      <c r="W111" s="152"/>
    </row>
    <row r="112" spans="1:23" s="485" customFormat="1" ht="17.399999999999999" x14ac:dyDescent="0.3">
      <c r="A112" s="376">
        <v>2</v>
      </c>
      <c r="B112" s="377"/>
      <c r="C112" s="377" t="str">
        <f t="shared" si="27"/>
        <v>Ü</v>
      </c>
      <c r="D112" s="378">
        <f t="shared" si="28"/>
        <v>4</v>
      </c>
      <c r="E112" s="378">
        <f t="shared" si="29"/>
        <v>4</v>
      </c>
      <c r="F112" s="378">
        <f t="shared" si="30"/>
        <v>0</v>
      </c>
      <c r="G112" s="378">
        <f t="shared" si="31"/>
        <v>0</v>
      </c>
      <c r="H112" s="379" t="str">
        <f t="shared" si="32"/>
        <v>4.4</v>
      </c>
      <c r="I112" s="380"/>
      <c r="J112" s="381" t="str">
        <f t="shared" si="33"/>
        <v>Cdg I - 4.4</v>
      </c>
      <c r="K112" s="356" t="s">
        <v>295</v>
      </c>
      <c r="L112" s="382" t="s">
        <v>180</v>
      </c>
      <c r="M112" s="383" t="s">
        <v>180</v>
      </c>
      <c r="N112" s="395"/>
      <c r="O112" s="385" t="s">
        <v>180</v>
      </c>
      <c r="P112" s="212" t="s">
        <v>180</v>
      </c>
      <c r="Q112" s="357" t="s">
        <v>180</v>
      </c>
      <c r="R112" s="386" t="s">
        <v>180</v>
      </c>
      <c r="S112" s="358" t="s">
        <v>180</v>
      </c>
      <c r="T112" s="173" t="s">
        <v>180</v>
      </c>
      <c r="U112" s="387" t="str">
        <f t="shared" ref="U112" si="50">IF($V112="",
IF($T112&lt;&gt;"",ROUND(IF($P112&lt;&gt;"",$P112,IF($O112&lt;&gt;"",$O112,0))*$T112*R112,$K$9),""),"")</f>
        <v/>
      </c>
      <c r="V112" s="388" t="str">
        <f t="shared" ref="V112" si="51">IF(OR(LEFT($L112,1)="X",LEFT($L112,1)="x"),
IF($T112&lt;&gt;"",ROUND(IF($P112&lt;&gt;"",$P112,IF($O112&lt;&gt;"",$O112,0))*$T112*R112,$K$9),""),"")</f>
        <v/>
      </c>
      <c r="W112" s="152"/>
    </row>
    <row r="113" spans="1:26" s="485" customFormat="1" ht="27.6" x14ac:dyDescent="0.3">
      <c r="A113" s="376">
        <v>3</v>
      </c>
      <c r="B113" s="377"/>
      <c r="C113" s="377" t="str">
        <f t="shared" si="27"/>
        <v/>
      </c>
      <c r="D113" s="378">
        <f t="shared" si="28"/>
        <v>4</v>
      </c>
      <c r="E113" s="378">
        <f t="shared" si="29"/>
        <v>4</v>
      </c>
      <c r="F113" s="378">
        <f t="shared" si="30"/>
        <v>1</v>
      </c>
      <c r="G113" s="378">
        <f t="shared" si="31"/>
        <v>0</v>
      </c>
      <c r="H113" s="379" t="str">
        <f t="shared" si="32"/>
        <v>4.4.1</v>
      </c>
      <c r="I113" s="380"/>
      <c r="J113" s="381" t="str">
        <f t="shared" si="33"/>
        <v>Cdg I - 4.4.1</v>
      </c>
      <c r="K113" s="356" t="s">
        <v>295</v>
      </c>
      <c r="L113" s="382" t="s">
        <v>176</v>
      </c>
      <c r="M113" s="383">
        <v>4</v>
      </c>
      <c r="N113" s="395">
        <v>124</v>
      </c>
      <c r="O113" s="385">
        <v>320</v>
      </c>
      <c r="P113" s="212" t="s">
        <v>180</v>
      </c>
      <c r="Q113" s="357" t="s">
        <v>306</v>
      </c>
      <c r="R113" s="386">
        <v>1</v>
      </c>
      <c r="S113" s="358" t="s">
        <v>309</v>
      </c>
      <c r="T113" s="173"/>
      <c r="U113" s="387" t="str">
        <f t="shared" ref="U113" si="52">IF($V113="",
IF($T113&lt;&gt;"",ROUND(IF($P113&lt;&gt;"",$P113,IF($O113&lt;&gt;"",$O113,0))*$T113*R113,$K$9),""),"")</f>
        <v/>
      </c>
      <c r="V113" s="388" t="str">
        <f t="shared" ref="V113" si="53">IF(OR(LEFT($L113,1)="X",LEFT($L113,1)="x"),
IF($T113&lt;&gt;"",ROUND(IF($P113&lt;&gt;"",$P113,IF($O113&lt;&gt;"",$O113,0))*$T113*R113,$K$9),""),"")</f>
        <v/>
      </c>
      <c r="W113" s="152"/>
    </row>
    <row r="114" spans="1:26" s="485" customFormat="1" ht="27.6" x14ac:dyDescent="0.3">
      <c r="A114" s="376">
        <v>1</v>
      </c>
      <c r="B114" s="377"/>
      <c r="C114" s="377" t="str">
        <f t="shared" si="27"/>
        <v>T</v>
      </c>
      <c r="D114" s="378">
        <f t="shared" si="28"/>
        <v>5</v>
      </c>
      <c r="E114" s="378">
        <f t="shared" si="29"/>
        <v>0</v>
      </c>
      <c r="F114" s="378">
        <f t="shared" si="30"/>
        <v>0</v>
      </c>
      <c r="G114" s="378">
        <f t="shared" si="31"/>
        <v>0</v>
      </c>
      <c r="H114" s="379">
        <f t="shared" si="32"/>
        <v>5</v>
      </c>
      <c r="I114" s="380"/>
      <c r="J114" s="381" t="str">
        <f t="shared" si="33"/>
        <v>Cdg I - 5</v>
      </c>
      <c r="K114" s="356" t="s">
        <v>296</v>
      </c>
      <c r="L114" s="382" t="s">
        <v>180</v>
      </c>
      <c r="M114" s="383" t="s">
        <v>180</v>
      </c>
      <c r="N114" s="384"/>
      <c r="O114" s="385" t="s">
        <v>180</v>
      </c>
      <c r="P114" s="212" t="s">
        <v>180</v>
      </c>
      <c r="Q114" s="357" t="s">
        <v>180</v>
      </c>
      <c r="R114" s="386" t="s">
        <v>180</v>
      </c>
      <c r="S114" s="358" t="s">
        <v>180</v>
      </c>
      <c r="T114" s="173" t="s">
        <v>180</v>
      </c>
      <c r="U114" s="387" t="str">
        <f t="shared" si="42"/>
        <v/>
      </c>
      <c r="V114" s="388" t="str">
        <f t="shared" si="43"/>
        <v/>
      </c>
      <c r="W114" s="152"/>
    </row>
    <row r="115" spans="1:26" s="485" customFormat="1" ht="41.4" x14ac:dyDescent="0.3">
      <c r="A115" s="376">
        <v>2</v>
      </c>
      <c r="B115" s="377"/>
      <c r="C115" s="377" t="str">
        <f t="shared" si="27"/>
        <v/>
      </c>
      <c r="D115" s="378">
        <f t="shared" si="28"/>
        <v>5</v>
      </c>
      <c r="E115" s="378">
        <f t="shared" si="29"/>
        <v>1</v>
      </c>
      <c r="F115" s="378">
        <f t="shared" si="30"/>
        <v>0</v>
      </c>
      <c r="G115" s="378">
        <f t="shared" si="31"/>
        <v>0</v>
      </c>
      <c r="H115" s="379" t="str">
        <f t="shared" si="32"/>
        <v>5.1</v>
      </c>
      <c r="I115" s="380"/>
      <c r="J115" s="381" t="str">
        <f t="shared" si="33"/>
        <v>Cdg I - 5.1</v>
      </c>
      <c r="K115" s="356" t="s">
        <v>297</v>
      </c>
      <c r="L115" s="382" t="s">
        <v>180</v>
      </c>
      <c r="M115" s="525" t="s">
        <v>314</v>
      </c>
      <c r="N115" s="526"/>
      <c r="O115" s="385">
        <v>1</v>
      </c>
      <c r="P115" s="212" t="s">
        <v>180</v>
      </c>
      <c r="Q115" s="357" t="s">
        <v>301</v>
      </c>
      <c r="R115" s="386">
        <v>1</v>
      </c>
      <c r="S115" s="358" t="s">
        <v>186</v>
      </c>
      <c r="T115" s="393">
        <v>50000</v>
      </c>
      <c r="U115" s="387">
        <f t="shared" si="42"/>
        <v>50000</v>
      </c>
      <c r="V115" s="388" t="str">
        <f t="shared" si="43"/>
        <v/>
      </c>
      <c r="W115" s="392" t="s">
        <v>315</v>
      </c>
    </row>
    <row r="116" spans="1:26" s="485" customFormat="1" ht="41.4" x14ac:dyDescent="0.3">
      <c r="A116" s="376">
        <v>2</v>
      </c>
      <c r="B116" s="377"/>
      <c r="C116" s="377" t="str">
        <f t="shared" si="27"/>
        <v/>
      </c>
      <c r="D116" s="378">
        <f t="shared" si="28"/>
        <v>5</v>
      </c>
      <c r="E116" s="378">
        <f t="shared" si="29"/>
        <v>2</v>
      </c>
      <c r="F116" s="378">
        <f t="shared" si="30"/>
        <v>0</v>
      </c>
      <c r="G116" s="378">
        <f t="shared" si="31"/>
        <v>0</v>
      </c>
      <c r="H116" s="379" t="str">
        <f t="shared" si="32"/>
        <v>5.2</v>
      </c>
      <c r="I116" s="380"/>
      <c r="J116" s="381" t="str">
        <f t="shared" si="33"/>
        <v>Cdg I - 5.2</v>
      </c>
      <c r="K116" s="356" t="s">
        <v>339</v>
      </c>
      <c r="L116" s="382" t="s">
        <v>180</v>
      </c>
      <c r="M116" s="525" t="s">
        <v>314</v>
      </c>
      <c r="N116" s="526"/>
      <c r="O116" s="385">
        <v>1</v>
      </c>
      <c r="P116" s="212" t="s">
        <v>180</v>
      </c>
      <c r="Q116" s="357" t="s">
        <v>299</v>
      </c>
      <c r="R116" s="386">
        <v>66</v>
      </c>
      <c r="S116" s="358" t="s">
        <v>307</v>
      </c>
      <c r="T116" s="393">
        <v>1274.7261904761899</v>
      </c>
      <c r="U116" s="387">
        <f t="shared" si="42"/>
        <v>84131.93</v>
      </c>
      <c r="V116" s="388" t="str">
        <f t="shared" si="43"/>
        <v/>
      </c>
      <c r="W116" s="392" t="s">
        <v>315</v>
      </c>
    </row>
    <row r="117" spans="1:26" s="485" customFormat="1" ht="28.05" customHeight="1" x14ac:dyDescent="0.3">
      <c r="A117" s="376">
        <v>2</v>
      </c>
      <c r="B117" s="377"/>
      <c r="C117" s="377" t="str">
        <f t="shared" si="27"/>
        <v/>
      </c>
      <c r="D117" s="378">
        <f t="shared" si="28"/>
        <v>5</v>
      </c>
      <c r="E117" s="378">
        <f t="shared" si="29"/>
        <v>3</v>
      </c>
      <c r="F117" s="378">
        <f t="shared" si="30"/>
        <v>0</v>
      </c>
      <c r="G117" s="378">
        <f t="shared" si="31"/>
        <v>0</v>
      </c>
      <c r="H117" s="379" t="str">
        <f t="shared" si="32"/>
        <v>5.3</v>
      </c>
      <c r="I117" s="380"/>
      <c r="J117" s="381" t="str">
        <f t="shared" si="33"/>
        <v>Cdg I - 5.3</v>
      </c>
      <c r="K117" s="356" t="s">
        <v>298</v>
      </c>
      <c r="L117" s="382" t="s">
        <v>176</v>
      </c>
      <c r="M117" s="525" t="s">
        <v>314</v>
      </c>
      <c r="N117" s="526"/>
      <c r="O117" s="385">
        <v>1</v>
      </c>
      <c r="P117" s="212" t="s">
        <v>180</v>
      </c>
      <c r="Q117" s="357" t="s">
        <v>299</v>
      </c>
      <c r="R117" s="386">
        <v>36</v>
      </c>
      <c r="S117" s="358" t="s">
        <v>307</v>
      </c>
      <c r="T117" s="393">
        <v>1000</v>
      </c>
      <c r="U117" s="387" t="str">
        <f t="shared" si="42"/>
        <v/>
      </c>
      <c r="V117" s="388">
        <f t="shared" si="43"/>
        <v>36000</v>
      </c>
      <c r="W117" s="392" t="s">
        <v>315</v>
      </c>
    </row>
    <row r="118" spans="1:26" s="485" customFormat="1" ht="55.5" customHeight="1" x14ac:dyDescent="0.3">
      <c r="A118" s="376"/>
      <c r="B118" s="377"/>
      <c r="C118" s="377" t="str">
        <f t="shared" si="27"/>
        <v/>
      </c>
      <c r="D118" s="378">
        <f t="shared" si="28"/>
        <v>5</v>
      </c>
      <c r="E118" s="378">
        <f t="shared" si="29"/>
        <v>3</v>
      </c>
      <c r="F118" s="378">
        <f t="shared" si="30"/>
        <v>0</v>
      </c>
      <c r="G118" s="378">
        <f t="shared" si="31"/>
        <v>0</v>
      </c>
      <c r="H118" s="379" t="str">
        <f t="shared" si="32"/>
        <v/>
      </c>
      <c r="I118" s="380"/>
      <c r="J118" s="391" t="str">
        <f t="shared" si="33"/>
        <v/>
      </c>
      <c r="K118" s="522" t="s">
        <v>310</v>
      </c>
      <c r="L118" s="523"/>
      <c r="M118" s="523"/>
      <c r="N118" s="523"/>
      <c r="O118" s="523"/>
      <c r="P118" s="523"/>
      <c r="Q118" s="523"/>
      <c r="R118" s="523"/>
      <c r="S118" s="523"/>
      <c r="T118" s="523"/>
      <c r="U118" s="523"/>
      <c r="V118" s="523"/>
      <c r="W118" s="524"/>
      <c r="X118" s="410"/>
      <c r="Y118" s="410"/>
      <c r="Z118" s="410"/>
    </row>
    <row r="119" spans="1:26" s="485" customFormat="1" ht="20.100000000000001" customHeight="1" x14ac:dyDescent="0.3">
      <c r="A119" s="410"/>
      <c r="B119" s="410"/>
      <c r="C119" s="410"/>
      <c r="D119" s="410"/>
      <c r="E119" s="410"/>
      <c r="F119" s="410"/>
      <c r="G119" s="410"/>
      <c r="H119" s="410"/>
      <c r="I119" s="410"/>
      <c r="J119" s="488"/>
      <c r="K119" s="489"/>
      <c r="L119" s="413"/>
      <c r="M119" s="490"/>
      <c r="N119" s="491"/>
      <c r="O119" s="492"/>
      <c r="P119" s="493"/>
      <c r="Q119" s="494"/>
      <c r="R119" s="495"/>
      <c r="S119" s="413"/>
      <c r="T119" s="496"/>
      <c r="U119" s="496"/>
      <c r="V119" s="497"/>
      <c r="W119" s="410"/>
    </row>
    <row r="120" spans="1:26" s="485" customFormat="1" ht="20.100000000000001" customHeight="1" x14ac:dyDescent="0.3">
      <c r="A120" s="410"/>
      <c r="B120" s="410"/>
      <c r="C120" s="410"/>
      <c r="D120" s="410"/>
      <c r="E120" s="410"/>
      <c r="F120" s="410"/>
      <c r="G120" s="410"/>
      <c r="H120" s="410"/>
      <c r="I120" s="410"/>
      <c r="J120" s="488"/>
      <c r="K120" s="489"/>
      <c r="L120" s="413"/>
      <c r="M120" s="490"/>
      <c r="N120" s="491"/>
      <c r="O120" s="492"/>
      <c r="P120" s="493"/>
      <c r="Q120" s="494"/>
      <c r="R120" s="495"/>
      <c r="S120" s="413"/>
      <c r="T120" s="496"/>
      <c r="U120" s="496"/>
      <c r="V120" s="497"/>
      <c r="W120" s="410"/>
    </row>
    <row r="121" spans="1:26" s="485" customFormat="1" ht="20.100000000000001" customHeight="1" x14ac:dyDescent="0.3">
      <c r="A121" s="410"/>
      <c r="B121" s="410"/>
      <c r="C121" s="410"/>
      <c r="D121" s="410"/>
      <c r="E121" s="410"/>
      <c r="F121" s="410"/>
      <c r="G121" s="410"/>
      <c r="H121" s="410"/>
      <c r="I121" s="410"/>
      <c r="J121" s="488"/>
      <c r="K121" s="489"/>
      <c r="L121" s="413"/>
      <c r="M121" s="490"/>
      <c r="N121" s="491"/>
      <c r="O121" s="492"/>
      <c r="P121" s="493"/>
      <c r="Q121" s="494"/>
      <c r="R121" s="495"/>
      <c r="S121" s="413"/>
      <c r="T121" s="496"/>
      <c r="U121" s="496"/>
      <c r="V121" s="497"/>
      <c r="W121" s="410"/>
    </row>
    <row r="122" spans="1:26" s="485" customFormat="1" ht="20.100000000000001" customHeight="1" x14ac:dyDescent="0.3">
      <c r="A122" s="410"/>
      <c r="B122" s="410"/>
      <c r="C122" s="410"/>
      <c r="D122" s="410"/>
      <c r="E122" s="410"/>
      <c r="F122" s="410"/>
      <c r="G122" s="410"/>
      <c r="H122" s="410"/>
      <c r="I122" s="410"/>
      <c r="J122" s="488"/>
      <c r="K122" s="489"/>
      <c r="L122" s="413"/>
      <c r="M122" s="490"/>
      <c r="N122" s="491"/>
      <c r="O122" s="492"/>
      <c r="P122" s="493"/>
      <c r="Q122" s="494"/>
      <c r="R122" s="495"/>
      <c r="S122" s="413"/>
      <c r="T122" s="496"/>
      <c r="U122" s="496"/>
      <c r="V122" s="497"/>
      <c r="W122" s="410"/>
    </row>
    <row r="123" spans="1:26" s="485" customFormat="1" ht="20.100000000000001" customHeight="1" x14ac:dyDescent="0.3">
      <c r="A123" s="410"/>
      <c r="B123" s="410"/>
      <c r="C123" s="410"/>
      <c r="D123" s="410"/>
      <c r="E123" s="410"/>
      <c r="F123" s="410"/>
      <c r="G123" s="410"/>
      <c r="H123" s="410"/>
      <c r="I123" s="410"/>
      <c r="J123" s="488"/>
      <c r="K123" s="489"/>
      <c r="L123" s="413"/>
      <c r="M123" s="490"/>
      <c r="N123" s="491"/>
      <c r="O123" s="492"/>
      <c r="P123" s="493"/>
      <c r="Q123" s="494"/>
      <c r="R123" s="495"/>
      <c r="S123" s="413"/>
      <c r="T123" s="496"/>
      <c r="U123" s="496"/>
      <c r="V123" s="497"/>
      <c r="W123" s="410"/>
    </row>
    <row r="124" spans="1:26" s="485" customFormat="1" ht="20.100000000000001" customHeight="1" x14ac:dyDescent="0.3">
      <c r="A124" s="410"/>
      <c r="B124" s="410"/>
      <c r="C124" s="410"/>
      <c r="D124" s="410"/>
      <c r="E124" s="410"/>
      <c r="F124" s="410"/>
      <c r="G124" s="410"/>
      <c r="H124" s="410"/>
      <c r="I124" s="410"/>
      <c r="J124" s="488"/>
      <c r="K124" s="489"/>
      <c r="L124" s="413"/>
      <c r="M124" s="490"/>
      <c r="N124" s="491"/>
      <c r="O124" s="492"/>
      <c r="P124" s="493"/>
      <c r="Q124" s="494"/>
      <c r="R124" s="495"/>
      <c r="S124" s="413"/>
      <c r="T124" s="496"/>
      <c r="U124" s="496"/>
      <c r="V124" s="497"/>
      <c r="W124" s="410"/>
    </row>
    <row r="125" spans="1:26" s="485" customFormat="1" ht="20.100000000000001" customHeight="1" x14ac:dyDescent="0.3">
      <c r="A125" s="410"/>
      <c r="B125" s="410"/>
      <c r="C125" s="410"/>
      <c r="D125" s="410"/>
      <c r="E125" s="410"/>
      <c r="F125" s="410"/>
      <c r="G125" s="410"/>
      <c r="H125" s="410"/>
      <c r="I125" s="410"/>
      <c r="J125" s="488"/>
      <c r="K125" s="489"/>
      <c r="L125" s="413"/>
      <c r="M125" s="490"/>
      <c r="N125" s="491"/>
      <c r="O125" s="492"/>
      <c r="P125" s="493"/>
      <c r="Q125" s="494"/>
      <c r="R125" s="495"/>
      <c r="S125" s="413"/>
      <c r="T125" s="496"/>
      <c r="U125" s="496"/>
      <c r="V125" s="497"/>
      <c r="W125" s="410"/>
    </row>
    <row r="126" spans="1:26" s="485" customFormat="1" ht="20.100000000000001" customHeight="1" x14ac:dyDescent="0.3">
      <c r="A126" s="410"/>
      <c r="B126" s="410"/>
      <c r="C126" s="410"/>
      <c r="D126" s="410"/>
      <c r="E126" s="410"/>
      <c r="F126" s="410"/>
      <c r="G126" s="410"/>
      <c r="H126" s="410"/>
      <c r="I126" s="410"/>
      <c r="J126" s="488"/>
      <c r="K126" s="489"/>
      <c r="L126" s="413"/>
      <c r="M126" s="490"/>
      <c r="N126" s="491"/>
      <c r="O126" s="492"/>
      <c r="P126" s="493"/>
      <c r="Q126" s="494"/>
      <c r="R126" s="495"/>
      <c r="S126" s="413"/>
      <c r="T126" s="496"/>
      <c r="U126" s="496"/>
      <c r="V126" s="497"/>
      <c r="W126" s="410"/>
    </row>
    <row r="127" spans="1:26" s="485" customFormat="1" ht="20.100000000000001" customHeight="1" x14ac:dyDescent="0.3">
      <c r="A127" s="410"/>
      <c r="B127" s="410"/>
      <c r="C127" s="410"/>
      <c r="D127" s="410"/>
      <c r="E127" s="410"/>
      <c r="F127" s="410"/>
      <c r="G127" s="410"/>
      <c r="H127" s="410"/>
      <c r="I127" s="410"/>
      <c r="J127" s="488"/>
      <c r="K127" s="489"/>
      <c r="L127" s="413"/>
      <c r="M127" s="490"/>
      <c r="N127" s="491"/>
      <c r="O127" s="492"/>
      <c r="P127" s="493"/>
      <c r="Q127" s="494"/>
      <c r="R127" s="495"/>
      <c r="S127" s="413"/>
      <c r="T127" s="496"/>
      <c r="U127" s="496"/>
      <c r="V127" s="497"/>
      <c r="W127" s="410"/>
    </row>
    <row r="128" spans="1:26" s="485" customFormat="1" ht="20.100000000000001" customHeight="1" x14ac:dyDescent="0.3">
      <c r="A128" s="410"/>
      <c r="B128" s="410"/>
      <c r="C128" s="410"/>
      <c r="D128" s="410"/>
      <c r="E128" s="410"/>
      <c r="F128" s="410"/>
      <c r="G128" s="410"/>
      <c r="H128" s="410"/>
      <c r="I128" s="410"/>
      <c r="J128" s="488"/>
      <c r="K128" s="489"/>
      <c r="L128" s="413"/>
      <c r="M128" s="490"/>
      <c r="N128" s="491"/>
      <c r="O128" s="492"/>
      <c r="P128" s="493"/>
      <c r="Q128" s="494"/>
      <c r="R128" s="495"/>
      <c r="S128" s="413"/>
      <c r="T128" s="496"/>
      <c r="U128" s="496"/>
      <c r="V128" s="497"/>
      <c r="W128" s="410"/>
    </row>
    <row r="129" spans="1:23" s="485" customFormat="1" ht="20.100000000000001" customHeight="1" x14ac:dyDescent="0.3">
      <c r="A129" s="410"/>
      <c r="B129" s="410"/>
      <c r="C129" s="410"/>
      <c r="D129" s="410"/>
      <c r="E129" s="410"/>
      <c r="F129" s="410"/>
      <c r="G129" s="410"/>
      <c r="H129" s="410"/>
      <c r="I129" s="410"/>
      <c r="J129" s="488"/>
      <c r="K129" s="489"/>
      <c r="L129" s="413"/>
      <c r="M129" s="490"/>
      <c r="N129" s="491"/>
      <c r="O129" s="492"/>
      <c r="P129" s="493"/>
      <c r="Q129" s="494"/>
      <c r="R129" s="495"/>
      <c r="S129" s="413"/>
      <c r="T129" s="496"/>
      <c r="U129" s="496"/>
      <c r="V129" s="497"/>
      <c r="W129" s="410"/>
    </row>
    <row r="130" spans="1:23" s="485" customFormat="1" ht="20.100000000000001" customHeight="1" x14ac:dyDescent="0.3">
      <c r="A130" s="410"/>
      <c r="B130" s="410"/>
      <c r="C130" s="410"/>
      <c r="D130" s="410"/>
      <c r="E130" s="410"/>
      <c r="F130" s="410"/>
      <c r="G130" s="410"/>
      <c r="H130" s="410"/>
      <c r="I130" s="410"/>
      <c r="J130" s="488"/>
      <c r="K130" s="489"/>
      <c r="L130" s="413"/>
      <c r="M130" s="490"/>
      <c r="N130" s="491"/>
      <c r="O130" s="492"/>
      <c r="P130" s="493"/>
      <c r="Q130" s="494"/>
      <c r="R130" s="495"/>
      <c r="S130" s="413"/>
      <c r="T130" s="496"/>
      <c r="U130" s="496"/>
      <c r="V130" s="497"/>
      <c r="W130" s="410"/>
    </row>
    <row r="131" spans="1:23" s="485" customFormat="1" ht="20.100000000000001" customHeight="1" x14ac:dyDescent="0.3">
      <c r="A131" s="410"/>
      <c r="B131" s="410"/>
      <c r="C131" s="410"/>
      <c r="D131" s="410"/>
      <c r="E131" s="410"/>
      <c r="F131" s="410"/>
      <c r="G131" s="410"/>
      <c r="H131" s="410"/>
      <c r="I131" s="410"/>
      <c r="J131" s="488"/>
      <c r="K131" s="489"/>
      <c r="L131" s="413"/>
      <c r="M131" s="490"/>
      <c r="N131" s="491"/>
      <c r="O131" s="492"/>
      <c r="P131" s="493"/>
      <c r="Q131" s="494"/>
      <c r="R131" s="495"/>
      <c r="S131" s="413"/>
      <c r="T131" s="496"/>
      <c r="U131" s="496"/>
      <c r="V131" s="497"/>
      <c r="W131" s="410"/>
    </row>
    <row r="132" spans="1:23" s="485" customFormat="1" ht="20.100000000000001" customHeight="1" x14ac:dyDescent="0.3">
      <c r="A132" s="410"/>
      <c r="B132" s="410"/>
      <c r="C132" s="410"/>
      <c r="D132" s="410"/>
      <c r="E132" s="410"/>
      <c r="F132" s="410"/>
      <c r="G132" s="410"/>
      <c r="H132" s="410"/>
      <c r="I132" s="410"/>
      <c r="J132" s="488"/>
      <c r="K132" s="489"/>
      <c r="L132" s="413"/>
      <c r="M132" s="490"/>
      <c r="N132" s="491"/>
      <c r="O132" s="492"/>
      <c r="P132" s="493"/>
      <c r="Q132" s="494"/>
      <c r="R132" s="495"/>
      <c r="S132" s="413"/>
      <c r="T132" s="496"/>
      <c r="U132" s="496"/>
      <c r="V132" s="497"/>
      <c r="W132" s="410"/>
    </row>
    <row r="133" spans="1:23" s="485" customFormat="1" ht="20.100000000000001" customHeight="1" x14ac:dyDescent="0.3">
      <c r="A133" s="410"/>
      <c r="B133" s="410"/>
      <c r="C133" s="410"/>
      <c r="D133" s="410"/>
      <c r="E133" s="410"/>
      <c r="F133" s="410"/>
      <c r="G133" s="410"/>
      <c r="H133" s="410"/>
      <c r="I133" s="410"/>
      <c r="J133" s="488"/>
      <c r="K133" s="489"/>
      <c r="L133" s="413"/>
      <c r="M133" s="490"/>
      <c r="N133" s="491"/>
      <c r="O133" s="492"/>
      <c r="P133" s="493"/>
      <c r="Q133" s="494"/>
      <c r="R133" s="495"/>
      <c r="S133" s="413"/>
      <c r="T133" s="496"/>
      <c r="U133" s="496"/>
      <c r="V133" s="497"/>
      <c r="W133" s="410"/>
    </row>
    <row r="134" spans="1:23" s="485" customFormat="1" ht="20.100000000000001" customHeight="1" x14ac:dyDescent="0.3">
      <c r="A134" s="410"/>
      <c r="B134" s="410"/>
      <c r="C134" s="410"/>
      <c r="D134" s="410"/>
      <c r="E134" s="410"/>
      <c r="F134" s="410"/>
      <c r="G134" s="410"/>
      <c r="H134" s="410"/>
      <c r="I134" s="410"/>
      <c r="J134" s="488"/>
      <c r="K134" s="489"/>
      <c r="L134" s="413"/>
      <c r="M134" s="490"/>
      <c r="N134" s="491"/>
      <c r="O134" s="492"/>
      <c r="P134" s="493"/>
      <c r="Q134" s="494"/>
      <c r="R134" s="495"/>
      <c r="S134" s="413"/>
      <c r="T134" s="496"/>
      <c r="U134" s="496"/>
      <c r="V134" s="497"/>
      <c r="W134" s="410"/>
    </row>
    <row r="135" spans="1:23" s="485" customFormat="1" ht="20.100000000000001" customHeight="1" x14ac:dyDescent="0.3">
      <c r="A135" s="410"/>
      <c r="B135" s="410"/>
      <c r="C135" s="410"/>
      <c r="D135" s="410"/>
      <c r="E135" s="410"/>
      <c r="F135" s="410"/>
      <c r="G135" s="410"/>
      <c r="H135" s="410"/>
      <c r="I135" s="410"/>
      <c r="J135" s="488"/>
      <c r="K135" s="489"/>
      <c r="L135" s="413"/>
      <c r="M135" s="490"/>
      <c r="N135" s="491"/>
      <c r="O135" s="492"/>
      <c r="P135" s="493"/>
      <c r="Q135" s="494"/>
      <c r="R135" s="495"/>
      <c r="S135" s="413"/>
      <c r="T135" s="496"/>
      <c r="U135" s="496"/>
      <c r="V135" s="497"/>
      <c r="W135" s="410"/>
    </row>
    <row r="136" spans="1:23" s="485" customFormat="1" ht="20.100000000000001" customHeight="1" x14ac:dyDescent="0.3">
      <c r="A136" s="410"/>
      <c r="B136" s="410"/>
      <c r="C136" s="410"/>
      <c r="D136" s="410"/>
      <c r="E136" s="410"/>
      <c r="F136" s="410"/>
      <c r="G136" s="410"/>
      <c r="H136" s="410"/>
      <c r="I136" s="410"/>
      <c r="J136" s="488"/>
      <c r="K136" s="489"/>
      <c r="L136" s="413"/>
      <c r="M136" s="490"/>
      <c r="N136" s="491"/>
      <c r="O136" s="492"/>
      <c r="P136" s="493"/>
      <c r="Q136" s="494"/>
      <c r="R136" s="495"/>
      <c r="S136" s="413"/>
      <c r="T136" s="496"/>
      <c r="U136" s="496"/>
      <c r="V136" s="497"/>
      <c r="W136" s="410"/>
    </row>
    <row r="137" spans="1:23" s="485" customFormat="1" ht="20.100000000000001" customHeight="1" x14ac:dyDescent="0.3">
      <c r="A137" s="410"/>
      <c r="B137" s="410"/>
      <c r="C137" s="410"/>
      <c r="D137" s="410"/>
      <c r="E137" s="410"/>
      <c r="F137" s="410"/>
      <c r="G137" s="410"/>
      <c r="H137" s="410"/>
      <c r="I137" s="410"/>
      <c r="J137" s="488"/>
      <c r="K137" s="489"/>
      <c r="L137" s="413"/>
      <c r="M137" s="490"/>
      <c r="N137" s="491"/>
      <c r="O137" s="492"/>
      <c r="P137" s="493"/>
      <c r="Q137" s="494"/>
      <c r="R137" s="495"/>
      <c r="S137" s="413"/>
      <c r="T137" s="496"/>
      <c r="U137" s="496"/>
      <c r="V137" s="497"/>
      <c r="W137" s="410"/>
    </row>
    <row r="138" spans="1:23" s="485" customFormat="1" ht="20.100000000000001" customHeight="1" x14ac:dyDescent="0.3">
      <c r="A138" s="410"/>
      <c r="B138" s="410"/>
      <c r="C138" s="410"/>
      <c r="D138" s="410"/>
      <c r="E138" s="410"/>
      <c r="F138" s="410"/>
      <c r="G138" s="410"/>
      <c r="H138" s="410"/>
      <c r="I138" s="410"/>
      <c r="J138" s="488"/>
      <c r="K138" s="489"/>
      <c r="L138" s="413"/>
      <c r="M138" s="490"/>
      <c r="N138" s="491"/>
      <c r="O138" s="492"/>
      <c r="P138" s="493"/>
      <c r="Q138" s="494"/>
      <c r="R138" s="495"/>
      <c r="S138" s="413"/>
      <c r="T138" s="496"/>
      <c r="U138" s="496"/>
      <c r="V138" s="497"/>
      <c r="W138" s="410"/>
    </row>
    <row r="139" spans="1:23" s="485" customFormat="1" ht="20.100000000000001" customHeight="1" x14ac:dyDescent="0.3">
      <c r="A139" s="410"/>
      <c r="B139" s="410"/>
      <c r="C139" s="410"/>
      <c r="D139" s="410"/>
      <c r="E139" s="410"/>
      <c r="F139" s="410"/>
      <c r="G139" s="410"/>
      <c r="H139" s="410"/>
      <c r="I139" s="410"/>
      <c r="J139" s="488"/>
      <c r="K139" s="489"/>
      <c r="L139" s="413"/>
      <c r="M139" s="490"/>
      <c r="N139" s="491"/>
      <c r="O139" s="492"/>
      <c r="P139" s="493"/>
      <c r="Q139" s="494"/>
      <c r="R139" s="495"/>
      <c r="S139" s="413"/>
      <c r="T139" s="496"/>
      <c r="U139" s="496"/>
      <c r="V139" s="497"/>
      <c r="W139" s="410"/>
    </row>
    <row r="140" spans="1:23" s="485" customFormat="1" ht="20.100000000000001" customHeight="1" x14ac:dyDescent="0.3">
      <c r="A140" s="410"/>
      <c r="B140" s="410"/>
      <c r="C140" s="410"/>
      <c r="D140" s="410"/>
      <c r="E140" s="410"/>
      <c r="F140" s="410"/>
      <c r="G140" s="410"/>
      <c r="H140" s="410"/>
      <c r="I140" s="410"/>
      <c r="J140" s="488"/>
      <c r="K140" s="489"/>
      <c r="L140" s="413"/>
      <c r="M140" s="490"/>
      <c r="N140" s="491"/>
      <c r="O140" s="492"/>
      <c r="P140" s="493"/>
      <c r="Q140" s="494"/>
      <c r="R140" s="495"/>
      <c r="S140" s="413"/>
      <c r="T140" s="496"/>
      <c r="U140" s="496"/>
      <c r="V140" s="497"/>
      <c r="W140" s="410"/>
    </row>
    <row r="141" spans="1:23" s="485" customFormat="1" ht="20.100000000000001" customHeight="1" x14ac:dyDescent="0.3">
      <c r="A141" s="410"/>
      <c r="B141" s="410"/>
      <c r="C141" s="410"/>
      <c r="D141" s="410"/>
      <c r="E141" s="410"/>
      <c r="F141" s="410"/>
      <c r="G141" s="410"/>
      <c r="H141" s="410"/>
      <c r="I141" s="410"/>
      <c r="J141" s="488"/>
      <c r="K141" s="489"/>
      <c r="L141" s="413"/>
      <c r="M141" s="490"/>
      <c r="N141" s="491"/>
      <c r="O141" s="492"/>
      <c r="P141" s="493"/>
      <c r="Q141" s="494"/>
      <c r="R141" s="495"/>
      <c r="S141" s="413"/>
      <c r="T141" s="496"/>
      <c r="U141" s="496"/>
      <c r="V141" s="497"/>
      <c r="W141" s="410"/>
    </row>
    <row r="142" spans="1:23" s="485" customFormat="1" ht="20.100000000000001" customHeight="1" x14ac:dyDescent="0.3">
      <c r="A142" s="410"/>
      <c r="B142" s="410"/>
      <c r="C142" s="410"/>
      <c r="D142" s="410"/>
      <c r="E142" s="410"/>
      <c r="F142" s="410"/>
      <c r="G142" s="410"/>
      <c r="H142" s="410"/>
      <c r="I142" s="410"/>
      <c r="J142" s="488"/>
      <c r="K142" s="489"/>
      <c r="L142" s="413"/>
      <c r="M142" s="490"/>
      <c r="N142" s="491"/>
      <c r="O142" s="492"/>
      <c r="P142" s="493"/>
      <c r="Q142" s="494"/>
      <c r="R142" s="495"/>
      <c r="S142" s="413"/>
      <c r="T142" s="496"/>
      <c r="U142" s="496"/>
      <c r="V142" s="497"/>
      <c r="W142" s="410"/>
    </row>
    <row r="143" spans="1:23" s="485" customFormat="1" ht="20.100000000000001" customHeight="1" x14ac:dyDescent="0.3">
      <c r="A143" s="410"/>
      <c r="B143" s="410"/>
      <c r="C143" s="410"/>
      <c r="D143" s="410"/>
      <c r="E143" s="410"/>
      <c r="F143" s="410"/>
      <c r="G143" s="410"/>
      <c r="H143" s="410"/>
      <c r="I143" s="410"/>
      <c r="J143" s="488"/>
      <c r="K143" s="489"/>
      <c r="L143" s="413"/>
      <c r="M143" s="490"/>
      <c r="N143" s="491"/>
      <c r="O143" s="492"/>
      <c r="P143" s="493"/>
      <c r="Q143" s="494"/>
      <c r="R143" s="495"/>
      <c r="S143" s="413"/>
      <c r="T143" s="496"/>
      <c r="U143" s="496"/>
      <c r="V143" s="497"/>
      <c r="W143" s="410"/>
    </row>
    <row r="144" spans="1:23" s="485" customFormat="1" ht="20.100000000000001" customHeight="1" x14ac:dyDescent="0.3">
      <c r="A144" s="410"/>
      <c r="B144" s="410"/>
      <c r="C144" s="410"/>
      <c r="D144" s="410"/>
      <c r="E144" s="410"/>
      <c r="F144" s="410"/>
      <c r="G144" s="410"/>
      <c r="H144" s="410"/>
      <c r="I144" s="410"/>
      <c r="J144" s="488"/>
      <c r="K144" s="489"/>
      <c r="L144" s="413"/>
      <c r="M144" s="490"/>
      <c r="N144" s="491"/>
      <c r="O144" s="492"/>
      <c r="P144" s="493"/>
      <c r="Q144" s="494"/>
      <c r="R144" s="495"/>
      <c r="S144" s="413"/>
      <c r="T144" s="496"/>
      <c r="U144" s="496"/>
      <c r="V144" s="497"/>
      <c r="W144" s="410"/>
    </row>
    <row r="145" spans="1:24" s="415" customFormat="1" ht="20.100000000000001" customHeight="1" x14ac:dyDescent="0.25">
      <c r="A145" s="410"/>
      <c r="B145" s="410"/>
      <c r="C145" s="410"/>
      <c r="D145" s="410"/>
      <c r="E145" s="410"/>
      <c r="F145" s="410"/>
      <c r="G145" s="410"/>
      <c r="H145" s="410"/>
      <c r="I145" s="410"/>
      <c r="J145" s="488"/>
      <c r="K145" s="489"/>
      <c r="L145" s="413"/>
      <c r="M145" s="490"/>
      <c r="N145" s="491"/>
      <c r="O145" s="492"/>
      <c r="P145" s="493"/>
      <c r="Q145" s="494"/>
      <c r="R145" s="495"/>
      <c r="S145" s="413"/>
      <c r="T145" s="496"/>
      <c r="U145" s="496"/>
      <c r="V145" s="497"/>
      <c r="W145" s="410"/>
      <c r="X145" s="485"/>
    </row>
    <row r="146" spans="1:24" s="415" customFormat="1" ht="20.100000000000001" customHeight="1" x14ac:dyDescent="0.25">
      <c r="A146" s="410"/>
      <c r="B146" s="410"/>
      <c r="C146" s="410"/>
      <c r="D146" s="410"/>
      <c r="E146" s="410"/>
      <c r="F146" s="410"/>
      <c r="G146" s="410"/>
      <c r="H146" s="410"/>
      <c r="I146" s="410"/>
      <c r="J146" s="488"/>
      <c r="K146" s="489"/>
      <c r="L146" s="413"/>
      <c r="M146" s="490"/>
      <c r="N146" s="491"/>
      <c r="O146" s="492"/>
      <c r="P146" s="493"/>
      <c r="Q146" s="494"/>
      <c r="R146" s="495"/>
      <c r="S146" s="413"/>
      <c r="T146" s="496"/>
      <c r="U146" s="496"/>
      <c r="V146" s="497"/>
      <c r="W146" s="410"/>
      <c r="X146" s="485"/>
    </row>
    <row r="147" spans="1:24" s="415" customFormat="1" ht="20.100000000000001" customHeight="1" x14ac:dyDescent="0.25">
      <c r="A147" s="410"/>
      <c r="B147" s="410"/>
      <c r="C147" s="410"/>
      <c r="D147" s="410"/>
      <c r="E147" s="410"/>
      <c r="F147" s="410"/>
      <c r="G147" s="410"/>
      <c r="H147" s="410"/>
      <c r="I147" s="410"/>
      <c r="J147" s="488"/>
      <c r="K147" s="489"/>
      <c r="L147" s="413"/>
      <c r="M147" s="490"/>
      <c r="N147" s="491"/>
      <c r="O147" s="492"/>
      <c r="P147" s="493"/>
      <c r="Q147" s="494"/>
      <c r="R147" s="495"/>
      <c r="S147" s="413"/>
      <c r="T147" s="496"/>
      <c r="U147" s="496"/>
      <c r="V147" s="497"/>
      <c r="W147" s="410"/>
      <c r="X147" s="485"/>
    </row>
    <row r="148" spans="1:24" s="415" customFormat="1" ht="20.100000000000001" customHeight="1" x14ac:dyDescent="0.25">
      <c r="A148" s="410"/>
      <c r="B148" s="410"/>
      <c r="C148" s="410"/>
      <c r="D148" s="410"/>
      <c r="E148" s="410"/>
      <c r="F148" s="410"/>
      <c r="G148" s="410"/>
      <c r="H148" s="410"/>
      <c r="I148" s="410"/>
      <c r="J148" s="488"/>
      <c r="K148" s="489"/>
      <c r="L148" s="413"/>
      <c r="M148" s="490"/>
      <c r="N148" s="491"/>
      <c r="O148" s="492"/>
      <c r="P148" s="493"/>
      <c r="Q148" s="494"/>
      <c r="R148" s="495"/>
      <c r="S148" s="413"/>
      <c r="T148" s="496"/>
      <c r="U148" s="496"/>
      <c r="V148" s="497"/>
      <c r="W148" s="410"/>
      <c r="X148" s="485"/>
    </row>
    <row r="149" spans="1:24" s="415" customFormat="1" ht="20.100000000000001" customHeight="1" x14ac:dyDescent="0.25">
      <c r="A149" s="410"/>
      <c r="B149" s="410"/>
      <c r="C149" s="410"/>
      <c r="D149" s="410"/>
      <c r="E149" s="410"/>
      <c r="F149" s="410"/>
      <c r="G149" s="410"/>
      <c r="H149" s="410"/>
      <c r="I149" s="410"/>
      <c r="J149" s="488"/>
      <c r="K149" s="489"/>
      <c r="L149" s="413"/>
      <c r="M149" s="490"/>
      <c r="N149" s="491"/>
      <c r="O149" s="492"/>
      <c r="P149" s="493"/>
      <c r="Q149" s="494"/>
      <c r="R149" s="495"/>
      <c r="S149" s="413"/>
      <c r="T149" s="496"/>
      <c r="U149" s="496"/>
      <c r="V149" s="497"/>
      <c r="W149" s="410"/>
      <c r="X149" s="485"/>
    </row>
    <row r="150" spans="1:24" s="415" customFormat="1" ht="20.100000000000001" customHeight="1" x14ac:dyDescent="0.25">
      <c r="A150" s="410"/>
      <c r="B150" s="410"/>
      <c r="C150" s="410"/>
      <c r="D150" s="410"/>
      <c r="E150" s="410"/>
      <c r="F150" s="410"/>
      <c r="G150" s="410"/>
      <c r="H150" s="410"/>
      <c r="I150" s="410"/>
      <c r="J150" s="488"/>
      <c r="K150" s="489"/>
      <c r="L150" s="413"/>
      <c r="M150" s="490"/>
      <c r="N150" s="491"/>
      <c r="O150" s="492"/>
      <c r="P150" s="493"/>
      <c r="Q150" s="494"/>
      <c r="R150" s="495"/>
      <c r="S150" s="413"/>
      <c r="T150" s="496"/>
      <c r="U150" s="496"/>
      <c r="V150" s="497"/>
      <c r="W150" s="410"/>
      <c r="X150" s="485"/>
    </row>
    <row r="151" spans="1:24" s="415" customFormat="1" ht="20.100000000000001" customHeight="1" x14ac:dyDescent="0.25">
      <c r="A151" s="410"/>
      <c r="B151" s="410"/>
      <c r="C151" s="410"/>
      <c r="D151" s="410"/>
      <c r="E151" s="410"/>
      <c r="F151" s="410"/>
      <c r="G151" s="410"/>
      <c r="H151" s="410"/>
      <c r="I151" s="410"/>
      <c r="J151" s="488"/>
      <c r="K151" s="489"/>
      <c r="L151" s="413"/>
      <c r="M151" s="490"/>
      <c r="N151" s="491"/>
      <c r="O151" s="492"/>
      <c r="P151" s="493"/>
      <c r="Q151" s="494"/>
      <c r="R151" s="495"/>
      <c r="S151" s="413"/>
      <c r="T151" s="496"/>
      <c r="U151" s="496"/>
      <c r="V151" s="497"/>
      <c r="W151" s="410"/>
      <c r="X151" s="485"/>
    </row>
    <row r="152" spans="1:24" s="415" customFormat="1" ht="20.100000000000001" customHeight="1" x14ac:dyDescent="0.25">
      <c r="A152" s="410"/>
      <c r="B152" s="410"/>
      <c r="C152" s="410"/>
      <c r="D152" s="410"/>
      <c r="E152" s="410"/>
      <c r="F152" s="410"/>
      <c r="G152" s="410"/>
      <c r="H152" s="410"/>
      <c r="I152" s="410"/>
      <c r="J152" s="488"/>
      <c r="K152" s="489"/>
      <c r="L152" s="413"/>
      <c r="M152" s="490"/>
      <c r="N152" s="491"/>
      <c r="O152" s="492"/>
      <c r="P152" s="493"/>
      <c r="Q152" s="494"/>
      <c r="R152" s="495"/>
      <c r="S152" s="413"/>
      <c r="T152" s="496"/>
      <c r="U152" s="496"/>
      <c r="V152" s="497"/>
      <c r="W152" s="410"/>
      <c r="X152" s="485"/>
    </row>
    <row r="153" spans="1:24" s="415" customFormat="1" ht="20.100000000000001" customHeight="1" x14ac:dyDescent="0.25">
      <c r="A153" s="410"/>
      <c r="B153" s="410"/>
      <c r="C153" s="410"/>
      <c r="D153" s="410"/>
      <c r="E153" s="410"/>
      <c r="F153" s="410"/>
      <c r="G153" s="410"/>
      <c r="H153" s="410"/>
      <c r="I153" s="410"/>
      <c r="J153" s="488"/>
      <c r="K153" s="489"/>
      <c r="L153" s="413"/>
      <c r="M153" s="490"/>
      <c r="N153" s="491"/>
      <c r="O153" s="492"/>
      <c r="P153" s="493"/>
      <c r="Q153" s="494"/>
      <c r="R153" s="495"/>
      <c r="S153" s="413"/>
      <c r="T153" s="496"/>
      <c r="U153" s="496"/>
      <c r="V153" s="497"/>
      <c r="W153" s="410"/>
      <c r="X153" s="485"/>
    </row>
  </sheetData>
  <sheetProtection algorithmName="SHA-512" hashValue="osUqvs6pydcJ48yFv2n2c/+AGRe4fTrPaMDJ1DFOciBIYldS0FyuG0NZLLUWGtImWUFQDgi/Yj4X7CDEw13kUg==" saltValue="LxpozCwKXd4tcj/liTesSw==" spinCount="100000" sheet="1" objects="1" scenarios="1" formatRows="0" selectLockedCells="1"/>
  <mergeCells count="5">
    <mergeCell ref="O10:P10"/>
    <mergeCell ref="K118:W118"/>
    <mergeCell ref="M115:N115"/>
    <mergeCell ref="M116:N116"/>
    <mergeCell ref="M117:N117"/>
  </mergeCells>
  <phoneticPr fontId="24" type="noConversion"/>
  <conditionalFormatting sqref="P14">
    <cfRule type="expression" dxfId="448" priority="12450" stopIfTrue="1">
      <formula>$O14&lt;&gt;""</formula>
    </cfRule>
  </conditionalFormatting>
  <conditionalFormatting sqref="O14">
    <cfRule type="expression" dxfId="447" priority="12451" stopIfTrue="1">
      <formula>AND($O14&lt;&gt;"",$P14&lt;&gt;"")</formula>
    </cfRule>
  </conditionalFormatting>
  <conditionalFormatting sqref="J14 L14:M14 R14 T14:W14 O14:P14">
    <cfRule type="expression" dxfId="446" priority="12452" stopIfTrue="1">
      <formula>AND( $A14=1, $C14="T" )</formula>
    </cfRule>
    <cfRule type="expression" dxfId="445" priority="12453" stopIfTrue="1">
      <formula>AND( $A14=2, $C14="Ü" )</formula>
    </cfRule>
    <cfRule type="expression" dxfId="444" priority="12454" stopIfTrue="1">
      <formula>AND( $A14=3, $C14="ü" )</formula>
    </cfRule>
    <cfRule type="expression" dxfId="443" priority="12455" stopIfTrue="1">
      <formula>AND( $A14=4, $C14="ü" )</formula>
    </cfRule>
  </conditionalFormatting>
  <conditionalFormatting sqref="T14">
    <cfRule type="expression" dxfId="442" priority="12449" stopIfTrue="1">
      <formula>AND($K14&lt;&gt;"",OR($O14&lt;&gt;"",$P14&lt;&gt;""))</formula>
    </cfRule>
  </conditionalFormatting>
  <conditionalFormatting sqref="P15:P117">
    <cfRule type="expression" dxfId="441" priority="106" stopIfTrue="1">
      <formula>$O15&lt;&gt;""</formula>
    </cfRule>
  </conditionalFormatting>
  <conditionalFormatting sqref="O15:O117">
    <cfRule type="expression" dxfId="440" priority="107" stopIfTrue="1">
      <formula>AND($O15&lt;&gt;"",$P15&lt;&gt;"")</formula>
    </cfRule>
  </conditionalFormatting>
  <conditionalFormatting sqref="J118:K118 O115:P117 J15:J117 L114:P114 L115:M115 L116:L117 R15:R117 T15:W117 L15:M113 O15:P113">
    <cfRule type="expression" dxfId="439" priority="108" stopIfTrue="1">
      <formula>AND( $A15=1, $C15="T" )</formula>
    </cfRule>
    <cfRule type="expression" dxfId="438" priority="109" stopIfTrue="1">
      <formula>AND( $A15=2, $C15="Ü" )</formula>
    </cfRule>
    <cfRule type="expression" dxfId="437" priority="110" stopIfTrue="1">
      <formula>AND( $A15=3, $C15="ü" )</formula>
    </cfRule>
    <cfRule type="expression" dxfId="436" priority="111" stopIfTrue="1">
      <formula>AND( $A15=4, $C15="ü" )</formula>
    </cfRule>
  </conditionalFormatting>
  <conditionalFormatting sqref="T15:T117">
    <cfRule type="expression" dxfId="435" priority="105" stopIfTrue="1">
      <formula>AND($K15&lt;&gt;"",OR($O15&lt;&gt;"",$P15&lt;&gt;""))</formula>
    </cfRule>
  </conditionalFormatting>
  <conditionalFormatting sqref="K112:K113 K92:K105 K36:K45 K47:K56 K69:K81">
    <cfRule type="expression" dxfId="434" priority="97" stopIfTrue="1">
      <formula>AND( $A36=1, $C36="T" )</formula>
    </cfRule>
    <cfRule type="expression" dxfId="433" priority="98" stopIfTrue="1">
      <formula>AND( $A36=2, $C36="Ü" )</formula>
    </cfRule>
    <cfRule type="expression" dxfId="432" priority="99" stopIfTrue="1">
      <formula>AND( $A36=3, $C36="ü" )</formula>
    </cfRule>
    <cfRule type="expression" dxfId="431" priority="100" stopIfTrue="1">
      <formula>AND( $A36=4, $C36="ü" )</formula>
    </cfRule>
  </conditionalFormatting>
  <conditionalFormatting sqref="K16:K17">
    <cfRule type="expression" dxfId="430" priority="93" stopIfTrue="1">
      <formula>AND( $A16=1, $C16="T" )</formula>
    </cfRule>
    <cfRule type="expression" dxfId="429" priority="94" stopIfTrue="1">
      <formula>AND( $A16=2, $C16="Ü" )</formula>
    </cfRule>
    <cfRule type="expression" dxfId="428" priority="95" stopIfTrue="1">
      <formula>AND( $A16=3, $C16="ü" )</formula>
    </cfRule>
    <cfRule type="expression" dxfId="427" priority="96" stopIfTrue="1">
      <formula>AND( $A16=4, $C16="ü" )</formula>
    </cfRule>
  </conditionalFormatting>
  <conditionalFormatting sqref="K18:K25">
    <cfRule type="expression" dxfId="426" priority="89" stopIfTrue="1">
      <formula>AND( $A18=1, $C18="T" )</formula>
    </cfRule>
    <cfRule type="expression" dxfId="425" priority="90" stopIfTrue="1">
      <formula>AND( $A18=2, $C18="Ü" )</formula>
    </cfRule>
    <cfRule type="expression" dxfId="424" priority="91" stopIfTrue="1">
      <formula>AND( $A18=3, $C18="ü" )</formula>
    </cfRule>
    <cfRule type="expression" dxfId="423" priority="92" stopIfTrue="1">
      <formula>AND( $A18=4, $C18="ü" )</formula>
    </cfRule>
  </conditionalFormatting>
  <conditionalFormatting sqref="K26:K30">
    <cfRule type="expression" dxfId="422" priority="85" stopIfTrue="1">
      <formula>AND( $A26=1, $C26="T" )</formula>
    </cfRule>
    <cfRule type="expression" dxfId="421" priority="86" stopIfTrue="1">
      <formula>AND( $A26=2, $C26="Ü" )</formula>
    </cfRule>
    <cfRule type="expression" dxfId="420" priority="87" stopIfTrue="1">
      <formula>AND( $A26=3, $C26="ü" )</formula>
    </cfRule>
    <cfRule type="expression" dxfId="419" priority="88" stopIfTrue="1">
      <formula>AND( $A26=4, $C26="ü" )</formula>
    </cfRule>
  </conditionalFormatting>
  <conditionalFormatting sqref="K31">
    <cfRule type="expression" dxfId="418" priority="81" stopIfTrue="1">
      <formula>AND( $A31=1, $C31="T" )</formula>
    </cfRule>
    <cfRule type="expression" dxfId="417" priority="82" stopIfTrue="1">
      <formula>AND( $A31=2, $C31="Ü" )</formula>
    </cfRule>
    <cfRule type="expression" dxfId="416" priority="83" stopIfTrue="1">
      <formula>AND( $A31=3, $C31="ü" )</formula>
    </cfRule>
    <cfRule type="expression" dxfId="415" priority="84" stopIfTrue="1">
      <formula>AND( $A31=4, $C31="ü" )</formula>
    </cfRule>
  </conditionalFormatting>
  <conditionalFormatting sqref="K32:K35">
    <cfRule type="expression" dxfId="414" priority="77" stopIfTrue="1">
      <formula>AND( $A32=1, $C32="T" )</formula>
    </cfRule>
    <cfRule type="expression" dxfId="413" priority="78" stopIfTrue="1">
      <formula>AND( $A32=2, $C32="Ü" )</formula>
    </cfRule>
    <cfRule type="expression" dxfId="412" priority="79" stopIfTrue="1">
      <formula>AND( $A32=3, $C32="ü" )</formula>
    </cfRule>
    <cfRule type="expression" dxfId="411" priority="80" stopIfTrue="1">
      <formula>AND( $A32=4, $C32="ü" )</formula>
    </cfRule>
  </conditionalFormatting>
  <conditionalFormatting sqref="K46">
    <cfRule type="expression" dxfId="410" priority="73" stopIfTrue="1">
      <formula>AND( $A46=1, $C46="T" )</formula>
    </cfRule>
    <cfRule type="expression" dxfId="409" priority="74" stopIfTrue="1">
      <formula>AND( $A46=2, $C46="Ü" )</formula>
    </cfRule>
    <cfRule type="expression" dxfId="408" priority="75" stopIfTrue="1">
      <formula>AND( $A46=3, $C46="ü" )</formula>
    </cfRule>
    <cfRule type="expression" dxfId="407" priority="76" stopIfTrue="1">
      <formula>AND( $A46=4, $C46="ü" )</formula>
    </cfRule>
  </conditionalFormatting>
  <conditionalFormatting sqref="K57:K67">
    <cfRule type="expression" dxfId="406" priority="69" stopIfTrue="1">
      <formula>AND( $A57=1, $C57="T" )</formula>
    </cfRule>
    <cfRule type="expression" dxfId="405" priority="70" stopIfTrue="1">
      <formula>AND( $A57=2, $C57="Ü" )</formula>
    </cfRule>
    <cfRule type="expression" dxfId="404" priority="71" stopIfTrue="1">
      <formula>AND( $A57=3, $C57="ü" )</formula>
    </cfRule>
    <cfRule type="expression" dxfId="403" priority="72" stopIfTrue="1">
      <formula>AND( $A57=4, $C57="ü" )</formula>
    </cfRule>
  </conditionalFormatting>
  <conditionalFormatting sqref="K68">
    <cfRule type="expression" dxfId="402" priority="65" stopIfTrue="1">
      <formula>AND( $A68=1, $C68="T" )</formula>
    </cfRule>
    <cfRule type="expression" dxfId="401" priority="66" stopIfTrue="1">
      <formula>AND( $A68=2, $C68="Ü" )</formula>
    </cfRule>
    <cfRule type="expression" dxfId="400" priority="67" stopIfTrue="1">
      <formula>AND( $A68=3, $C68="ü" )</formula>
    </cfRule>
    <cfRule type="expression" dxfId="399" priority="68" stopIfTrue="1">
      <formula>AND( $A68=4, $C68="ü" )</formula>
    </cfRule>
  </conditionalFormatting>
  <conditionalFormatting sqref="K82:K86">
    <cfRule type="expression" dxfId="398" priority="61" stopIfTrue="1">
      <formula>AND( $A82=1, $C82="T" )</formula>
    </cfRule>
    <cfRule type="expression" dxfId="397" priority="62" stopIfTrue="1">
      <formula>AND( $A82=2, $C82="Ü" )</formula>
    </cfRule>
    <cfRule type="expression" dxfId="396" priority="63" stopIfTrue="1">
      <formula>AND( $A82=3, $C82="ü" )</formula>
    </cfRule>
    <cfRule type="expression" dxfId="395" priority="64" stopIfTrue="1">
      <formula>AND( $A82=4, $C82="ü" )</formula>
    </cfRule>
  </conditionalFormatting>
  <conditionalFormatting sqref="K87:K91">
    <cfRule type="expression" dxfId="394" priority="57" stopIfTrue="1">
      <formula>AND( $A87=1, $C87="T" )</formula>
    </cfRule>
    <cfRule type="expression" dxfId="393" priority="58" stopIfTrue="1">
      <formula>AND( $A87=2, $C87="Ü" )</formula>
    </cfRule>
    <cfRule type="expression" dxfId="392" priority="59" stopIfTrue="1">
      <formula>AND( $A87=3, $C87="ü" )</formula>
    </cfRule>
    <cfRule type="expression" dxfId="391" priority="60" stopIfTrue="1">
      <formula>AND( $A87=4, $C87="ü" )</formula>
    </cfRule>
  </conditionalFormatting>
  <conditionalFormatting sqref="K106:K111">
    <cfRule type="expression" dxfId="390" priority="53" stopIfTrue="1">
      <formula>AND( $A106=1, $C106="T" )</formula>
    </cfRule>
    <cfRule type="expression" dxfId="389" priority="54" stopIfTrue="1">
      <formula>AND( $A106=2, $C106="Ü" )</formula>
    </cfRule>
    <cfRule type="expression" dxfId="388" priority="55" stopIfTrue="1">
      <formula>AND( $A106=3, $C106="ü" )</formula>
    </cfRule>
    <cfRule type="expression" dxfId="387" priority="56" stopIfTrue="1">
      <formula>AND( $A106=4, $C106="ü" )</formula>
    </cfRule>
  </conditionalFormatting>
  <conditionalFormatting sqref="K114:K117">
    <cfRule type="expression" dxfId="386" priority="49" stopIfTrue="1">
      <formula>AND( $A114=1, $C114="T" )</formula>
    </cfRule>
    <cfRule type="expression" dxfId="385" priority="50" stopIfTrue="1">
      <formula>AND( $A114=2, $C114="Ü" )</formula>
    </cfRule>
    <cfRule type="expression" dxfId="384" priority="51" stopIfTrue="1">
      <formula>AND( $A114=3, $C114="ü" )</formula>
    </cfRule>
    <cfRule type="expression" dxfId="383" priority="52" stopIfTrue="1">
      <formula>AND( $A114=4, $C114="ü" )</formula>
    </cfRule>
  </conditionalFormatting>
  <conditionalFormatting sqref="K14">
    <cfRule type="expression" dxfId="382" priority="45" stopIfTrue="1">
      <formula>AND( $A14=1, $C14="T" )</formula>
    </cfRule>
    <cfRule type="expression" dxfId="381" priority="46" stopIfTrue="1">
      <formula>AND( $A14=2, $C14="Ü" )</formula>
    </cfRule>
    <cfRule type="expression" dxfId="380" priority="47" stopIfTrue="1">
      <formula>AND( $A14=3, $C14="ü" )</formula>
    </cfRule>
    <cfRule type="expression" dxfId="379" priority="48" stopIfTrue="1">
      <formula>AND( $A14=4, $C14="ü" )</formula>
    </cfRule>
  </conditionalFormatting>
  <conditionalFormatting sqref="K15">
    <cfRule type="expression" dxfId="378" priority="41" stopIfTrue="1">
      <formula>AND( $A15=1, $C15="T" )</formula>
    </cfRule>
    <cfRule type="expression" dxfId="377" priority="42" stopIfTrue="1">
      <formula>AND( $A15=2, $C15="Ü" )</formula>
    </cfRule>
    <cfRule type="expression" dxfId="376" priority="43" stopIfTrue="1">
      <formula>AND( $A15=3, $C15="ü" )</formula>
    </cfRule>
    <cfRule type="expression" dxfId="375" priority="44" stopIfTrue="1">
      <formula>AND( $A15=4, $C15="ü" )</formula>
    </cfRule>
  </conditionalFormatting>
  <conditionalFormatting sqref="Q14">
    <cfRule type="expression" dxfId="374" priority="37" stopIfTrue="1">
      <formula>AND( $A14=1, $C14="T" )</formula>
    </cfRule>
    <cfRule type="expression" dxfId="373" priority="38" stopIfTrue="1">
      <formula>AND( $A14=2, $C14="Ü" )</formula>
    </cfRule>
    <cfRule type="expression" dxfId="372" priority="39" stopIfTrue="1">
      <formula>AND( $A14=3, $C14="ü" )</formula>
    </cfRule>
    <cfRule type="expression" dxfId="371" priority="40" stopIfTrue="1">
      <formula>AND( $A14=4, $C14="ü" )</formula>
    </cfRule>
  </conditionalFormatting>
  <conditionalFormatting sqref="Q15:Q117">
    <cfRule type="expression" dxfId="370" priority="33" stopIfTrue="1">
      <formula>AND( $A15=1, $C15="T" )</formula>
    </cfRule>
    <cfRule type="expression" dxfId="369" priority="34" stopIfTrue="1">
      <formula>AND( $A15=2, $C15="Ü" )</formula>
    </cfRule>
    <cfRule type="expression" dxfId="368" priority="35" stopIfTrue="1">
      <formula>AND( $A15=3, $C15="ü" )</formula>
    </cfRule>
    <cfRule type="expression" dxfId="367" priority="36" stopIfTrue="1">
      <formula>AND( $A15=4, $C15="ü" )</formula>
    </cfRule>
  </conditionalFormatting>
  <conditionalFormatting sqref="S14">
    <cfRule type="expression" dxfId="366" priority="29" stopIfTrue="1">
      <formula>AND( $A14=1, $C14="T" )</formula>
    </cfRule>
    <cfRule type="expression" dxfId="365" priority="30" stopIfTrue="1">
      <formula>AND( $A14=2, $C14="Ü" )</formula>
    </cfRule>
    <cfRule type="expression" dxfId="364" priority="31" stopIfTrue="1">
      <formula>AND( $A14=3, $C14="ü" )</formula>
    </cfRule>
    <cfRule type="expression" dxfId="363" priority="32" stopIfTrue="1">
      <formula>AND( $A14=4, $C14="ü" )</formula>
    </cfRule>
  </conditionalFormatting>
  <conditionalFormatting sqref="S15:S117">
    <cfRule type="expression" dxfId="362" priority="25" stopIfTrue="1">
      <formula>AND( $A15=1, $C15="T" )</formula>
    </cfRule>
    <cfRule type="expression" dxfId="361" priority="26" stopIfTrue="1">
      <formula>AND( $A15=2, $C15="Ü" )</formula>
    </cfRule>
    <cfRule type="expression" dxfId="360" priority="27" stopIfTrue="1">
      <formula>AND( $A15=3, $C15="ü" )</formula>
    </cfRule>
    <cfRule type="expression" dxfId="359" priority="28" stopIfTrue="1">
      <formula>AND( $A15=4, $C15="ü" )</formula>
    </cfRule>
  </conditionalFormatting>
  <conditionalFormatting sqref="M116">
    <cfRule type="expression" dxfId="358" priority="21" stopIfTrue="1">
      <formula>AND( $A116=1, $C116="T" )</formula>
    </cfRule>
    <cfRule type="expression" dxfId="357" priority="22" stopIfTrue="1">
      <formula>AND( $A116=2, $C116="Ü" )</formula>
    </cfRule>
    <cfRule type="expression" dxfId="356" priority="23" stopIfTrue="1">
      <formula>AND( $A116=3, $C116="ü" )</formula>
    </cfRule>
    <cfRule type="expression" dxfId="355" priority="24" stopIfTrue="1">
      <formula>AND( $A116=4, $C116="ü" )</formula>
    </cfRule>
  </conditionalFormatting>
  <conditionalFormatting sqref="M117">
    <cfRule type="expression" dxfId="354" priority="17" stopIfTrue="1">
      <formula>AND( $A117=1, $C117="T" )</formula>
    </cfRule>
    <cfRule type="expression" dxfId="353" priority="18" stopIfTrue="1">
      <formula>AND( $A117=2, $C117="Ü" )</formula>
    </cfRule>
    <cfRule type="expression" dxfId="352" priority="19" stopIfTrue="1">
      <formula>AND( $A117=3, $C117="ü" )</formula>
    </cfRule>
    <cfRule type="expression" dxfId="351" priority="20" stopIfTrue="1">
      <formula>AND( $A117=4, $C117="ü" )</formula>
    </cfRule>
  </conditionalFormatting>
  <conditionalFormatting sqref="N14">
    <cfRule type="expression" dxfId="350" priority="5" stopIfTrue="1">
      <formula>AND( $A14=1, $C14="T" )</formula>
    </cfRule>
    <cfRule type="expression" dxfId="349" priority="6" stopIfTrue="1">
      <formula>AND( $A14=2, $C14="Ü" )</formula>
    </cfRule>
    <cfRule type="expression" dxfId="348" priority="7" stopIfTrue="1">
      <formula>AND( $A14=3, $C14="ü" )</formula>
    </cfRule>
    <cfRule type="expression" dxfId="347" priority="8" stopIfTrue="1">
      <formula>AND( $A14=4, $C14="ü" )</formula>
    </cfRule>
  </conditionalFormatting>
  <conditionalFormatting sqref="N15:N113">
    <cfRule type="expression" dxfId="346" priority="1" stopIfTrue="1">
      <formula>AND( $A15=1, $C15="T" )</formula>
    </cfRule>
    <cfRule type="expression" dxfId="345" priority="2" stopIfTrue="1">
      <formula>AND( $A15=2, $C15="Ü" )</formula>
    </cfRule>
    <cfRule type="expression" dxfId="344" priority="3" stopIfTrue="1">
      <formula>AND( $A15=3, $C15="ü" )</formula>
    </cfRule>
    <cfRule type="expression" dxfId="343" priority="4" stopIfTrue="1">
      <formula>AND( $A15=4, $C15="ü" )</formula>
    </cfRule>
  </conditionalFormatting>
  <dataValidations disablePrompts="1" count="3">
    <dataValidation type="decimal" allowBlank="1" showErrorMessage="1" errorTitle="Importo massimo" error="Il loro valore supera il valore specificato." sqref="T89" xr:uid="{13CED821-DD8D-4AF4-BEFB-C0C239CA7053}">
      <formula1>0</formula1>
      <formula2>2000000</formula2>
    </dataValidation>
    <dataValidation type="decimal" allowBlank="1" showErrorMessage="1" errorTitle="Importo massimo" error="Il loro valore supera il valore specificato." sqref="T90" xr:uid="{9067087D-BDB2-4D88-915F-03BAC4F66554}">
      <formula1>0</formula1>
      <formula2>50000</formula2>
    </dataValidation>
    <dataValidation type="decimal" allowBlank="1" showErrorMessage="1" errorTitle="Importo massimo" error="Il loro valore supera il valore specificato." sqref="T91" xr:uid="{9DA736EC-F021-4FC1-82F8-DBBDF384212B}">
      <formula1>0</formula1>
      <formula2>2500</formula2>
    </dataValidation>
  </dataValidations>
  <printOptions horizontalCentered="1"/>
  <pageMargins left="0.19685039370078741" right="0.19685039370078741" top="0.19685039370078741" bottom="0.27559055118110237" header="0.39370078740157483" footer="0.19685039370078741"/>
  <pageSetup paperSize="9" scale="50" fitToHeight="0" orientation="landscape" r:id="rId1"/>
  <headerFooter alignWithMargins="0">
    <oddFooter>&amp;LStand: &amp;D / &amp;T&amp;C&amp;A&amp;RSeite &amp;P
(von &amp;N Seite[n])</oddFooter>
  </headerFooter>
  <rowBreaks count="6" manualBreakCount="6">
    <brk id="17" min="9" max="22" man="1"/>
    <brk id="24" min="9" max="22" man="1"/>
    <brk id="30" min="9" max="22" man="1"/>
    <brk id="63" min="9" max="22" man="1"/>
    <brk id="86" min="9" max="22" man="1"/>
    <brk id="113" min="9" max="22"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IF(Sommario!F77&lt;&gt;"",Sommario!F77,Sommario!D77)</f>
        <v>Servicekosten Ticketing-System sowie ITCS  - Auftraggeber 2</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Sommario!$B$77</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Sommario!$C$77</f>
        <v>2</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2</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42" priority="2" stopIfTrue="1">
      <formula>$O14&lt;&gt;""</formula>
    </cfRule>
  </conditionalFormatting>
  <conditionalFormatting sqref="O14:O31">
    <cfRule type="expression" dxfId="341" priority="3" stopIfTrue="1">
      <formula>AND($O14&lt;&gt;"",$P14&lt;&gt;"")</formula>
    </cfRule>
  </conditionalFormatting>
  <conditionalFormatting sqref="J14:W31">
    <cfRule type="expression" dxfId="340" priority="4" stopIfTrue="1">
      <formula>AND( $A14=1, $C14="T" )</formula>
    </cfRule>
    <cfRule type="expression" dxfId="339" priority="5" stopIfTrue="1">
      <formula>AND( $A14=2, $C14="Ü" )</formula>
    </cfRule>
    <cfRule type="expression" dxfId="338" priority="6" stopIfTrue="1">
      <formula>AND( $A14=3, $C14="ü" )</formula>
    </cfRule>
    <cfRule type="expression" dxfId="337" priority="7" stopIfTrue="1">
      <formula>AND( $A14=4, $C14="ü" )</formula>
    </cfRule>
  </conditionalFormatting>
  <conditionalFormatting sqref="T14:T31">
    <cfRule type="expression" dxfId="33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IF(Sommario!F78&lt;&gt;"",Sommario!F78,Sommario!D78)</f>
        <v>Servicekosten Ticketing-System sowie ITCS  - Auftraggeber 3</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Sommario!$B$78</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Sommario!$C$78</f>
        <v>3</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3</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35" priority="2" stopIfTrue="1">
      <formula>$O14&lt;&gt;""</formula>
    </cfRule>
  </conditionalFormatting>
  <conditionalFormatting sqref="O14:O31">
    <cfRule type="expression" dxfId="334" priority="3" stopIfTrue="1">
      <formula>AND($O14&lt;&gt;"",$P14&lt;&gt;"")</formula>
    </cfRule>
  </conditionalFormatting>
  <conditionalFormatting sqref="J14:W31">
    <cfRule type="expression" dxfId="333" priority="4" stopIfTrue="1">
      <formula>AND( $A14=1, $C14="T" )</formula>
    </cfRule>
    <cfRule type="expression" dxfId="332" priority="5" stopIfTrue="1">
      <formula>AND( $A14=2, $C14="Ü" )</formula>
    </cfRule>
    <cfRule type="expression" dxfId="331" priority="6" stopIfTrue="1">
      <formula>AND( $A14=3, $C14="ü" )</formula>
    </cfRule>
    <cfRule type="expression" dxfId="330" priority="7" stopIfTrue="1">
      <formula>AND( $A14=4, $C14="ü" )</formula>
    </cfRule>
  </conditionalFormatting>
  <conditionalFormatting sqref="T14:T31">
    <cfRule type="expression" dxfId="32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IF(Sommario!F79&lt;&gt;"",Sommario!F79,Sommario!D79)</f>
        <v>Servicekosten Ticketing-System sowie ITCS  - Auftraggeber 4</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Sommario!$B$79</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Sommario!$C$79</f>
        <v>4</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4</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28" priority="2" stopIfTrue="1">
      <formula>$O14&lt;&gt;""</formula>
    </cfRule>
  </conditionalFormatting>
  <conditionalFormatting sqref="O14:O31">
    <cfRule type="expression" dxfId="327" priority="3" stopIfTrue="1">
      <formula>AND($O14&lt;&gt;"",$P14&lt;&gt;"")</formula>
    </cfRule>
  </conditionalFormatting>
  <conditionalFormatting sqref="J14:W31">
    <cfRule type="expression" dxfId="326" priority="4" stopIfTrue="1">
      <formula>AND( $A14=1, $C14="T" )</formula>
    </cfRule>
    <cfRule type="expression" dxfId="325" priority="5" stopIfTrue="1">
      <formula>AND( $A14=2, $C14="Ü" )</formula>
    </cfRule>
    <cfRule type="expression" dxfId="324" priority="6" stopIfTrue="1">
      <formula>AND( $A14=3, $C14="ü" )</formula>
    </cfRule>
    <cfRule type="expression" dxfId="323" priority="7" stopIfTrue="1">
      <formula>AND( $A14=4, $C14="ü" )</formula>
    </cfRule>
  </conditionalFormatting>
  <conditionalFormatting sqref="T14:T31">
    <cfRule type="expression" dxfId="32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IF(Sommario!F80&lt;&gt;"",Sommario!F80,Sommario!D80)</f>
        <v>Servicekosten Ticketing-System sowie ITCS  - Auftraggeber 5</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Sommario!$B$80</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Sommario!$C$80</f>
        <v>5</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5</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21" priority="2" stopIfTrue="1">
      <formula>$O14&lt;&gt;""</formula>
    </cfRule>
  </conditionalFormatting>
  <conditionalFormatting sqref="O14:O31">
    <cfRule type="expression" dxfId="320" priority="3" stopIfTrue="1">
      <formula>AND($O14&lt;&gt;"",$P14&lt;&gt;"")</formula>
    </cfRule>
  </conditionalFormatting>
  <conditionalFormatting sqref="J14:W31">
    <cfRule type="expression" dxfId="319" priority="4" stopIfTrue="1">
      <formula>AND( $A14=1, $C14="T" )</formula>
    </cfRule>
    <cfRule type="expression" dxfId="318" priority="5" stopIfTrue="1">
      <formula>AND( $A14=2, $C14="Ü" )</formula>
    </cfRule>
    <cfRule type="expression" dxfId="317" priority="6" stopIfTrue="1">
      <formula>AND( $A14=3, $C14="ü" )</formula>
    </cfRule>
    <cfRule type="expression" dxfId="316" priority="7" stopIfTrue="1">
      <formula>AND( $A14=4, $C14="ü" )</formula>
    </cfRule>
  </conditionalFormatting>
  <conditionalFormatting sqref="T14:T31">
    <cfRule type="expression" dxfId="31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IF(Sommario!F81&lt;&gt;"",Sommario!F81,Sommario!D81)</f>
        <v>Servicekosten Ticketing-System sowie ITCS  - Auftraggeber 6</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Sommario!$B$81</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Sommario!$C$81</f>
        <v>6</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6</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14" priority="2" stopIfTrue="1">
      <formula>$O14&lt;&gt;""</formula>
    </cfRule>
  </conditionalFormatting>
  <conditionalFormatting sqref="O14:O31">
    <cfRule type="expression" dxfId="313" priority="3" stopIfTrue="1">
      <formula>AND($O14&lt;&gt;"",$P14&lt;&gt;"")</formula>
    </cfRule>
  </conditionalFormatting>
  <conditionalFormatting sqref="J14:W31">
    <cfRule type="expression" dxfId="312" priority="4" stopIfTrue="1">
      <formula>AND( $A14=1, $C14="T" )</formula>
    </cfRule>
    <cfRule type="expression" dxfId="311" priority="5" stopIfTrue="1">
      <formula>AND( $A14=2, $C14="Ü" )</formula>
    </cfRule>
    <cfRule type="expression" dxfId="310" priority="6" stopIfTrue="1">
      <formula>AND( $A14=3, $C14="ü" )</formula>
    </cfRule>
    <cfRule type="expression" dxfId="309" priority="7" stopIfTrue="1">
      <formula>AND( $A14=4, $C14="ü" )</formula>
    </cfRule>
  </conditionalFormatting>
  <conditionalFormatting sqref="T14:T31">
    <cfRule type="expression" dxfId="30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IF(Sommario!F82&lt;&gt;"",Sommario!F82,Sommario!D82)</f>
        <v>Servicekosten Ticketing-System sowie ITCS  - Auftraggeber 7</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Sommario!$B$82</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Sommario!$C$82</f>
        <v>7</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7</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07" priority="2" stopIfTrue="1">
      <formula>$O14&lt;&gt;""</formula>
    </cfRule>
  </conditionalFormatting>
  <conditionalFormatting sqref="O14:O31">
    <cfRule type="expression" dxfId="306" priority="3" stopIfTrue="1">
      <formula>AND($O14&lt;&gt;"",$P14&lt;&gt;"")</formula>
    </cfRule>
  </conditionalFormatting>
  <conditionalFormatting sqref="J14:W31">
    <cfRule type="expression" dxfId="305" priority="4" stopIfTrue="1">
      <formula>AND( $A14=1, $C14="T" )</formula>
    </cfRule>
    <cfRule type="expression" dxfId="304" priority="5" stopIfTrue="1">
      <formula>AND( $A14=2, $C14="Ü" )</formula>
    </cfRule>
    <cfRule type="expression" dxfId="303" priority="6" stopIfTrue="1">
      <formula>AND( $A14=3, $C14="ü" )</formula>
    </cfRule>
    <cfRule type="expression" dxfId="302" priority="7" stopIfTrue="1">
      <formula>AND( $A14=4, $C14="ü" )</formula>
    </cfRule>
  </conditionalFormatting>
  <conditionalFormatting sqref="T14:T31">
    <cfRule type="expression" dxfId="30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IF(Sommario!F83&lt;&gt;"",Sommario!F83,Sommario!D83)</f>
        <v>Servicekosten Ticketing-System sowie ITCS  - Auftraggeber 8</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Sommario!$B$83</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Sommario!$C$83</f>
        <v>8</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8</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300" priority="2" stopIfTrue="1">
      <formula>$O14&lt;&gt;""</formula>
    </cfRule>
  </conditionalFormatting>
  <conditionalFormatting sqref="O14:O31">
    <cfRule type="expression" dxfId="299" priority="3" stopIfTrue="1">
      <formula>AND($O14&lt;&gt;"",$P14&lt;&gt;"")</formula>
    </cfRule>
  </conditionalFormatting>
  <conditionalFormatting sqref="J14:W31">
    <cfRule type="expression" dxfId="298" priority="4" stopIfTrue="1">
      <formula>AND( $A14=1, $C14="T" )</formula>
    </cfRule>
    <cfRule type="expression" dxfId="297" priority="5" stopIfTrue="1">
      <formula>AND( $A14=2, $C14="Ü" )</formula>
    </cfRule>
    <cfRule type="expression" dxfId="296" priority="6" stopIfTrue="1">
      <formula>AND( $A14=3, $C14="ü" )</formula>
    </cfRule>
    <cfRule type="expression" dxfId="295" priority="7" stopIfTrue="1">
      <formula>AND( $A14=4, $C14="ü" )</formula>
    </cfRule>
  </conditionalFormatting>
  <conditionalFormatting sqref="T14:T31">
    <cfRule type="expression" dxfId="29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IF(Sommario!F84&lt;&gt;"",Sommario!F84,Sommario!D84)</f>
        <v>Servicekosten Ticketing-System sowie ITCS  - Auftraggeber 9</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Sommario!$B$84</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Sommario!$C$84</f>
        <v>9</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9</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93" priority="2" stopIfTrue="1">
      <formula>$O14&lt;&gt;""</formula>
    </cfRule>
  </conditionalFormatting>
  <conditionalFormatting sqref="O14:O31">
    <cfRule type="expression" dxfId="292" priority="3" stopIfTrue="1">
      <formula>AND($O14&lt;&gt;"",$P14&lt;&gt;"")</formula>
    </cfRule>
  </conditionalFormatting>
  <conditionalFormatting sqref="J14:W31">
    <cfRule type="expression" dxfId="291" priority="4" stopIfTrue="1">
      <formula>AND( $A14=1, $C14="T" )</formula>
    </cfRule>
    <cfRule type="expression" dxfId="290" priority="5" stopIfTrue="1">
      <formula>AND( $A14=2, $C14="Ü" )</formula>
    </cfRule>
    <cfRule type="expression" dxfId="289" priority="6" stopIfTrue="1">
      <formula>AND( $A14=3, $C14="ü" )</formula>
    </cfRule>
    <cfRule type="expression" dxfId="288" priority="7" stopIfTrue="1">
      <formula>AND( $A14=4, $C14="ü" )</formula>
    </cfRule>
  </conditionalFormatting>
  <conditionalFormatting sqref="T14:T31">
    <cfRule type="expression" dxfId="28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B6"/>
  <sheetViews>
    <sheetView workbookViewId="0">
      <selection sqref="A1:XFD1048576"/>
    </sheetView>
  </sheetViews>
  <sheetFormatPr baseColWidth="10" defaultColWidth="11.44140625" defaultRowHeight="14.4" x14ac:dyDescent="0.3"/>
  <cols>
    <col min="1" max="16384" width="11.44140625" style="215"/>
  </cols>
  <sheetData>
    <row r="1" spans="1:2" x14ac:dyDescent="0.3">
      <c r="A1" s="215" t="s">
        <v>170</v>
      </c>
      <c r="B1" s="216"/>
    </row>
    <row r="2" spans="1:2" x14ac:dyDescent="0.3">
      <c r="A2" s="215" t="s">
        <v>171</v>
      </c>
      <c r="B2" s="216"/>
    </row>
    <row r="5" spans="1:2" x14ac:dyDescent="0.3">
      <c r="B5" s="216"/>
    </row>
    <row r="6" spans="1:2" x14ac:dyDescent="0.3">
      <c r="B6" s="216"/>
    </row>
  </sheetData>
  <sheetProtection algorithmName="SHA-512" hashValue="kemyBFB2/VQF33SnndpxjVVFkanndtJrKQ/0K3nbGXRjvnXXEuvar43tHgo618pGnwtInl+U8fLkz3sny9lZcQ==" saltValue="XjjgRRYL5ToeyyIjBLIwRw==" spinCount="100000" sheet="1" objects="1" scenarios="1" selectLockedCells="1"/>
  <pageMargins left="0.7" right="0.7" top="0.78740157499999996" bottom="0.78740157499999996"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IF(Sommario!F85&lt;&gt;"",Sommario!F85,Sommario!D85)</f>
        <v>Servicekosten Ticketing-System sowie ITCS  - Auftraggeber 10</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Sommario!$B$85</f>
        <v>1</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Sommario!$C$85</f>
        <v>10</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Servicekosten Ticketing-System sowie ITCS  - Auftraggeber 10</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86" priority="2" stopIfTrue="1">
      <formula>$O14&lt;&gt;""</formula>
    </cfRule>
  </conditionalFormatting>
  <conditionalFormatting sqref="O14:O31">
    <cfRule type="expression" dxfId="285" priority="3" stopIfTrue="1">
      <formula>AND($O14&lt;&gt;"",$P14&lt;&gt;"")</formula>
    </cfRule>
  </conditionalFormatting>
  <conditionalFormatting sqref="J14:W31">
    <cfRule type="expression" dxfId="284" priority="4" stopIfTrue="1">
      <formula>AND( $A14=1, $C14="T" )</formula>
    </cfRule>
    <cfRule type="expression" dxfId="283" priority="5" stopIfTrue="1">
      <formula>AND( $A14=2, $C14="Ü" )</formula>
    </cfRule>
    <cfRule type="expression" dxfId="282" priority="6" stopIfTrue="1">
      <formula>AND( $A14=3, $C14="ü" )</formula>
    </cfRule>
    <cfRule type="expression" dxfId="281" priority="7" stopIfTrue="1">
      <formula>AND( $A14=4, $C14="ü" )</formula>
    </cfRule>
  </conditionalFormatting>
  <conditionalFormatting sqref="T14:T31">
    <cfRule type="expression" dxfId="28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IF(Sommario!F86&lt;&gt;"",Sommario!F86,Sommario!D86)</f>
        <v>BK-Teilprojekt II - AG 1</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Sommario!$B$86</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Sommario!$C$86</f>
        <v>1</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1</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79" priority="2" stopIfTrue="1">
      <formula>$O14&lt;&gt;""</formula>
    </cfRule>
  </conditionalFormatting>
  <conditionalFormatting sqref="O14:O31">
    <cfRule type="expression" dxfId="278" priority="3" stopIfTrue="1">
      <formula>AND($O14&lt;&gt;"",$P14&lt;&gt;"")</formula>
    </cfRule>
  </conditionalFormatting>
  <conditionalFormatting sqref="J14:W31">
    <cfRule type="expression" dxfId="277" priority="4" stopIfTrue="1">
      <formula>AND( $A14=1, $C14="T" )</formula>
    </cfRule>
    <cfRule type="expression" dxfId="276" priority="5" stopIfTrue="1">
      <formula>AND( $A14=2, $C14="Ü" )</formula>
    </cfRule>
    <cfRule type="expression" dxfId="275" priority="6" stopIfTrue="1">
      <formula>AND( $A14=3, $C14="ü" )</formula>
    </cfRule>
    <cfRule type="expression" dxfId="274" priority="7" stopIfTrue="1">
      <formula>AND( $A14=4, $C14="ü" )</formula>
    </cfRule>
  </conditionalFormatting>
  <conditionalFormatting sqref="T14:T31">
    <cfRule type="expression" dxfId="27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IF(Sommario!F87&lt;&gt;"",Sommario!F87,Sommario!D87)</f>
        <v>BK-Teilprojekt II - AG 2</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Sommario!$B$87</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Sommario!$C$87</f>
        <v>2</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2</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72" priority="2" stopIfTrue="1">
      <formula>$O14&lt;&gt;""</formula>
    </cfRule>
  </conditionalFormatting>
  <conditionalFormatting sqref="O14:O31">
    <cfRule type="expression" dxfId="271" priority="3" stopIfTrue="1">
      <formula>AND($O14&lt;&gt;"",$P14&lt;&gt;"")</formula>
    </cfRule>
  </conditionalFormatting>
  <conditionalFormatting sqref="J14:W31">
    <cfRule type="expression" dxfId="270" priority="4" stopIfTrue="1">
      <formula>AND( $A14=1, $C14="T" )</formula>
    </cfRule>
    <cfRule type="expression" dxfId="269" priority="5" stopIfTrue="1">
      <formula>AND( $A14=2, $C14="Ü" )</formula>
    </cfRule>
    <cfRule type="expression" dxfId="268" priority="6" stopIfTrue="1">
      <formula>AND( $A14=3, $C14="ü" )</formula>
    </cfRule>
    <cfRule type="expression" dxfId="267" priority="7" stopIfTrue="1">
      <formula>AND( $A14=4, $C14="ü" )</formula>
    </cfRule>
  </conditionalFormatting>
  <conditionalFormatting sqref="T14:T31">
    <cfRule type="expression" dxfId="26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IF(Sommario!F88&lt;&gt;"",Sommario!F88,Sommario!D88)</f>
        <v>BK-Teilprojekt II - AG 3</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Sommario!$B$88</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Sommario!$C$88</f>
        <v>3</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3</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65" priority="2" stopIfTrue="1">
      <formula>$O14&lt;&gt;""</formula>
    </cfRule>
  </conditionalFormatting>
  <conditionalFormatting sqref="O14:O31">
    <cfRule type="expression" dxfId="264" priority="3" stopIfTrue="1">
      <formula>AND($O14&lt;&gt;"",$P14&lt;&gt;"")</formula>
    </cfRule>
  </conditionalFormatting>
  <conditionalFormatting sqref="J14:W31">
    <cfRule type="expression" dxfId="263" priority="4" stopIfTrue="1">
      <formula>AND( $A14=1, $C14="T" )</formula>
    </cfRule>
    <cfRule type="expression" dxfId="262" priority="5" stopIfTrue="1">
      <formula>AND( $A14=2, $C14="Ü" )</formula>
    </cfRule>
    <cfRule type="expression" dxfId="261" priority="6" stopIfTrue="1">
      <formula>AND( $A14=3, $C14="ü" )</formula>
    </cfRule>
    <cfRule type="expression" dxfId="260" priority="7" stopIfTrue="1">
      <formula>AND( $A14=4, $C14="ü" )</formula>
    </cfRule>
  </conditionalFormatting>
  <conditionalFormatting sqref="T14:T31">
    <cfRule type="expression" dxfId="25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IF(Sommario!F89&lt;&gt;"",Sommario!F89,Sommario!D89)</f>
        <v>BK-Teilprojekt II - AG 4</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Sommario!$B$89</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Sommario!$C$89</f>
        <v>4</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4</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58" priority="2" stopIfTrue="1">
      <formula>$O14&lt;&gt;""</formula>
    </cfRule>
  </conditionalFormatting>
  <conditionalFormatting sqref="O14:O31">
    <cfRule type="expression" dxfId="257" priority="3" stopIfTrue="1">
      <formula>AND($O14&lt;&gt;"",$P14&lt;&gt;"")</formula>
    </cfRule>
  </conditionalFormatting>
  <conditionalFormatting sqref="J14:W31">
    <cfRule type="expression" dxfId="256" priority="4" stopIfTrue="1">
      <formula>AND( $A14=1, $C14="T" )</formula>
    </cfRule>
    <cfRule type="expression" dxfId="255" priority="5" stopIfTrue="1">
      <formula>AND( $A14=2, $C14="Ü" )</formula>
    </cfRule>
    <cfRule type="expression" dxfId="254" priority="6" stopIfTrue="1">
      <formula>AND( $A14=3, $C14="ü" )</formula>
    </cfRule>
    <cfRule type="expression" dxfId="253" priority="7" stopIfTrue="1">
      <formula>AND( $A14=4, $C14="ü" )</formula>
    </cfRule>
  </conditionalFormatting>
  <conditionalFormatting sqref="T14:T31">
    <cfRule type="expression" dxfId="25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IF(Sommario!F90&lt;&gt;"",Sommario!F90,Sommario!D90)</f>
        <v>BK-Teilprojekt II - AG 5</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Sommario!$B$90</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Sommario!$C$90</f>
        <v>5</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5</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51" priority="2" stopIfTrue="1">
      <formula>$O14&lt;&gt;""</formula>
    </cfRule>
  </conditionalFormatting>
  <conditionalFormatting sqref="O14:O31">
    <cfRule type="expression" dxfId="250" priority="3" stopIfTrue="1">
      <formula>AND($O14&lt;&gt;"",$P14&lt;&gt;"")</formula>
    </cfRule>
  </conditionalFormatting>
  <conditionalFormatting sqref="J14:W31">
    <cfRule type="expression" dxfId="249" priority="4" stopIfTrue="1">
      <formula>AND( $A14=1, $C14="T" )</formula>
    </cfRule>
    <cfRule type="expression" dxfId="248" priority="5" stopIfTrue="1">
      <formula>AND( $A14=2, $C14="Ü" )</formula>
    </cfRule>
    <cfRule type="expression" dxfId="247" priority="6" stopIfTrue="1">
      <formula>AND( $A14=3, $C14="ü" )</formula>
    </cfRule>
    <cfRule type="expression" dxfId="246" priority="7" stopIfTrue="1">
      <formula>AND( $A14=4, $C14="ü" )</formula>
    </cfRule>
  </conditionalFormatting>
  <conditionalFormatting sqref="T14:T31">
    <cfRule type="expression" dxfId="24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IF(Sommario!F91&lt;&gt;"",Sommario!F91,Sommario!D91)</f>
        <v>BK-Teilprojekt II - AG 6</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Sommario!$B$91</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Sommario!$C$91</f>
        <v>6</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6</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44" priority="2" stopIfTrue="1">
      <formula>$O14&lt;&gt;""</formula>
    </cfRule>
  </conditionalFormatting>
  <conditionalFormatting sqref="O14:O31">
    <cfRule type="expression" dxfId="243" priority="3" stopIfTrue="1">
      <formula>AND($O14&lt;&gt;"",$P14&lt;&gt;"")</formula>
    </cfRule>
  </conditionalFormatting>
  <conditionalFormatting sqref="J14:W31">
    <cfRule type="expression" dxfId="242" priority="4" stopIfTrue="1">
      <formula>AND( $A14=1, $C14="T" )</formula>
    </cfRule>
    <cfRule type="expression" dxfId="241" priority="5" stopIfTrue="1">
      <formula>AND( $A14=2, $C14="Ü" )</formula>
    </cfRule>
    <cfRule type="expression" dxfId="240" priority="6" stopIfTrue="1">
      <formula>AND( $A14=3, $C14="ü" )</formula>
    </cfRule>
    <cfRule type="expression" dxfId="239" priority="7" stopIfTrue="1">
      <formula>AND( $A14=4, $C14="ü" )</formula>
    </cfRule>
  </conditionalFormatting>
  <conditionalFormatting sqref="T14:T31">
    <cfRule type="expression" dxfId="23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IF(Sommario!F92&lt;&gt;"",Sommario!F92,Sommario!D92)</f>
        <v>BK-Teilprojekt II - AG 7</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Sommario!$B$92</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Sommario!$C$92</f>
        <v>7</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7</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37" priority="2" stopIfTrue="1">
      <formula>$O14&lt;&gt;""</formula>
    </cfRule>
  </conditionalFormatting>
  <conditionalFormatting sqref="O14:O31">
    <cfRule type="expression" dxfId="236" priority="3" stopIfTrue="1">
      <formula>AND($O14&lt;&gt;"",$P14&lt;&gt;"")</formula>
    </cfRule>
  </conditionalFormatting>
  <conditionalFormatting sqref="J14:W31">
    <cfRule type="expression" dxfId="235" priority="4" stopIfTrue="1">
      <formula>AND( $A14=1, $C14="T" )</formula>
    </cfRule>
    <cfRule type="expression" dxfId="234" priority="5" stopIfTrue="1">
      <formula>AND( $A14=2, $C14="Ü" )</formula>
    </cfRule>
    <cfRule type="expression" dxfId="233" priority="6" stopIfTrue="1">
      <formula>AND( $A14=3, $C14="ü" )</formula>
    </cfRule>
    <cfRule type="expression" dxfId="232" priority="7" stopIfTrue="1">
      <formula>AND( $A14=4, $C14="ü" )</formula>
    </cfRule>
  </conditionalFormatting>
  <conditionalFormatting sqref="T14:T31">
    <cfRule type="expression" dxfId="23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IF(Sommario!F93&lt;&gt;"",Sommario!F93,Sommario!D93)</f>
        <v>BK-Teilprojekt II - AG 8</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Sommario!$B$93</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Sommario!$C$93</f>
        <v>8</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8</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30" priority="2" stopIfTrue="1">
      <formula>$O14&lt;&gt;""</formula>
    </cfRule>
  </conditionalFormatting>
  <conditionalFormatting sqref="O14:O31">
    <cfRule type="expression" dxfId="229" priority="3" stopIfTrue="1">
      <formula>AND($O14&lt;&gt;"",$P14&lt;&gt;"")</formula>
    </cfRule>
  </conditionalFormatting>
  <conditionalFormatting sqref="J14:W31">
    <cfRule type="expression" dxfId="228" priority="4" stopIfTrue="1">
      <formula>AND( $A14=1, $C14="T" )</formula>
    </cfRule>
    <cfRule type="expression" dxfId="227" priority="5" stopIfTrue="1">
      <formula>AND( $A14=2, $C14="Ü" )</formula>
    </cfRule>
    <cfRule type="expression" dxfId="226" priority="6" stopIfTrue="1">
      <formula>AND( $A14=3, $C14="ü" )</formula>
    </cfRule>
    <cfRule type="expression" dxfId="225" priority="7" stopIfTrue="1">
      <formula>AND( $A14=4, $C14="ü" )</formula>
    </cfRule>
  </conditionalFormatting>
  <conditionalFormatting sqref="T14:T31">
    <cfRule type="expression" dxfId="22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IF(Sommario!F94&lt;&gt;"",Sommario!F94,Sommario!D94)</f>
        <v>BK-Teilprojekt II - AG 9</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Sommario!$B$94</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Sommario!$C$94</f>
        <v>9</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9</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23" priority="2" stopIfTrue="1">
      <formula>$O14&lt;&gt;""</formula>
    </cfRule>
  </conditionalFormatting>
  <conditionalFormatting sqref="O14:O31">
    <cfRule type="expression" dxfId="222" priority="3" stopIfTrue="1">
      <formula>AND($O14&lt;&gt;"",$P14&lt;&gt;"")</formula>
    </cfRule>
  </conditionalFormatting>
  <conditionalFormatting sqref="J14:W31">
    <cfRule type="expression" dxfId="221" priority="4" stopIfTrue="1">
      <formula>AND( $A14=1, $C14="T" )</formula>
    </cfRule>
    <cfRule type="expression" dxfId="220" priority="5" stopIfTrue="1">
      <formula>AND( $A14=2, $C14="Ü" )</formula>
    </cfRule>
    <cfRule type="expression" dxfId="219" priority="6" stopIfTrue="1">
      <formula>AND( $A14=3, $C14="ü" )</formula>
    </cfRule>
    <cfRule type="expression" dxfId="218" priority="7" stopIfTrue="1">
      <formula>AND( $A14=4, $C14="ü" )</formula>
    </cfRule>
  </conditionalFormatting>
  <conditionalFormatting sqref="T14:T31">
    <cfRule type="expression" dxfId="21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zoomScaleNormal="100" workbookViewId="0"/>
  </sheetViews>
  <sheetFormatPr baseColWidth="10" defaultRowHeight="14.4" x14ac:dyDescent="0.3"/>
  <sheetData/>
  <sheetProtection sheet="1" objects="1" scenarios="1"/>
  <pageMargins left="0.7" right="0.7" top="0.78740157499999996" bottom="0.78740157499999996"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IF(Sommario!F95&lt;&gt;"",Sommario!F95,Sommario!D95)</f>
        <v>BK-Teilprojekt II - AG 10</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Sommario!$B$95</f>
        <v>2</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Sommario!$C$95</f>
        <v>10</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 - AG 10</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16" priority="2" stopIfTrue="1">
      <formula>$O14&lt;&gt;""</formula>
    </cfRule>
  </conditionalFormatting>
  <conditionalFormatting sqref="O14:O31">
    <cfRule type="expression" dxfId="215" priority="3" stopIfTrue="1">
      <formula>AND($O14&lt;&gt;"",$P14&lt;&gt;"")</formula>
    </cfRule>
  </conditionalFormatting>
  <conditionalFormatting sqref="J14:W31">
    <cfRule type="expression" dxfId="214" priority="4" stopIfTrue="1">
      <formula>AND( $A14=1, $C14="T" )</formula>
    </cfRule>
    <cfRule type="expression" dxfId="213" priority="5" stopIfTrue="1">
      <formula>AND( $A14=2, $C14="Ü" )</formula>
    </cfRule>
    <cfRule type="expression" dxfId="212" priority="6" stopIfTrue="1">
      <formula>AND( $A14=3, $C14="ü" )</formula>
    </cfRule>
    <cfRule type="expression" dxfId="211" priority="7" stopIfTrue="1">
      <formula>AND( $A14=4, $C14="ü" )</formula>
    </cfRule>
  </conditionalFormatting>
  <conditionalFormatting sqref="T14:T31">
    <cfRule type="expression" dxfId="210"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IF(Sommario!F96&lt;&gt;"",Sommario!F96,Sommario!D96)</f>
        <v>BK-Teilprojekt III - AG 1</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Sommario!$B$96</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Sommario!$C$96</f>
        <v>1</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1</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09" priority="2" stopIfTrue="1">
      <formula>$O14&lt;&gt;""</formula>
    </cfRule>
  </conditionalFormatting>
  <conditionalFormatting sqref="O14:O31">
    <cfRule type="expression" dxfId="208" priority="3" stopIfTrue="1">
      <formula>AND($O14&lt;&gt;"",$P14&lt;&gt;"")</formula>
    </cfRule>
  </conditionalFormatting>
  <conditionalFormatting sqref="J14:W31">
    <cfRule type="expression" dxfId="207" priority="4" stopIfTrue="1">
      <formula>AND( $A14=1, $C14="T" )</formula>
    </cfRule>
    <cfRule type="expression" dxfId="206" priority="5" stopIfTrue="1">
      <formula>AND( $A14=2, $C14="Ü" )</formula>
    </cfRule>
    <cfRule type="expression" dxfId="205" priority="6" stopIfTrue="1">
      <formula>AND( $A14=3, $C14="ü" )</formula>
    </cfRule>
    <cfRule type="expression" dxfId="204" priority="7" stopIfTrue="1">
      <formula>AND( $A14=4, $C14="ü" )</formula>
    </cfRule>
  </conditionalFormatting>
  <conditionalFormatting sqref="T14:T31">
    <cfRule type="expression" dxfId="203"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IF(Sommario!F97&lt;&gt;"",Sommario!F97,Sommario!D97)</f>
        <v>BK-Teilprojekt III - AG 2</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Sommario!$B$97</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Sommario!$C$97</f>
        <v>2</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2</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202" priority="2" stopIfTrue="1">
      <formula>$O14&lt;&gt;""</formula>
    </cfRule>
  </conditionalFormatting>
  <conditionalFormatting sqref="O14:O31">
    <cfRule type="expression" dxfId="201" priority="3" stopIfTrue="1">
      <formula>AND($O14&lt;&gt;"",$P14&lt;&gt;"")</formula>
    </cfRule>
  </conditionalFormatting>
  <conditionalFormatting sqref="J14:W31">
    <cfRule type="expression" dxfId="200" priority="4" stopIfTrue="1">
      <formula>AND( $A14=1, $C14="T" )</formula>
    </cfRule>
    <cfRule type="expression" dxfId="199" priority="5" stopIfTrue="1">
      <formula>AND( $A14=2, $C14="Ü" )</formula>
    </cfRule>
    <cfRule type="expression" dxfId="198" priority="6" stopIfTrue="1">
      <formula>AND( $A14=3, $C14="ü" )</formula>
    </cfRule>
    <cfRule type="expression" dxfId="197" priority="7" stopIfTrue="1">
      <formula>AND( $A14=4, $C14="ü" )</formula>
    </cfRule>
  </conditionalFormatting>
  <conditionalFormatting sqref="T14:T31">
    <cfRule type="expression" dxfId="196"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IF(Sommario!F98&lt;&gt;"",Sommario!F98,Sommario!D98)</f>
        <v>BK-Teilprojekt III - AG 3</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Sommario!$B$98</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Sommario!$C$98</f>
        <v>3</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3</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95" priority="2" stopIfTrue="1">
      <formula>$O14&lt;&gt;""</formula>
    </cfRule>
  </conditionalFormatting>
  <conditionalFormatting sqref="O14:O31">
    <cfRule type="expression" dxfId="194" priority="3" stopIfTrue="1">
      <formula>AND($O14&lt;&gt;"",$P14&lt;&gt;"")</formula>
    </cfRule>
  </conditionalFormatting>
  <conditionalFormatting sqref="J14:W31">
    <cfRule type="expression" dxfId="193" priority="4" stopIfTrue="1">
      <formula>AND( $A14=1, $C14="T" )</formula>
    </cfRule>
    <cfRule type="expression" dxfId="192" priority="5" stopIfTrue="1">
      <formula>AND( $A14=2, $C14="Ü" )</formula>
    </cfRule>
    <cfRule type="expression" dxfId="191" priority="6" stopIfTrue="1">
      <formula>AND( $A14=3, $C14="ü" )</formula>
    </cfRule>
    <cfRule type="expression" dxfId="190" priority="7" stopIfTrue="1">
      <formula>AND( $A14=4, $C14="ü" )</formula>
    </cfRule>
  </conditionalFormatting>
  <conditionalFormatting sqref="T14:T31">
    <cfRule type="expression" dxfId="189"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IF(Sommario!F99&lt;&gt;"",Sommario!F99,Sommario!D99)</f>
        <v>BK-Teilprojekt III - AG 4</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Sommario!$B$99</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Sommario!$C$99</f>
        <v>4</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4</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88" priority="2" stopIfTrue="1">
      <formula>$O14&lt;&gt;""</formula>
    </cfRule>
  </conditionalFormatting>
  <conditionalFormatting sqref="O14:O31">
    <cfRule type="expression" dxfId="187" priority="3" stopIfTrue="1">
      <formula>AND($O14&lt;&gt;"",$P14&lt;&gt;"")</formula>
    </cfRule>
  </conditionalFormatting>
  <conditionalFormatting sqref="J14:W31">
    <cfRule type="expression" dxfId="186" priority="4" stopIfTrue="1">
      <formula>AND( $A14=1, $C14="T" )</formula>
    </cfRule>
    <cfRule type="expression" dxfId="185" priority="5" stopIfTrue="1">
      <formula>AND( $A14=2, $C14="Ü" )</formula>
    </cfRule>
    <cfRule type="expression" dxfId="184" priority="6" stopIfTrue="1">
      <formula>AND( $A14=3, $C14="ü" )</formula>
    </cfRule>
    <cfRule type="expression" dxfId="183" priority="7" stopIfTrue="1">
      <formula>AND( $A14=4, $C14="ü" )</formula>
    </cfRule>
  </conditionalFormatting>
  <conditionalFormatting sqref="T14:T31">
    <cfRule type="expression" dxfId="182"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IF(Sommario!F100&lt;&gt;"",Sommario!F100,Sommario!D100)</f>
        <v>BK-Teilprojekt III - AG 5</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Sommario!$B$100</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Sommario!$C$100</f>
        <v>5</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5</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81" priority="2" stopIfTrue="1">
      <formula>$O14&lt;&gt;""</formula>
    </cfRule>
  </conditionalFormatting>
  <conditionalFormatting sqref="O14:O31">
    <cfRule type="expression" dxfId="180" priority="3" stopIfTrue="1">
      <formula>AND($O14&lt;&gt;"",$P14&lt;&gt;"")</formula>
    </cfRule>
  </conditionalFormatting>
  <conditionalFormatting sqref="J14:W31">
    <cfRule type="expression" dxfId="179" priority="4" stopIfTrue="1">
      <formula>AND( $A14=1, $C14="T" )</formula>
    </cfRule>
    <cfRule type="expression" dxfId="178" priority="5" stopIfTrue="1">
      <formula>AND( $A14=2, $C14="Ü" )</formula>
    </cfRule>
    <cfRule type="expression" dxfId="177" priority="6" stopIfTrue="1">
      <formula>AND( $A14=3, $C14="ü" )</formula>
    </cfRule>
    <cfRule type="expression" dxfId="176" priority="7" stopIfTrue="1">
      <formula>AND( $A14=4, $C14="ü" )</formula>
    </cfRule>
  </conditionalFormatting>
  <conditionalFormatting sqref="T14:T31">
    <cfRule type="expression" dxfId="175"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IF(Sommario!F101&lt;&gt;"",Sommario!F101,Sommario!D101)</f>
        <v>BK-Teilprojekt III - AG 6</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Sommario!$B$101</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Sommario!$C$101</f>
        <v>6</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6</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74" priority="2" stopIfTrue="1">
      <formula>$O14&lt;&gt;""</formula>
    </cfRule>
  </conditionalFormatting>
  <conditionalFormatting sqref="O14:O31">
    <cfRule type="expression" dxfId="173" priority="3" stopIfTrue="1">
      <formula>AND($O14&lt;&gt;"",$P14&lt;&gt;"")</formula>
    </cfRule>
  </conditionalFormatting>
  <conditionalFormatting sqref="J14:W31">
    <cfRule type="expression" dxfId="172" priority="4" stopIfTrue="1">
      <formula>AND( $A14=1, $C14="T" )</formula>
    </cfRule>
    <cfRule type="expression" dxfId="171" priority="5" stopIfTrue="1">
      <formula>AND( $A14=2, $C14="Ü" )</formula>
    </cfRule>
    <cfRule type="expression" dxfId="170" priority="6" stopIfTrue="1">
      <formula>AND( $A14=3, $C14="ü" )</formula>
    </cfRule>
    <cfRule type="expression" dxfId="169" priority="7" stopIfTrue="1">
      <formula>AND( $A14=4, $C14="ü" )</formula>
    </cfRule>
  </conditionalFormatting>
  <conditionalFormatting sqref="T14:T31">
    <cfRule type="expression" dxfId="168"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IF(Sommario!F102&lt;&gt;"",Sommario!F102,Sommario!D102)</f>
        <v>BK-Teilprojekt III - AG 7</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Sommario!$B$102</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Sommario!$C$102</f>
        <v>7</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7</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67" priority="2" stopIfTrue="1">
      <formula>$O14&lt;&gt;""</formula>
    </cfRule>
  </conditionalFormatting>
  <conditionalFormatting sqref="O14:O31">
    <cfRule type="expression" dxfId="166" priority="3" stopIfTrue="1">
      <formula>AND($O14&lt;&gt;"",$P14&lt;&gt;"")</formula>
    </cfRule>
  </conditionalFormatting>
  <conditionalFormatting sqref="J14:W31">
    <cfRule type="expression" dxfId="165" priority="4" stopIfTrue="1">
      <formula>AND( $A14=1, $C14="T" )</formula>
    </cfRule>
    <cfRule type="expression" dxfId="164" priority="5" stopIfTrue="1">
      <formula>AND( $A14=2, $C14="Ü" )</formula>
    </cfRule>
    <cfRule type="expression" dxfId="163" priority="6" stopIfTrue="1">
      <formula>AND( $A14=3, $C14="ü" )</formula>
    </cfRule>
    <cfRule type="expression" dxfId="162" priority="7" stopIfTrue="1">
      <formula>AND( $A14=4, $C14="ü" )</formula>
    </cfRule>
  </conditionalFormatting>
  <conditionalFormatting sqref="T14:T31">
    <cfRule type="expression" dxfId="161"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IF(Sommario!F103&lt;&gt;"",Sommario!F103,Sommario!D103)</f>
        <v>BK-Teilprojekt III - AG 8</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Sommario!$B$103</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Sommario!$C$103</f>
        <v>8</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8</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60" priority="2" stopIfTrue="1">
      <formula>$O14&lt;&gt;""</formula>
    </cfRule>
  </conditionalFormatting>
  <conditionalFormatting sqref="O14:O31">
    <cfRule type="expression" dxfId="159" priority="3" stopIfTrue="1">
      <formula>AND($O14&lt;&gt;"",$P14&lt;&gt;"")</formula>
    </cfRule>
  </conditionalFormatting>
  <conditionalFormatting sqref="J14:W31">
    <cfRule type="expression" dxfId="158" priority="4" stopIfTrue="1">
      <formula>AND( $A14=1, $C14="T" )</formula>
    </cfRule>
    <cfRule type="expression" dxfId="157" priority="5" stopIfTrue="1">
      <formula>AND( $A14=2, $C14="Ü" )</formula>
    </cfRule>
    <cfRule type="expression" dxfId="156" priority="6" stopIfTrue="1">
      <formula>AND( $A14=3, $C14="ü" )</formula>
    </cfRule>
    <cfRule type="expression" dxfId="155" priority="7" stopIfTrue="1">
      <formula>AND( $A14=4, $C14="ü" )</formula>
    </cfRule>
  </conditionalFormatting>
  <conditionalFormatting sqref="T14:T31">
    <cfRule type="expression" dxfId="154"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Normal="100" zoomScaleSheetLayoutView="50" workbookViewId="0">
      <selection activeCell="A14" sqref="A14"/>
    </sheetView>
  </sheetViews>
  <sheetFormatPr baseColWidth="10" defaultColWidth="11.44140625" defaultRowHeight="15" x14ac:dyDescent="0.3"/>
  <cols>
    <col min="1" max="2" width="2.77734375" style="8" customWidth="1"/>
    <col min="3" max="7" width="2.77734375" style="8" hidden="1" customWidth="1"/>
    <col min="8" max="8" width="6.77734375" style="8" hidden="1" customWidth="1"/>
    <col min="9" max="9" width="2.77734375" style="8" hidden="1" customWidth="1"/>
    <col min="10" max="10" width="16.21875" style="62" customWidth="1" collapsed="1"/>
    <col min="11" max="11" width="64.77734375" style="63" customWidth="1"/>
    <col min="12" max="12" width="8.77734375" style="64" customWidth="1"/>
    <col min="13" max="13" width="14.77734375" style="8" hidden="1" customWidth="1"/>
    <col min="14" max="14" width="14.77734375" style="66" hidden="1" customWidth="1"/>
    <col min="15" max="15" width="14.77734375" style="66" customWidth="1"/>
    <col min="16" max="17" width="14.77734375" style="70" customWidth="1"/>
    <col min="18" max="19" width="10.77734375" style="70" customWidth="1"/>
    <col min="20" max="20" width="22.77734375" style="70" customWidth="1"/>
    <col min="21" max="22" width="22.77734375" style="68" customWidth="1"/>
    <col min="23" max="23" width="40.77734375" style="69" customWidth="1"/>
    <col min="24" max="24" width="11.44140625" style="8" customWidth="1"/>
    <col min="25" max="25" width="11.44140625" style="60"/>
    <col min="26" max="16384" width="11.44140625" style="8"/>
  </cols>
  <sheetData>
    <row r="1" spans="1:26" ht="20.100000000000001" customHeight="1" x14ac:dyDescent="0.3">
      <c r="J1" s="115" t="s">
        <v>172</v>
      </c>
      <c r="K1" s="116" t="str">
        <f>Copertina!$B$1</f>
        <v>STA - Strutture Trasporto Alto Adige SpA</v>
      </c>
      <c r="L1" s="154"/>
      <c r="M1" s="143"/>
      <c r="N1" s="143"/>
      <c r="O1" s="143"/>
      <c r="P1" s="143"/>
      <c r="Q1" s="144"/>
      <c r="R1" s="144"/>
      <c r="S1" s="144"/>
      <c r="T1" s="144"/>
      <c r="U1" s="144"/>
      <c r="V1" s="144"/>
      <c r="W1" s="95"/>
      <c r="X1" s="60"/>
      <c r="Y1" s="8"/>
    </row>
    <row r="2" spans="1:26" ht="20.100000000000001" customHeight="1" x14ac:dyDescent="0.3">
      <c r="J2" s="115" t="s">
        <v>0</v>
      </c>
      <c r="K2" s="116" t="str">
        <f>Copertina!$B$2</f>
        <v>Sistema ticketing e ITCS per la Provincia Autonoma di Bolzano - Alto Adige</v>
      </c>
      <c r="L2" s="155"/>
      <c r="M2" s="143"/>
      <c r="N2" s="143"/>
      <c r="O2" s="143"/>
      <c r="P2" s="143"/>
      <c r="Q2" s="144"/>
      <c r="R2" s="144"/>
      <c r="S2" s="144"/>
      <c r="T2" s="144"/>
      <c r="U2" s="144"/>
      <c r="V2" s="144"/>
      <c r="W2" s="95"/>
      <c r="X2" s="60"/>
      <c r="Y2" s="8"/>
    </row>
    <row r="3" spans="1:26" ht="20.100000000000001" customHeight="1" x14ac:dyDescent="0.3">
      <c r="J3" s="115" t="s">
        <v>1</v>
      </c>
      <c r="K3" s="116" t="str">
        <f>Copertina!$B$3</f>
        <v>Capitolato d'oneri</v>
      </c>
      <c r="L3" s="155"/>
      <c r="M3" s="143"/>
      <c r="N3" s="143"/>
      <c r="O3" s="143"/>
      <c r="P3" s="143"/>
      <c r="Q3" s="144"/>
      <c r="R3" s="144"/>
      <c r="S3" s="144"/>
      <c r="T3" s="144"/>
      <c r="U3" s="144"/>
      <c r="V3" s="144"/>
      <c r="W3" s="95"/>
      <c r="X3" s="60"/>
      <c r="Y3" s="8"/>
    </row>
    <row r="4" spans="1:26" ht="20.100000000000001" customHeight="1" x14ac:dyDescent="0.3">
      <c r="J4" s="115" t="s">
        <v>2</v>
      </c>
      <c r="K4" s="116" t="str">
        <f>IF(Sommario!F104&lt;&gt;"",Sommario!F104,Sommario!D104)</f>
        <v>BK-Teilprojekt III - AG 9</v>
      </c>
      <c r="L4" s="154"/>
      <c r="M4" s="143"/>
      <c r="N4" s="143"/>
      <c r="O4" s="143"/>
      <c r="P4" s="143"/>
      <c r="Q4" s="144"/>
      <c r="R4" s="144"/>
      <c r="S4" s="144"/>
      <c r="T4" s="144"/>
      <c r="U4" s="144"/>
      <c r="V4" s="144"/>
      <c r="W4" s="95"/>
      <c r="X4" s="60"/>
      <c r="Y4" s="8"/>
    </row>
    <row r="5" spans="1:26" ht="20.100000000000001" customHeight="1" thickBot="1" x14ac:dyDescent="0.35">
      <c r="B5" s="11"/>
      <c r="C5" s="11"/>
      <c r="D5" s="11"/>
      <c r="E5" s="11"/>
      <c r="F5" s="11"/>
      <c r="G5" s="11"/>
      <c r="H5" s="11"/>
      <c r="J5" s="115" t="s">
        <v>4</v>
      </c>
      <c r="K5" s="116" t="str">
        <f>IF(Sommario!$D5&lt;&gt;"",Sommario!$D5,"")</f>
        <v>NOME DELL'OFFERENTE</v>
      </c>
      <c r="L5" s="155"/>
      <c r="M5" s="143"/>
      <c r="N5" s="143"/>
      <c r="O5" s="143"/>
      <c r="P5" s="143"/>
      <c r="Q5" s="144"/>
      <c r="R5" s="144"/>
      <c r="S5" s="144"/>
      <c r="T5" s="144"/>
      <c r="U5" s="144"/>
      <c r="V5" s="144"/>
      <c r="W5" s="95"/>
      <c r="X5" s="60"/>
      <c r="Y5" s="8"/>
    </row>
    <row r="6" spans="1:26" ht="20.100000000000001" hidden="1" customHeight="1" x14ac:dyDescent="0.3">
      <c r="J6" s="115" t="s">
        <v>37</v>
      </c>
      <c r="K6" s="116">
        <f>Sommario!$B$104</f>
        <v>3</v>
      </c>
      <c r="L6" s="156" t="s">
        <v>169</v>
      </c>
      <c r="M6" s="143"/>
      <c r="N6" s="143"/>
      <c r="O6" s="143"/>
      <c r="P6" s="143"/>
      <c r="Q6" s="144"/>
      <c r="R6" s="144"/>
      <c r="S6" s="144"/>
      <c r="T6" s="144"/>
      <c r="U6" s="144"/>
      <c r="V6" s="144"/>
      <c r="W6" s="95"/>
      <c r="X6" s="60"/>
      <c r="Y6" s="8"/>
    </row>
    <row r="7" spans="1:26" ht="20.100000000000001" hidden="1" customHeight="1" thickBot="1" x14ac:dyDescent="0.35">
      <c r="J7" s="115" t="s">
        <v>36</v>
      </c>
      <c r="K7" s="116">
        <f>Sommario!$C$104</f>
        <v>9</v>
      </c>
      <c r="L7" s="155"/>
      <c r="M7" s="143"/>
      <c r="N7" s="143"/>
      <c r="O7" s="143"/>
      <c r="P7" s="143"/>
      <c r="Q7" s="144"/>
      <c r="R7" s="144"/>
      <c r="S7" s="144"/>
      <c r="T7" s="144"/>
      <c r="U7" s="144"/>
      <c r="V7" s="146"/>
      <c r="W7" s="99"/>
      <c r="X7" s="60"/>
      <c r="Y7" s="8"/>
    </row>
    <row r="8" spans="1:26" ht="20.100000000000001" hidden="1" customHeight="1" x14ac:dyDescent="0.3">
      <c r="B8" s="11"/>
      <c r="C8" s="12"/>
      <c r="D8" s="13"/>
      <c r="E8" s="13"/>
      <c r="F8" s="13"/>
      <c r="G8" s="13"/>
      <c r="H8" s="14"/>
      <c r="J8" s="15" t="str">
        <f>IF(Steuerung!A7&lt;&gt;"",Steuerung!A7,"")</f>
        <v>Währung:</v>
      </c>
      <c r="K8" s="16" t="str">
        <f>Steuerung!B7</f>
        <v>EUR</v>
      </c>
      <c r="L8" s="157"/>
      <c r="M8" s="17"/>
      <c r="N8" s="17"/>
      <c r="O8" s="18"/>
      <c r="P8" s="18"/>
      <c r="Q8" s="18"/>
      <c r="R8" s="18"/>
      <c r="S8" s="18"/>
      <c r="T8" s="9"/>
      <c r="U8" s="9"/>
      <c r="V8" s="9"/>
      <c r="W8" s="10"/>
      <c r="X8" s="60"/>
      <c r="Y8" s="8"/>
    </row>
    <row r="9" spans="1:26" ht="20.100000000000001" hidden="1" customHeight="1" thickBot="1" x14ac:dyDescent="0.35">
      <c r="B9" s="11"/>
      <c r="C9" s="11"/>
      <c r="D9" s="11"/>
      <c r="E9" s="11"/>
      <c r="F9" s="11"/>
      <c r="G9" s="11"/>
      <c r="H9" s="11"/>
      <c r="J9" s="19" t="str">
        <f>IF(Steuerung!A8&lt;&gt;"",Steuerung!A8,"")</f>
        <v>Rundung:</v>
      </c>
      <c r="K9" s="20">
        <f>Steuerung!B8</f>
        <v>2</v>
      </c>
      <c r="L9" s="158"/>
      <c r="M9" s="21"/>
      <c r="N9" s="21"/>
      <c r="O9" s="22"/>
      <c r="P9" s="22"/>
      <c r="Q9" s="22"/>
      <c r="R9" s="22"/>
      <c r="S9" s="22"/>
      <c r="T9" s="23"/>
      <c r="U9" s="23"/>
      <c r="V9" s="23"/>
      <c r="W9" s="24"/>
      <c r="X9" s="60"/>
      <c r="Y9" s="8"/>
    </row>
    <row r="10" spans="1:26" ht="30" customHeight="1" thickBot="1" x14ac:dyDescent="0.35">
      <c r="J10" s="15"/>
      <c r="K10" s="25" t="s">
        <v>161</v>
      </c>
      <c r="L10" s="100"/>
      <c r="M10" s="26" t="s">
        <v>33</v>
      </c>
      <c r="N10" s="27" t="str">
        <f>IF($M$10&lt;&gt;"",$M$10,"")</f>
        <v>Leistung gemäß</v>
      </c>
      <c r="O10" s="518" t="s">
        <v>16</v>
      </c>
      <c r="P10" s="519"/>
      <c r="Q10" s="28" t="s">
        <v>17</v>
      </c>
      <c r="R10" s="71" t="s">
        <v>38</v>
      </c>
      <c r="S10" s="72" t="s">
        <v>39</v>
      </c>
      <c r="T10" s="73"/>
      <c r="U10" s="30" t="s">
        <v>12</v>
      </c>
      <c r="V10" s="31" t="s">
        <v>13</v>
      </c>
      <c r="W10" s="32" t="s">
        <v>18</v>
      </c>
      <c r="X10" s="60"/>
      <c r="Y10" s="8"/>
    </row>
    <row r="11" spans="1:26" ht="30" customHeight="1" x14ac:dyDescent="0.3">
      <c r="J11" s="33"/>
      <c r="K11" s="34"/>
      <c r="L11" s="159" t="s">
        <v>162</v>
      </c>
      <c r="M11" s="35" t="s">
        <v>19</v>
      </c>
      <c r="N11" s="36" t="s">
        <v>19</v>
      </c>
      <c r="O11" s="37" t="s">
        <v>20</v>
      </c>
      <c r="P11" s="38" t="s">
        <v>35</v>
      </c>
      <c r="Q11" s="39"/>
      <c r="R11" s="74" t="s">
        <v>40</v>
      </c>
      <c r="S11" s="75"/>
      <c r="T11" s="76" t="s">
        <v>21</v>
      </c>
      <c r="U11" s="41" t="s">
        <v>22</v>
      </c>
      <c r="V11" s="42" t="s">
        <v>22</v>
      </c>
      <c r="W11" s="43" t="s">
        <v>23</v>
      </c>
      <c r="X11" s="60"/>
      <c r="Y11" s="8"/>
    </row>
    <row r="12" spans="1:26" ht="30" customHeight="1" thickBot="1" x14ac:dyDescent="0.35">
      <c r="J12" s="44" t="s">
        <v>24</v>
      </c>
      <c r="K12" s="46"/>
      <c r="L12" s="45"/>
      <c r="M12" s="47" t="s">
        <v>25</v>
      </c>
      <c r="N12" s="48" t="s">
        <v>34</v>
      </c>
      <c r="O12" s="49" t="s">
        <v>26</v>
      </c>
      <c r="P12" s="50" t="s">
        <v>27</v>
      </c>
      <c r="Q12" s="51"/>
      <c r="R12" s="77"/>
      <c r="S12" s="78"/>
      <c r="T12" s="52" t="str">
        <f>IF($K$8&lt;&gt;"","[" &amp;$K$8 &amp;"]","")</f>
        <v>[EUR]</v>
      </c>
      <c r="U12" s="53" t="str">
        <f>IF($K$8&lt;&gt;"","[" &amp;$K$8 &amp;"]","")</f>
        <v>[EUR]</v>
      </c>
      <c r="V12" s="52" t="str">
        <f>IF($K$8&lt;&gt;"","[" &amp;$K$8 &amp;"]","")</f>
        <v>[EUR]</v>
      </c>
      <c r="W12" s="54"/>
      <c r="X12" s="60"/>
      <c r="Y12" s="8"/>
    </row>
    <row r="13" spans="1:26" ht="30" customHeight="1" x14ac:dyDescent="0.3">
      <c r="A13" s="176"/>
      <c r="B13" s="176"/>
      <c r="C13" s="176"/>
      <c r="D13" s="176"/>
      <c r="E13" s="176"/>
      <c r="F13" s="176"/>
      <c r="G13" s="176"/>
      <c r="H13" s="176"/>
      <c r="I13" s="176"/>
      <c r="J13" s="181" t="s">
        <v>14</v>
      </c>
      <c r="K13" s="182" t="str">
        <f>$K$4</f>
        <v>BK-Teilprojekt III - AG 9</v>
      </c>
      <c r="L13" s="202"/>
      <c r="M13" s="177"/>
      <c r="N13" s="177"/>
      <c r="O13" s="177"/>
      <c r="P13" s="177"/>
      <c r="Q13" s="177"/>
      <c r="R13" s="178"/>
      <c r="S13" s="178"/>
      <c r="T13" s="183"/>
      <c r="U13" s="183">
        <f>SUM(U14:U31)</f>
        <v>0</v>
      </c>
      <c r="V13" s="183">
        <f>SUM(V14:V31)</f>
        <v>0</v>
      </c>
      <c r="W13" s="179"/>
      <c r="X13" s="180"/>
      <c r="Y13" s="176"/>
      <c r="Z13" s="176"/>
    </row>
    <row r="14" spans="1:26" ht="17.399999999999999" x14ac:dyDescent="0.3">
      <c r="A14" s="150">
        <v>1</v>
      </c>
      <c r="B14" s="55"/>
      <c r="C14" s="55" t="str">
        <f>IF(LEN(H14)=1, "T",
IF( LEN(H15)-LEN(SUBSTITUTE(H15,".",)) &gt; LEN(H14)-LEN(SUBSTITUTE(H14,".",)), "Ü",
""))</f>
        <v>T</v>
      </c>
      <c r="D14" s="56">
        <f xml:space="preserve"> IF(A14=1,D13+1,D13)</f>
        <v>1</v>
      </c>
      <c r="E14" s="56">
        <f xml:space="preserve"> IF(A14=1, 0,IF(A14=2,E13+1,E13))</f>
        <v>0</v>
      </c>
      <c r="F14" s="56">
        <f xml:space="preserve"> IF( OR(A14=1,A14=2), 0, IF(A14=3,F13+1,F13))</f>
        <v>0</v>
      </c>
      <c r="G14" s="56">
        <f xml:space="preserve"> IF(OR(A14=1,A14=2, A14=3),0,IF(A14=4,G13+1,G13))</f>
        <v>0</v>
      </c>
      <c r="H14" s="57">
        <f>IF(A14=1,D14,IF(A14=2,CONCATENATE(D14,".",E14),IF(A14=3,CONCATENATE(D14,".",E14,".",F14),IF(A14=4,CONCATENATE(D14,".",E14,".",F14,".",G14),""))))</f>
        <v>1</v>
      </c>
      <c r="I14" s="58"/>
      <c r="J14" s="209" t="str">
        <f>IF(H14&lt;&gt;"",CONCATENATE($L$6," ",ROMAN($K$6)," - ",H14),"")</f>
        <v>BK III - 1</v>
      </c>
      <c r="K14" s="153"/>
      <c r="L14" s="203"/>
      <c r="M14" s="164"/>
      <c r="N14" s="210"/>
      <c r="O14" s="211"/>
      <c r="P14" s="212"/>
      <c r="Q14" s="213"/>
      <c r="R14" s="214"/>
      <c r="S14" s="172"/>
      <c r="T14" s="173"/>
      <c r="U14" s="174" t="str">
        <f>IF($V14="",
IF($T14&lt;&gt;"",ROUND(IF($P14&lt;&gt;"",$P14,IF($O14&lt;&gt;"",$O14,0))*$T14*R14,$K$9),""),"")</f>
        <v/>
      </c>
      <c r="V14" s="175" t="str">
        <f>IF(OR(LEFT($L14,1)="X",LEFT($L14,1)="x"),
IF($T14&lt;&gt;"",ROUND(IF($P14&lt;&gt;"",$P14,IF($O14&lt;&gt;"",$O14,0))*$T14*R14,$K$9),""),"")</f>
        <v/>
      </c>
      <c r="W14" s="152"/>
      <c r="Y14" s="8"/>
    </row>
    <row r="15" spans="1:26" ht="17.399999999999999" x14ac:dyDescent="0.3">
      <c r="A15" s="150">
        <v>2</v>
      </c>
      <c r="B15" s="55"/>
      <c r="C15" s="55" t="str">
        <f t="shared" ref="C15:C30" si="0">IF(LEN(H15)=1, "T",
IF( LEN(H16)-LEN(SUBSTITUTE(H16,".",)) &gt; LEN(H15)-LEN(SUBSTITUTE(H15,".",)), "Ü",
""))</f>
        <v>Ü</v>
      </c>
      <c r="D15" s="56">
        <f t="shared" ref="D15:D31" si="1" xml:space="preserve"> IF(A15=1,D14+1,D14)</f>
        <v>1</v>
      </c>
      <c r="E15" s="56">
        <f t="shared" ref="E15:E31" si="2" xml:space="preserve"> IF(A15=1, 0,IF(A15=2,E14+1,E14))</f>
        <v>1</v>
      </c>
      <c r="F15" s="56">
        <f t="shared" ref="F15:F31" si="3" xml:space="preserve"> IF( OR(A15=1,A15=2), 0, IF(A15=3,F14+1,F14))</f>
        <v>0</v>
      </c>
      <c r="G15" s="56">
        <f t="shared" ref="G15:G31" si="4" xml:space="preserve"> IF(OR(A15=1,A15=2, A15=3),0,IF(A15=4,G14+1,G14))</f>
        <v>0</v>
      </c>
      <c r="H15" s="57" t="str">
        <f t="shared" ref="H15:H31" si="5">IF(A15=1,D15,IF(A15=2,CONCATENATE(D15,".",E15),IF(A15=3,CONCATENATE(D15,".",E15,".",F15),IF(A15=4,CONCATENATE(D15,".",E15,".",F15,".",G15),""))))</f>
        <v>1.1</v>
      </c>
      <c r="I15" s="58"/>
      <c r="J15" s="209" t="str">
        <f t="shared" ref="J15:J31" si="6">IF(H15&lt;&gt;"",CONCATENATE($L$6," ",ROMAN($K$6)," - ",H15),"")</f>
        <v>BK III - 1.1</v>
      </c>
      <c r="K15" s="153"/>
      <c r="L15" s="203"/>
      <c r="M15" s="164"/>
      <c r="N15" s="210"/>
      <c r="O15" s="211"/>
      <c r="P15" s="212"/>
      <c r="Q15" s="213"/>
      <c r="R15" s="214"/>
      <c r="S15" s="172"/>
      <c r="T15" s="173"/>
      <c r="U15" s="174" t="str">
        <f t="shared" ref="U15:U31" si="7">IF($V15="",
IF($T15&lt;&gt;"",ROUND(IF($P15&lt;&gt;"",$P15,IF($O15&lt;&gt;"",$O15,0))*$T15*R15,$K$9),""),"")</f>
        <v/>
      </c>
      <c r="V15" s="175" t="str">
        <f t="shared" ref="V15:V31" si="8">IF(OR(LEFT($L15,1)="X",LEFT($L15,1)="x"),
IF($T15&lt;&gt;"",ROUND(IF($P15&lt;&gt;"",$P15,IF($O15&lt;&gt;"",$O15,0))*$T15*R15,$K$9),""),"")</f>
        <v/>
      </c>
      <c r="W15" s="152"/>
      <c r="Y15" s="8"/>
    </row>
    <row r="16" spans="1:26" s="60" customFormat="1" ht="17.399999999999999" x14ac:dyDescent="0.3">
      <c r="A16" s="150">
        <v>3</v>
      </c>
      <c r="B16" s="55"/>
      <c r="C16" s="55" t="str">
        <f t="shared" si="0"/>
        <v>Ü</v>
      </c>
      <c r="D16" s="56">
        <f t="shared" si="1"/>
        <v>1</v>
      </c>
      <c r="E16" s="56">
        <f t="shared" si="2"/>
        <v>1</v>
      </c>
      <c r="F16" s="56">
        <f t="shared" si="3"/>
        <v>1</v>
      </c>
      <c r="G16" s="56">
        <f t="shared" si="4"/>
        <v>0</v>
      </c>
      <c r="H16" s="57" t="str">
        <f t="shared" si="5"/>
        <v>1.1.1</v>
      </c>
      <c r="I16" s="58"/>
      <c r="J16" s="209" t="str">
        <f t="shared" si="6"/>
        <v>BK III - 1.1.1</v>
      </c>
      <c r="K16" s="153"/>
      <c r="L16" s="203"/>
      <c r="M16" s="164"/>
      <c r="N16" s="210"/>
      <c r="O16" s="211"/>
      <c r="P16" s="212"/>
      <c r="Q16" s="213"/>
      <c r="R16" s="214"/>
      <c r="S16" s="172"/>
      <c r="T16" s="173"/>
      <c r="U16" s="174" t="str">
        <f t="shared" si="7"/>
        <v/>
      </c>
      <c r="V16" s="175" t="str">
        <f t="shared" si="8"/>
        <v/>
      </c>
      <c r="W16" s="152"/>
    </row>
    <row r="17" spans="1:26" s="60" customFormat="1" ht="17.399999999999999" x14ac:dyDescent="0.3">
      <c r="A17" s="150">
        <v>4</v>
      </c>
      <c r="B17" s="55"/>
      <c r="C17" s="55" t="str">
        <f t="shared" si="0"/>
        <v/>
      </c>
      <c r="D17" s="56">
        <f t="shared" si="1"/>
        <v>1</v>
      </c>
      <c r="E17" s="56">
        <f t="shared" si="2"/>
        <v>1</v>
      </c>
      <c r="F17" s="56">
        <f t="shared" si="3"/>
        <v>1</v>
      </c>
      <c r="G17" s="56">
        <f t="shared" si="4"/>
        <v>1</v>
      </c>
      <c r="H17" s="57" t="str">
        <f t="shared" si="5"/>
        <v>1.1.1.1</v>
      </c>
      <c r="I17" s="58"/>
      <c r="J17" s="209" t="str">
        <f t="shared" si="6"/>
        <v>BK III - 1.1.1.1</v>
      </c>
      <c r="K17" s="153"/>
      <c r="L17" s="203"/>
      <c r="M17" s="164"/>
      <c r="N17" s="210"/>
      <c r="O17" s="211"/>
      <c r="P17" s="212"/>
      <c r="Q17" s="213"/>
      <c r="R17" s="214"/>
      <c r="S17" s="172"/>
      <c r="T17" s="173"/>
      <c r="U17" s="174" t="str">
        <f t="shared" si="7"/>
        <v/>
      </c>
      <c r="V17" s="175" t="str">
        <f t="shared" si="8"/>
        <v/>
      </c>
      <c r="W17" s="152"/>
    </row>
    <row r="18" spans="1:26" s="60" customFormat="1" ht="17.399999999999999" x14ac:dyDescent="0.3">
      <c r="A18" s="150">
        <v>4</v>
      </c>
      <c r="B18" s="55"/>
      <c r="C18" s="55" t="str">
        <f t="shared" si="0"/>
        <v/>
      </c>
      <c r="D18" s="56">
        <f t="shared" si="1"/>
        <v>1</v>
      </c>
      <c r="E18" s="56">
        <f t="shared" si="2"/>
        <v>1</v>
      </c>
      <c r="F18" s="56">
        <f t="shared" si="3"/>
        <v>1</v>
      </c>
      <c r="G18" s="56">
        <f t="shared" si="4"/>
        <v>2</v>
      </c>
      <c r="H18" s="57" t="str">
        <f t="shared" si="5"/>
        <v>1.1.1.2</v>
      </c>
      <c r="I18" s="58"/>
      <c r="J18" s="209" t="str">
        <f t="shared" si="6"/>
        <v>BK III - 1.1.1.2</v>
      </c>
      <c r="K18" s="153"/>
      <c r="L18" s="203"/>
      <c r="M18" s="164"/>
      <c r="N18" s="210"/>
      <c r="O18" s="211"/>
      <c r="P18" s="212"/>
      <c r="Q18" s="213"/>
      <c r="R18" s="214"/>
      <c r="S18" s="172"/>
      <c r="T18" s="173"/>
      <c r="U18" s="174" t="str">
        <f t="shared" si="7"/>
        <v/>
      </c>
      <c r="V18" s="175" t="str">
        <f t="shared" si="8"/>
        <v/>
      </c>
      <c r="W18" s="152"/>
    </row>
    <row r="19" spans="1:26" s="60" customFormat="1" ht="17.399999999999999" x14ac:dyDescent="0.3">
      <c r="A19" s="150">
        <v>3</v>
      </c>
      <c r="B19" s="55"/>
      <c r="C19" s="55" t="str">
        <f t="shared" si="0"/>
        <v>Ü</v>
      </c>
      <c r="D19" s="56">
        <f t="shared" si="1"/>
        <v>1</v>
      </c>
      <c r="E19" s="56">
        <f t="shared" si="2"/>
        <v>1</v>
      </c>
      <c r="F19" s="56">
        <f t="shared" si="3"/>
        <v>2</v>
      </c>
      <c r="G19" s="56">
        <f t="shared" si="4"/>
        <v>0</v>
      </c>
      <c r="H19" s="57" t="str">
        <f t="shared" si="5"/>
        <v>1.1.2</v>
      </c>
      <c r="I19" s="58"/>
      <c r="J19" s="209" t="str">
        <f t="shared" si="6"/>
        <v>BK III - 1.1.2</v>
      </c>
      <c r="K19" s="153"/>
      <c r="L19" s="203"/>
      <c r="M19" s="164"/>
      <c r="N19" s="210"/>
      <c r="O19" s="211"/>
      <c r="P19" s="212"/>
      <c r="Q19" s="213"/>
      <c r="R19" s="214"/>
      <c r="S19" s="172"/>
      <c r="T19" s="173"/>
      <c r="U19" s="174" t="str">
        <f t="shared" si="7"/>
        <v/>
      </c>
      <c r="V19" s="175" t="str">
        <f t="shared" si="8"/>
        <v/>
      </c>
      <c r="W19" s="152"/>
    </row>
    <row r="20" spans="1:26" s="60" customFormat="1" ht="17.399999999999999" x14ac:dyDescent="0.3">
      <c r="A20" s="150">
        <v>4</v>
      </c>
      <c r="B20" s="55"/>
      <c r="C20" s="55" t="str">
        <f t="shared" si="0"/>
        <v/>
      </c>
      <c r="D20" s="56">
        <f t="shared" si="1"/>
        <v>1</v>
      </c>
      <c r="E20" s="56">
        <f t="shared" si="2"/>
        <v>1</v>
      </c>
      <c r="F20" s="56">
        <f t="shared" si="3"/>
        <v>2</v>
      </c>
      <c r="G20" s="56">
        <f t="shared" si="4"/>
        <v>1</v>
      </c>
      <c r="H20" s="57" t="str">
        <f t="shared" si="5"/>
        <v>1.1.2.1</v>
      </c>
      <c r="I20" s="58"/>
      <c r="J20" s="209" t="str">
        <f t="shared" si="6"/>
        <v>BK III - 1.1.2.1</v>
      </c>
      <c r="K20" s="153"/>
      <c r="L20" s="203"/>
      <c r="M20" s="164"/>
      <c r="N20" s="210"/>
      <c r="O20" s="211"/>
      <c r="P20" s="212"/>
      <c r="Q20" s="213"/>
      <c r="R20" s="214"/>
      <c r="S20" s="172"/>
      <c r="T20" s="173"/>
      <c r="U20" s="174" t="str">
        <f t="shared" si="7"/>
        <v/>
      </c>
      <c r="V20" s="175" t="str">
        <f t="shared" si="8"/>
        <v/>
      </c>
      <c r="W20" s="152"/>
    </row>
    <row r="21" spans="1:26" s="60" customFormat="1" ht="17.399999999999999" x14ac:dyDescent="0.3">
      <c r="A21" s="150">
        <v>4</v>
      </c>
      <c r="B21" s="55"/>
      <c r="C21" s="55" t="str">
        <f t="shared" si="0"/>
        <v/>
      </c>
      <c r="D21" s="56">
        <f t="shared" si="1"/>
        <v>1</v>
      </c>
      <c r="E21" s="56">
        <f t="shared" si="2"/>
        <v>1</v>
      </c>
      <c r="F21" s="56">
        <f t="shared" si="3"/>
        <v>2</v>
      </c>
      <c r="G21" s="56">
        <f t="shared" si="4"/>
        <v>2</v>
      </c>
      <c r="H21" s="57" t="str">
        <f t="shared" si="5"/>
        <v>1.1.2.2</v>
      </c>
      <c r="I21" s="58"/>
      <c r="J21" s="209" t="str">
        <f t="shared" si="6"/>
        <v>BK III - 1.1.2.2</v>
      </c>
      <c r="K21" s="153"/>
      <c r="L21" s="203"/>
      <c r="M21" s="164"/>
      <c r="N21" s="210"/>
      <c r="O21" s="211"/>
      <c r="P21" s="212"/>
      <c r="Q21" s="213"/>
      <c r="R21" s="214"/>
      <c r="S21" s="172"/>
      <c r="T21" s="173"/>
      <c r="U21" s="174" t="str">
        <f t="shared" si="7"/>
        <v/>
      </c>
      <c r="V21" s="175" t="str">
        <f t="shared" si="8"/>
        <v/>
      </c>
      <c r="W21" s="152"/>
    </row>
    <row r="22" spans="1:26" s="60" customFormat="1" ht="17.399999999999999" x14ac:dyDescent="0.3">
      <c r="A22" s="150">
        <v>1</v>
      </c>
      <c r="B22" s="55"/>
      <c r="C22" s="55" t="str">
        <f t="shared" si="0"/>
        <v>T</v>
      </c>
      <c r="D22" s="56">
        <f t="shared" si="1"/>
        <v>2</v>
      </c>
      <c r="E22" s="56">
        <f t="shared" si="2"/>
        <v>0</v>
      </c>
      <c r="F22" s="56">
        <f t="shared" si="3"/>
        <v>0</v>
      </c>
      <c r="G22" s="56">
        <f t="shared" si="4"/>
        <v>0</v>
      </c>
      <c r="H22" s="57">
        <f t="shared" si="5"/>
        <v>2</v>
      </c>
      <c r="I22" s="58"/>
      <c r="J22" s="209" t="str">
        <f t="shared" si="6"/>
        <v>BK III - 2</v>
      </c>
      <c r="K22" s="153"/>
      <c r="L22" s="203"/>
      <c r="M22" s="164"/>
      <c r="N22" s="210"/>
      <c r="O22" s="211"/>
      <c r="P22" s="212"/>
      <c r="Q22" s="213"/>
      <c r="R22" s="214"/>
      <c r="S22" s="172"/>
      <c r="T22" s="173"/>
      <c r="U22" s="174" t="str">
        <f t="shared" si="7"/>
        <v/>
      </c>
      <c r="V22" s="175" t="str">
        <f t="shared" si="8"/>
        <v/>
      </c>
      <c r="W22" s="152"/>
    </row>
    <row r="23" spans="1:26" s="60" customFormat="1" ht="17.399999999999999" x14ac:dyDescent="0.3">
      <c r="A23" s="150">
        <v>2</v>
      </c>
      <c r="B23" s="55"/>
      <c r="C23" s="55" t="str">
        <f t="shared" si="0"/>
        <v>Ü</v>
      </c>
      <c r="D23" s="56">
        <f t="shared" si="1"/>
        <v>2</v>
      </c>
      <c r="E23" s="56">
        <f t="shared" si="2"/>
        <v>1</v>
      </c>
      <c r="F23" s="56">
        <f t="shared" si="3"/>
        <v>0</v>
      </c>
      <c r="G23" s="56">
        <f t="shared" si="4"/>
        <v>0</v>
      </c>
      <c r="H23" s="57" t="str">
        <f t="shared" si="5"/>
        <v>2.1</v>
      </c>
      <c r="I23" s="58"/>
      <c r="J23" s="209" t="str">
        <f t="shared" si="6"/>
        <v>BK III - 2.1</v>
      </c>
      <c r="K23" s="153"/>
      <c r="L23" s="203"/>
      <c r="M23" s="164"/>
      <c r="N23" s="210"/>
      <c r="O23" s="211"/>
      <c r="P23" s="212"/>
      <c r="Q23" s="213"/>
      <c r="R23" s="214"/>
      <c r="S23" s="172"/>
      <c r="T23" s="173"/>
      <c r="U23" s="174" t="str">
        <f t="shared" si="7"/>
        <v/>
      </c>
      <c r="V23" s="175" t="str">
        <f t="shared" si="8"/>
        <v/>
      </c>
      <c r="W23" s="152"/>
    </row>
    <row r="24" spans="1:26" s="60" customFormat="1" ht="17.399999999999999" x14ac:dyDescent="0.3">
      <c r="A24" s="150">
        <v>3</v>
      </c>
      <c r="B24" s="55"/>
      <c r="C24" s="55" t="str">
        <f t="shared" si="0"/>
        <v>Ü</v>
      </c>
      <c r="D24" s="56">
        <f t="shared" si="1"/>
        <v>2</v>
      </c>
      <c r="E24" s="56">
        <f t="shared" si="2"/>
        <v>1</v>
      </c>
      <c r="F24" s="56">
        <f t="shared" si="3"/>
        <v>1</v>
      </c>
      <c r="G24" s="56">
        <f t="shared" si="4"/>
        <v>0</v>
      </c>
      <c r="H24" s="57" t="str">
        <f t="shared" si="5"/>
        <v>2.1.1</v>
      </c>
      <c r="I24" s="58"/>
      <c r="J24" s="209" t="str">
        <f t="shared" si="6"/>
        <v>BK III - 2.1.1</v>
      </c>
      <c r="K24" s="153"/>
      <c r="L24" s="203"/>
      <c r="M24" s="164"/>
      <c r="N24" s="210"/>
      <c r="O24" s="211"/>
      <c r="P24" s="212"/>
      <c r="Q24" s="213"/>
      <c r="R24" s="214"/>
      <c r="S24" s="172"/>
      <c r="T24" s="173"/>
      <c r="U24" s="174" t="str">
        <f t="shared" si="7"/>
        <v/>
      </c>
      <c r="V24" s="175" t="str">
        <f t="shared" si="8"/>
        <v/>
      </c>
      <c r="W24" s="152"/>
    </row>
    <row r="25" spans="1:26" s="60" customFormat="1" ht="17.399999999999999" x14ac:dyDescent="0.3">
      <c r="A25" s="150">
        <v>4</v>
      </c>
      <c r="B25" s="55"/>
      <c r="C25" s="55" t="str">
        <f t="shared" si="0"/>
        <v/>
      </c>
      <c r="D25" s="56">
        <f t="shared" si="1"/>
        <v>2</v>
      </c>
      <c r="E25" s="56">
        <f t="shared" si="2"/>
        <v>1</v>
      </c>
      <c r="F25" s="56">
        <f t="shared" si="3"/>
        <v>1</v>
      </c>
      <c r="G25" s="56">
        <f t="shared" si="4"/>
        <v>1</v>
      </c>
      <c r="H25" s="57" t="str">
        <f t="shared" si="5"/>
        <v>2.1.1.1</v>
      </c>
      <c r="I25" s="58"/>
      <c r="J25" s="209" t="str">
        <f t="shared" si="6"/>
        <v>BK III - 2.1.1.1</v>
      </c>
      <c r="K25" s="153"/>
      <c r="L25" s="203"/>
      <c r="M25" s="164"/>
      <c r="N25" s="210"/>
      <c r="O25" s="211"/>
      <c r="P25" s="212"/>
      <c r="Q25" s="213"/>
      <c r="R25" s="214"/>
      <c r="S25" s="172"/>
      <c r="T25" s="173"/>
      <c r="U25" s="174" t="str">
        <f t="shared" si="7"/>
        <v/>
      </c>
      <c r="V25" s="175" t="str">
        <f t="shared" si="8"/>
        <v/>
      </c>
      <c r="W25" s="152"/>
    </row>
    <row r="26" spans="1:26" s="60" customFormat="1" ht="17.399999999999999" x14ac:dyDescent="0.3">
      <c r="A26" s="150">
        <v>4</v>
      </c>
      <c r="B26" s="55"/>
      <c r="C26" s="55" t="str">
        <f t="shared" si="0"/>
        <v/>
      </c>
      <c r="D26" s="56">
        <f t="shared" si="1"/>
        <v>2</v>
      </c>
      <c r="E26" s="56">
        <f t="shared" si="2"/>
        <v>1</v>
      </c>
      <c r="F26" s="56">
        <f t="shared" si="3"/>
        <v>1</v>
      </c>
      <c r="G26" s="56">
        <f t="shared" si="4"/>
        <v>2</v>
      </c>
      <c r="H26" s="57" t="str">
        <f t="shared" si="5"/>
        <v>2.1.1.2</v>
      </c>
      <c r="I26" s="58"/>
      <c r="J26" s="209" t="str">
        <f t="shared" si="6"/>
        <v>BK III - 2.1.1.2</v>
      </c>
      <c r="K26" s="153"/>
      <c r="L26" s="203"/>
      <c r="M26" s="164"/>
      <c r="N26" s="210"/>
      <c r="O26" s="211"/>
      <c r="P26" s="212"/>
      <c r="Q26" s="213"/>
      <c r="R26" s="214"/>
      <c r="S26" s="172"/>
      <c r="T26" s="173"/>
      <c r="U26" s="174" t="str">
        <f t="shared" si="7"/>
        <v/>
      </c>
      <c r="V26" s="175" t="str">
        <f t="shared" si="8"/>
        <v/>
      </c>
      <c r="W26" s="152"/>
    </row>
    <row r="27" spans="1:26" s="60" customFormat="1" ht="17.399999999999999" x14ac:dyDescent="0.3">
      <c r="A27" s="150">
        <v>3</v>
      </c>
      <c r="B27" s="55"/>
      <c r="C27" s="55" t="str">
        <f t="shared" si="0"/>
        <v>Ü</v>
      </c>
      <c r="D27" s="56">
        <f t="shared" si="1"/>
        <v>2</v>
      </c>
      <c r="E27" s="56">
        <f t="shared" si="2"/>
        <v>1</v>
      </c>
      <c r="F27" s="56">
        <f t="shared" si="3"/>
        <v>2</v>
      </c>
      <c r="G27" s="56">
        <f t="shared" si="4"/>
        <v>0</v>
      </c>
      <c r="H27" s="57" t="str">
        <f t="shared" si="5"/>
        <v>2.1.2</v>
      </c>
      <c r="I27" s="58"/>
      <c r="J27" s="209" t="str">
        <f t="shared" si="6"/>
        <v>BK III - 2.1.2</v>
      </c>
      <c r="K27" s="153"/>
      <c r="L27" s="203"/>
      <c r="M27" s="164"/>
      <c r="N27" s="210"/>
      <c r="O27" s="211"/>
      <c r="P27" s="212"/>
      <c r="Q27" s="213"/>
      <c r="R27" s="214"/>
      <c r="S27" s="172"/>
      <c r="T27" s="173"/>
      <c r="U27" s="174" t="str">
        <f t="shared" si="7"/>
        <v/>
      </c>
      <c r="V27" s="175" t="str">
        <f t="shared" si="8"/>
        <v/>
      </c>
      <c r="W27" s="152"/>
    </row>
    <row r="28" spans="1:26" s="60" customFormat="1" ht="17.399999999999999" x14ac:dyDescent="0.3">
      <c r="A28" s="150">
        <v>4</v>
      </c>
      <c r="B28" s="55"/>
      <c r="C28" s="55" t="str">
        <f t="shared" si="0"/>
        <v/>
      </c>
      <c r="D28" s="56">
        <f t="shared" si="1"/>
        <v>2</v>
      </c>
      <c r="E28" s="56">
        <f t="shared" si="2"/>
        <v>1</v>
      </c>
      <c r="F28" s="56">
        <f t="shared" si="3"/>
        <v>2</v>
      </c>
      <c r="G28" s="56">
        <f t="shared" si="4"/>
        <v>1</v>
      </c>
      <c r="H28" s="57" t="str">
        <f t="shared" si="5"/>
        <v>2.1.2.1</v>
      </c>
      <c r="I28" s="58"/>
      <c r="J28" s="209" t="str">
        <f t="shared" si="6"/>
        <v>BK III - 2.1.2.1</v>
      </c>
      <c r="K28" s="153"/>
      <c r="L28" s="203"/>
      <c r="M28" s="164"/>
      <c r="N28" s="210"/>
      <c r="O28" s="211"/>
      <c r="P28" s="212"/>
      <c r="Q28" s="213"/>
      <c r="R28" s="214"/>
      <c r="S28" s="172"/>
      <c r="T28" s="173"/>
      <c r="U28" s="174" t="str">
        <f t="shared" si="7"/>
        <v/>
      </c>
      <c r="V28" s="175" t="str">
        <f t="shared" si="8"/>
        <v/>
      </c>
      <c r="W28" s="152"/>
    </row>
    <row r="29" spans="1:26" s="60" customFormat="1" ht="17.399999999999999" x14ac:dyDescent="0.3">
      <c r="A29" s="150">
        <v>4</v>
      </c>
      <c r="B29" s="55"/>
      <c r="C29" s="55" t="str">
        <f t="shared" si="0"/>
        <v/>
      </c>
      <c r="D29" s="56">
        <f t="shared" si="1"/>
        <v>2</v>
      </c>
      <c r="E29" s="56">
        <f t="shared" si="2"/>
        <v>1</v>
      </c>
      <c r="F29" s="56">
        <f t="shared" si="3"/>
        <v>2</v>
      </c>
      <c r="G29" s="56">
        <f t="shared" si="4"/>
        <v>2</v>
      </c>
      <c r="H29" s="57" t="str">
        <f t="shared" si="5"/>
        <v>2.1.2.2</v>
      </c>
      <c r="I29" s="58"/>
      <c r="J29" s="209" t="str">
        <f t="shared" si="6"/>
        <v>BK III - 2.1.2.2</v>
      </c>
      <c r="K29" s="153"/>
      <c r="L29" s="203"/>
      <c r="M29" s="164"/>
      <c r="N29" s="210"/>
      <c r="O29" s="211"/>
      <c r="P29" s="212"/>
      <c r="Q29" s="213"/>
      <c r="R29" s="214"/>
      <c r="S29" s="172"/>
      <c r="T29" s="173"/>
      <c r="U29" s="174" t="str">
        <f t="shared" si="7"/>
        <v/>
      </c>
      <c r="V29" s="175" t="str">
        <f t="shared" si="8"/>
        <v/>
      </c>
      <c r="W29" s="152"/>
    </row>
    <row r="30" spans="1:26" s="60" customFormat="1" ht="17.399999999999999" x14ac:dyDescent="0.3">
      <c r="A30" s="150">
        <v>2</v>
      </c>
      <c r="B30" s="55"/>
      <c r="C30" s="55" t="str">
        <f t="shared" si="0"/>
        <v>Ü</v>
      </c>
      <c r="D30" s="56">
        <f t="shared" si="1"/>
        <v>2</v>
      </c>
      <c r="E30" s="56">
        <f t="shared" si="2"/>
        <v>2</v>
      </c>
      <c r="F30" s="56">
        <f t="shared" si="3"/>
        <v>0</v>
      </c>
      <c r="G30" s="56">
        <f t="shared" si="4"/>
        <v>0</v>
      </c>
      <c r="H30" s="57" t="str">
        <f t="shared" si="5"/>
        <v>2.2</v>
      </c>
      <c r="I30" s="58"/>
      <c r="J30" s="209" t="str">
        <f t="shared" si="6"/>
        <v>BK III - 2.2</v>
      </c>
      <c r="K30" s="153"/>
      <c r="L30" s="203"/>
      <c r="M30" s="164"/>
      <c r="N30" s="210"/>
      <c r="O30" s="211"/>
      <c r="P30" s="212"/>
      <c r="Q30" s="213"/>
      <c r="R30" s="214"/>
      <c r="S30" s="172"/>
      <c r="T30" s="173"/>
      <c r="U30" s="174" t="str">
        <f t="shared" si="7"/>
        <v/>
      </c>
      <c r="V30" s="175" t="str">
        <f t="shared" si="8"/>
        <v/>
      </c>
      <c r="W30" s="152"/>
    </row>
    <row r="31" spans="1:26" s="60" customFormat="1" ht="17.399999999999999" x14ac:dyDescent="0.3">
      <c r="A31" s="150">
        <v>3</v>
      </c>
      <c r="B31" s="55"/>
      <c r="C31" s="55" t="str">
        <f>IF(LEN(H31)=1, "T",
IF( LEN(H32)-LEN(SUBSTITUTE(H32,".",)) &gt; LEN(H31)-LEN(SUBSTITUTE(H31,".",)), "Ü",
""))</f>
        <v/>
      </c>
      <c r="D31" s="56">
        <f t="shared" si="1"/>
        <v>2</v>
      </c>
      <c r="E31" s="56">
        <f t="shared" si="2"/>
        <v>2</v>
      </c>
      <c r="F31" s="56">
        <f t="shared" si="3"/>
        <v>1</v>
      </c>
      <c r="G31" s="56">
        <f t="shared" si="4"/>
        <v>0</v>
      </c>
      <c r="H31" s="57" t="str">
        <f t="shared" si="5"/>
        <v>2.2.1</v>
      </c>
      <c r="I31" s="58"/>
      <c r="J31" s="209" t="str">
        <f t="shared" si="6"/>
        <v>BK III - 2.2.1</v>
      </c>
      <c r="K31" s="153"/>
      <c r="L31" s="203"/>
      <c r="M31" s="164"/>
      <c r="N31" s="210"/>
      <c r="O31" s="211"/>
      <c r="P31" s="212"/>
      <c r="Q31" s="213"/>
      <c r="R31" s="214"/>
      <c r="S31" s="172"/>
      <c r="T31" s="173"/>
      <c r="U31" s="174" t="str">
        <f t="shared" si="7"/>
        <v/>
      </c>
      <c r="V31" s="175" t="str">
        <f t="shared" si="8"/>
        <v/>
      </c>
      <c r="W31" s="152"/>
    </row>
    <row r="32" spans="1:26" s="60" customFormat="1" x14ac:dyDescent="0.3">
      <c r="A32" s="8"/>
      <c r="B32" s="8"/>
      <c r="C32" s="8"/>
      <c r="D32" s="8"/>
      <c r="E32" s="8"/>
      <c r="F32" s="8"/>
      <c r="G32" s="8"/>
      <c r="H32" s="8"/>
      <c r="I32" s="8"/>
      <c r="J32" s="62"/>
      <c r="K32" s="65"/>
      <c r="L32" s="64"/>
      <c r="M32" s="66"/>
      <c r="N32" s="66"/>
      <c r="O32" s="163"/>
      <c r="P32" s="163"/>
      <c r="Q32" s="163"/>
      <c r="R32" s="68"/>
      <c r="S32" s="68"/>
      <c r="T32" s="69"/>
      <c r="U32" s="8"/>
      <c r="V32" s="8"/>
      <c r="W32" s="8"/>
      <c r="X32" s="8"/>
      <c r="Y32" s="8"/>
      <c r="Z32" s="8"/>
    </row>
    <row r="33" spans="1:26" s="60" customFormat="1" x14ac:dyDescent="0.3">
      <c r="A33" s="8"/>
      <c r="B33" s="8"/>
      <c r="C33" s="8"/>
      <c r="D33" s="8"/>
      <c r="E33" s="8"/>
      <c r="F33" s="8"/>
      <c r="G33" s="8"/>
      <c r="H33" s="8"/>
      <c r="I33" s="8"/>
      <c r="J33" s="62"/>
      <c r="K33" s="65"/>
      <c r="L33" s="64"/>
      <c r="M33" s="66"/>
      <c r="N33" s="66"/>
      <c r="O33" s="163"/>
      <c r="P33" s="163"/>
      <c r="Q33" s="163"/>
      <c r="R33" s="68"/>
      <c r="S33" s="68"/>
      <c r="T33" s="69"/>
      <c r="U33" s="8"/>
      <c r="V33" s="8"/>
      <c r="W33" s="8"/>
      <c r="X33" s="8"/>
      <c r="Y33" s="8"/>
      <c r="Z33" s="8"/>
    </row>
    <row r="34" spans="1:26" s="60" customFormat="1" x14ac:dyDescent="0.3">
      <c r="A34" s="8"/>
      <c r="B34" s="8"/>
      <c r="C34" s="8"/>
      <c r="D34" s="8"/>
      <c r="E34" s="8"/>
      <c r="F34" s="8"/>
      <c r="G34" s="8"/>
      <c r="H34" s="8"/>
      <c r="I34" s="8"/>
      <c r="J34" s="62"/>
      <c r="K34" s="65"/>
      <c r="L34" s="64"/>
      <c r="M34" s="66"/>
      <c r="N34" s="66"/>
      <c r="O34" s="163"/>
      <c r="P34" s="163"/>
      <c r="Q34" s="163"/>
      <c r="R34" s="68"/>
      <c r="S34" s="68"/>
      <c r="T34" s="69"/>
      <c r="U34" s="8"/>
      <c r="V34" s="8"/>
      <c r="W34" s="8"/>
      <c r="X34" s="8"/>
      <c r="Y34" s="8"/>
      <c r="Z34" s="8"/>
    </row>
    <row r="35" spans="1:26" s="60" customFormat="1" x14ac:dyDescent="0.3">
      <c r="A35" s="8"/>
      <c r="B35" s="8"/>
      <c r="C35" s="8"/>
      <c r="D35" s="8"/>
      <c r="E35" s="8"/>
      <c r="F35" s="8"/>
      <c r="G35" s="8"/>
      <c r="H35" s="8"/>
      <c r="I35" s="8"/>
      <c r="J35" s="62"/>
      <c r="K35" s="63"/>
      <c r="L35" s="64"/>
      <c r="M35" s="8"/>
      <c r="N35" s="66"/>
      <c r="O35" s="66"/>
      <c r="P35" s="70"/>
      <c r="Q35" s="70"/>
      <c r="R35" s="70"/>
      <c r="S35" s="70"/>
      <c r="T35" s="70"/>
      <c r="U35" s="68"/>
      <c r="V35" s="68"/>
      <c r="W35" s="69"/>
      <c r="X35" s="8"/>
    </row>
    <row r="36" spans="1:26" s="60" customFormat="1" x14ac:dyDescent="0.3">
      <c r="A36" s="8"/>
      <c r="B36" s="8"/>
      <c r="C36" s="8"/>
      <c r="D36" s="8"/>
      <c r="E36" s="8"/>
      <c r="F36" s="8"/>
      <c r="G36" s="8"/>
      <c r="H36" s="8"/>
      <c r="I36" s="8"/>
      <c r="J36" s="62"/>
      <c r="K36" s="63"/>
      <c r="L36" s="64"/>
      <c r="M36" s="8"/>
      <c r="N36" s="66"/>
      <c r="O36" s="66"/>
      <c r="P36" s="70"/>
      <c r="Q36" s="70"/>
      <c r="R36" s="70"/>
      <c r="S36" s="70"/>
      <c r="T36" s="70"/>
      <c r="U36" s="68"/>
      <c r="V36" s="68"/>
      <c r="W36" s="69"/>
      <c r="X36" s="8"/>
    </row>
    <row r="37" spans="1:26" s="60" customFormat="1" x14ac:dyDescent="0.3">
      <c r="A37" s="8"/>
      <c r="B37" s="8"/>
      <c r="C37" s="8"/>
      <c r="D37" s="8"/>
      <c r="E37" s="8"/>
      <c r="F37" s="8"/>
      <c r="G37" s="8"/>
      <c r="H37" s="8"/>
      <c r="I37" s="8"/>
      <c r="J37" s="62"/>
      <c r="K37" s="63"/>
      <c r="L37" s="64"/>
      <c r="M37" s="8"/>
      <c r="N37" s="66"/>
      <c r="O37" s="66"/>
      <c r="P37" s="70"/>
      <c r="Q37" s="70"/>
      <c r="R37" s="70"/>
      <c r="S37" s="70"/>
      <c r="T37" s="70"/>
      <c r="U37" s="68"/>
      <c r="V37" s="68"/>
      <c r="W37" s="69"/>
      <c r="X37" s="8"/>
    </row>
    <row r="38" spans="1:26" s="60" customFormat="1" x14ac:dyDescent="0.3">
      <c r="A38" s="8"/>
      <c r="B38" s="8"/>
      <c r="C38" s="8"/>
      <c r="D38" s="8"/>
      <c r="E38" s="8"/>
      <c r="F38" s="8"/>
      <c r="G38" s="8"/>
      <c r="H38" s="8"/>
      <c r="I38" s="8"/>
      <c r="J38" s="62"/>
      <c r="K38" s="63"/>
      <c r="L38" s="64"/>
      <c r="M38" s="8"/>
      <c r="N38" s="66"/>
      <c r="O38" s="66"/>
      <c r="P38" s="70"/>
      <c r="Q38" s="70"/>
      <c r="R38" s="70"/>
      <c r="S38" s="70"/>
      <c r="T38" s="70"/>
      <c r="U38" s="68"/>
      <c r="V38" s="68"/>
      <c r="W38" s="69"/>
      <c r="X38" s="8"/>
    </row>
    <row r="39" spans="1:26" s="60" customFormat="1" x14ac:dyDescent="0.3">
      <c r="A39" s="8"/>
      <c r="B39" s="8"/>
      <c r="C39" s="8"/>
      <c r="D39" s="8"/>
      <c r="E39" s="8"/>
      <c r="F39" s="8"/>
      <c r="G39" s="8"/>
      <c r="H39" s="8"/>
      <c r="I39" s="8"/>
      <c r="J39" s="62"/>
      <c r="K39" s="63"/>
      <c r="L39" s="64"/>
      <c r="M39" s="8"/>
      <c r="N39" s="66"/>
      <c r="O39" s="66"/>
      <c r="P39" s="70"/>
      <c r="Q39" s="70"/>
      <c r="R39" s="70"/>
      <c r="S39" s="70"/>
      <c r="T39" s="70"/>
      <c r="U39" s="68"/>
      <c r="V39" s="68"/>
      <c r="W39" s="69"/>
      <c r="X39" s="8"/>
    </row>
    <row r="40" spans="1:26" s="60" customFormat="1" x14ac:dyDescent="0.3">
      <c r="A40" s="8"/>
      <c r="B40" s="8"/>
      <c r="C40" s="8"/>
      <c r="D40" s="8"/>
      <c r="E40" s="8"/>
      <c r="F40" s="8"/>
      <c r="G40" s="8"/>
      <c r="H40" s="8"/>
      <c r="I40" s="8"/>
      <c r="J40" s="62"/>
      <c r="K40" s="63"/>
      <c r="L40" s="64"/>
      <c r="M40" s="8"/>
      <c r="N40" s="66"/>
      <c r="O40" s="66"/>
      <c r="P40" s="70"/>
      <c r="Q40" s="70"/>
      <c r="R40" s="70"/>
      <c r="S40" s="70"/>
      <c r="T40" s="70"/>
      <c r="U40" s="68"/>
      <c r="V40" s="68"/>
      <c r="W40" s="69"/>
      <c r="X40" s="8"/>
    </row>
    <row r="41" spans="1:26" s="60" customFormat="1" x14ac:dyDescent="0.3">
      <c r="A41" s="8"/>
      <c r="B41" s="8"/>
      <c r="C41" s="8"/>
      <c r="D41" s="8"/>
      <c r="E41" s="8"/>
      <c r="F41" s="8"/>
      <c r="G41" s="8"/>
      <c r="H41" s="8"/>
      <c r="I41" s="8"/>
      <c r="J41" s="62"/>
      <c r="K41" s="63"/>
      <c r="L41" s="64"/>
      <c r="M41" s="8"/>
      <c r="N41" s="66"/>
      <c r="O41" s="66"/>
      <c r="P41" s="70"/>
      <c r="Q41" s="70"/>
      <c r="R41" s="70"/>
      <c r="S41" s="70"/>
      <c r="T41" s="70"/>
      <c r="U41" s="68"/>
      <c r="V41" s="68"/>
      <c r="W41" s="69"/>
      <c r="X41" s="8"/>
    </row>
    <row r="42" spans="1:26" s="60" customFormat="1" x14ac:dyDescent="0.3">
      <c r="A42" s="8"/>
      <c r="B42" s="8"/>
      <c r="C42" s="8"/>
      <c r="D42" s="8"/>
      <c r="E42" s="8"/>
      <c r="F42" s="8"/>
      <c r="G42" s="8"/>
      <c r="H42" s="8"/>
      <c r="I42" s="8"/>
      <c r="J42" s="62"/>
      <c r="K42" s="63"/>
      <c r="L42" s="64"/>
      <c r="M42" s="8"/>
      <c r="N42" s="66"/>
      <c r="O42" s="66"/>
      <c r="P42" s="70"/>
      <c r="Q42" s="70"/>
      <c r="R42" s="70"/>
      <c r="S42" s="70"/>
      <c r="T42" s="70"/>
      <c r="U42" s="68"/>
      <c r="V42" s="68"/>
      <c r="W42" s="69"/>
      <c r="X42" s="8"/>
    </row>
    <row r="43" spans="1:26" s="60" customFormat="1" x14ac:dyDescent="0.3">
      <c r="A43" s="8"/>
      <c r="B43" s="8"/>
      <c r="C43" s="8"/>
      <c r="D43" s="8"/>
      <c r="E43" s="8"/>
      <c r="F43" s="8"/>
      <c r="G43" s="8"/>
      <c r="H43" s="8"/>
      <c r="I43" s="8"/>
      <c r="J43" s="62"/>
      <c r="K43" s="63"/>
      <c r="L43" s="64"/>
      <c r="M43" s="8"/>
      <c r="N43" s="66"/>
      <c r="O43" s="66"/>
      <c r="P43" s="70"/>
      <c r="Q43" s="70"/>
      <c r="R43" s="70"/>
      <c r="S43" s="70"/>
      <c r="T43" s="70"/>
      <c r="U43" s="68"/>
      <c r="V43" s="68"/>
      <c r="W43" s="69"/>
      <c r="X43" s="8"/>
    </row>
    <row r="44" spans="1:26" s="60" customFormat="1" x14ac:dyDescent="0.3">
      <c r="A44" s="8"/>
      <c r="B44" s="8"/>
      <c r="C44" s="8"/>
      <c r="D44" s="8"/>
      <c r="E44" s="8"/>
      <c r="F44" s="8"/>
      <c r="G44" s="8"/>
      <c r="H44" s="8"/>
      <c r="I44" s="8"/>
      <c r="J44" s="62"/>
      <c r="K44" s="63"/>
      <c r="L44" s="64"/>
      <c r="M44" s="8"/>
      <c r="N44" s="66"/>
      <c r="O44" s="66"/>
      <c r="P44" s="70"/>
      <c r="Q44" s="70"/>
      <c r="R44" s="70"/>
      <c r="S44" s="70"/>
      <c r="T44" s="70"/>
      <c r="U44" s="68"/>
      <c r="V44" s="68"/>
      <c r="W44" s="69"/>
      <c r="X44" s="8"/>
    </row>
    <row r="45" spans="1:26" s="60" customFormat="1" x14ac:dyDescent="0.3">
      <c r="A45" s="8"/>
      <c r="B45" s="8"/>
      <c r="C45" s="8"/>
      <c r="D45" s="8"/>
      <c r="E45" s="8"/>
      <c r="F45" s="8"/>
      <c r="G45" s="8"/>
      <c r="H45" s="8"/>
      <c r="I45" s="8"/>
      <c r="J45" s="62"/>
      <c r="K45" s="63"/>
      <c r="L45" s="64"/>
      <c r="M45" s="8"/>
      <c r="N45" s="66"/>
      <c r="O45" s="66"/>
      <c r="P45" s="70"/>
      <c r="Q45" s="70"/>
      <c r="R45" s="70"/>
      <c r="S45" s="70"/>
      <c r="T45" s="70"/>
      <c r="U45" s="68"/>
      <c r="V45" s="68"/>
      <c r="W45" s="69"/>
      <c r="X45" s="8"/>
    </row>
    <row r="46" spans="1:26" s="60" customFormat="1" x14ac:dyDescent="0.3">
      <c r="A46" s="8"/>
      <c r="B46" s="8"/>
      <c r="C46" s="8"/>
      <c r="D46" s="8"/>
      <c r="E46" s="8"/>
      <c r="F46" s="8"/>
      <c r="G46" s="8"/>
      <c r="H46" s="8"/>
      <c r="I46" s="8"/>
      <c r="J46" s="62"/>
      <c r="K46" s="63"/>
      <c r="L46" s="64"/>
      <c r="M46" s="8"/>
      <c r="N46" s="66"/>
      <c r="O46" s="66"/>
      <c r="P46" s="70"/>
      <c r="Q46" s="70"/>
      <c r="R46" s="70"/>
      <c r="S46" s="70"/>
      <c r="T46" s="70"/>
      <c r="U46" s="68"/>
      <c r="V46" s="68"/>
      <c r="W46" s="69"/>
      <c r="X46" s="8"/>
    </row>
    <row r="47" spans="1:26" s="60" customFormat="1" x14ac:dyDescent="0.3">
      <c r="A47" s="8"/>
      <c r="B47" s="8"/>
      <c r="C47" s="8"/>
      <c r="D47" s="8"/>
      <c r="E47" s="8"/>
      <c r="F47" s="8"/>
      <c r="G47" s="8"/>
      <c r="H47" s="8"/>
      <c r="I47" s="8"/>
      <c r="J47" s="62"/>
      <c r="K47" s="63"/>
      <c r="L47" s="64"/>
      <c r="M47" s="8"/>
      <c r="N47" s="66"/>
      <c r="O47" s="66"/>
      <c r="P47" s="70"/>
      <c r="Q47" s="70"/>
      <c r="R47" s="70"/>
      <c r="S47" s="70"/>
      <c r="T47" s="70"/>
      <c r="U47" s="68"/>
      <c r="V47" s="68"/>
      <c r="W47" s="69"/>
      <c r="X47" s="8"/>
    </row>
    <row r="48" spans="1:26" s="60" customFormat="1" x14ac:dyDescent="0.3">
      <c r="A48" s="8"/>
      <c r="B48" s="8"/>
      <c r="C48" s="8"/>
      <c r="D48" s="8"/>
      <c r="E48" s="8"/>
      <c r="F48" s="8"/>
      <c r="G48" s="8"/>
      <c r="H48" s="8"/>
      <c r="I48" s="8"/>
      <c r="J48" s="62"/>
      <c r="K48" s="63"/>
      <c r="L48" s="64"/>
      <c r="M48" s="8"/>
      <c r="N48" s="66"/>
      <c r="O48" s="66"/>
      <c r="P48" s="70"/>
      <c r="Q48" s="70"/>
      <c r="R48" s="70"/>
      <c r="S48" s="70"/>
      <c r="T48" s="70"/>
      <c r="U48" s="68"/>
      <c r="V48" s="68"/>
      <c r="W48" s="69"/>
      <c r="X48" s="8"/>
    </row>
    <row r="49" spans="1:25" s="60" customFormat="1" x14ac:dyDescent="0.3">
      <c r="A49" s="8"/>
      <c r="B49" s="8"/>
      <c r="C49" s="8"/>
      <c r="D49" s="8"/>
      <c r="E49" s="8"/>
      <c r="F49" s="8"/>
      <c r="G49" s="8"/>
      <c r="H49" s="8"/>
      <c r="I49" s="8"/>
      <c r="J49" s="62"/>
      <c r="K49" s="63"/>
      <c r="L49" s="64"/>
      <c r="M49" s="8"/>
      <c r="N49" s="66"/>
      <c r="O49" s="66"/>
      <c r="P49" s="70"/>
      <c r="Q49" s="70"/>
      <c r="R49" s="70"/>
      <c r="S49" s="70"/>
      <c r="T49" s="70"/>
      <c r="U49" s="68"/>
      <c r="V49" s="68"/>
      <c r="W49" s="69"/>
      <c r="X49" s="8"/>
    </row>
    <row r="50" spans="1:25" s="60" customFormat="1" x14ac:dyDescent="0.3">
      <c r="A50" s="8"/>
      <c r="B50" s="8"/>
      <c r="C50" s="8"/>
      <c r="D50" s="8"/>
      <c r="E50" s="8"/>
      <c r="F50" s="8"/>
      <c r="G50" s="8"/>
      <c r="H50" s="8"/>
      <c r="I50" s="8"/>
      <c r="J50" s="62"/>
      <c r="K50" s="63"/>
      <c r="L50" s="64"/>
      <c r="M50" s="8"/>
      <c r="N50" s="66"/>
      <c r="O50" s="66"/>
      <c r="P50" s="70"/>
      <c r="Q50" s="70"/>
      <c r="R50" s="70"/>
      <c r="S50" s="70"/>
      <c r="T50" s="70"/>
      <c r="U50" s="68"/>
      <c r="V50" s="68"/>
      <c r="W50" s="69"/>
      <c r="X50" s="8"/>
    </row>
    <row r="51" spans="1:25" s="60" customFormat="1" x14ac:dyDescent="0.3">
      <c r="A51" s="8"/>
      <c r="B51" s="8"/>
      <c r="C51" s="8"/>
      <c r="D51" s="8"/>
      <c r="E51" s="8"/>
      <c r="F51" s="8"/>
      <c r="G51" s="8"/>
      <c r="H51" s="8"/>
      <c r="I51" s="8"/>
      <c r="J51" s="62"/>
      <c r="K51" s="63"/>
      <c r="L51" s="64"/>
      <c r="M51" s="8"/>
      <c r="N51" s="66"/>
      <c r="O51" s="66"/>
      <c r="P51" s="70"/>
      <c r="Q51" s="70"/>
      <c r="R51" s="70"/>
      <c r="S51" s="70"/>
      <c r="T51" s="70"/>
      <c r="U51" s="68"/>
      <c r="V51" s="68"/>
      <c r="W51" s="69"/>
      <c r="X51" s="8"/>
    </row>
    <row r="52" spans="1:25" s="60" customFormat="1" x14ac:dyDescent="0.3">
      <c r="A52" s="8"/>
      <c r="B52" s="8"/>
      <c r="C52" s="8"/>
      <c r="D52" s="8"/>
      <c r="E52" s="8"/>
      <c r="F52" s="8"/>
      <c r="G52" s="8"/>
      <c r="H52" s="8"/>
      <c r="I52" s="8"/>
      <c r="J52" s="62"/>
      <c r="K52" s="63"/>
      <c r="L52" s="64"/>
      <c r="M52" s="8"/>
      <c r="N52" s="66"/>
      <c r="O52" s="66"/>
      <c r="P52" s="70"/>
      <c r="Q52" s="70"/>
      <c r="R52" s="70"/>
      <c r="S52" s="70"/>
      <c r="T52" s="70"/>
      <c r="U52" s="68"/>
      <c r="V52" s="68"/>
      <c r="W52" s="69"/>
      <c r="X52" s="8"/>
    </row>
    <row r="53" spans="1:25" s="60" customFormat="1" x14ac:dyDescent="0.3">
      <c r="A53" s="8"/>
      <c r="B53" s="8"/>
      <c r="C53" s="8"/>
      <c r="D53" s="8"/>
      <c r="E53" s="8"/>
      <c r="F53" s="8"/>
      <c r="G53" s="8"/>
      <c r="H53" s="8"/>
      <c r="I53" s="8"/>
      <c r="J53" s="62"/>
      <c r="K53" s="63"/>
      <c r="L53" s="64"/>
      <c r="M53" s="8"/>
      <c r="N53" s="66"/>
      <c r="O53" s="66"/>
      <c r="P53" s="70"/>
      <c r="Q53" s="70"/>
      <c r="R53" s="70"/>
      <c r="S53" s="70"/>
      <c r="T53" s="70"/>
      <c r="U53" s="68"/>
      <c r="V53" s="68"/>
      <c r="W53" s="69"/>
      <c r="X53" s="8"/>
    </row>
    <row r="54" spans="1:25" s="60" customFormat="1" x14ac:dyDescent="0.3">
      <c r="A54" s="8"/>
      <c r="B54" s="8"/>
      <c r="C54" s="8"/>
      <c r="D54" s="8"/>
      <c r="E54" s="8"/>
      <c r="F54" s="8"/>
      <c r="G54" s="8"/>
      <c r="H54" s="8"/>
      <c r="I54" s="8"/>
      <c r="J54" s="62"/>
      <c r="K54" s="63"/>
      <c r="L54" s="64"/>
      <c r="M54" s="8"/>
      <c r="N54" s="66"/>
      <c r="O54" s="66"/>
      <c r="P54" s="70"/>
      <c r="Q54" s="70"/>
      <c r="R54" s="70"/>
      <c r="S54" s="70"/>
      <c r="T54" s="70"/>
      <c r="U54" s="68"/>
      <c r="V54" s="68"/>
      <c r="W54" s="69"/>
      <c r="X54" s="8"/>
    </row>
    <row r="55" spans="1:25" s="60" customFormat="1" x14ac:dyDescent="0.3">
      <c r="A55" s="8"/>
      <c r="B55" s="8"/>
      <c r="C55" s="8"/>
      <c r="D55" s="8"/>
      <c r="E55" s="8"/>
      <c r="F55" s="8"/>
      <c r="G55" s="8"/>
      <c r="H55" s="8"/>
      <c r="I55" s="8"/>
      <c r="J55" s="62"/>
      <c r="K55" s="63"/>
      <c r="L55" s="64"/>
      <c r="M55" s="8"/>
      <c r="N55" s="66"/>
      <c r="O55" s="66"/>
      <c r="P55" s="70"/>
      <c r="Q55" s="70"/>
      <c r="R55" s="70"/>
      <c r="S55" s="70"/>
      <c r="T55" s="70"/>
      <c r="U55" s="68"/>
      <c r="V55" s="68"/>
      <c r="W55" s="69"/>
      <c r="X55" s="8"/>
    </row>
    <row r="56" spans="1:25" s="60" customFormat="1" x14ac:dyDescent="0.3">
      <c r="A56" s="8"/>
      <c r="B56" s="8"/>
      <c r="C56" s="8"/>
      <c r="D56" s="8"/>
      <c r="E56" s="8"/>
      <c r="F56" s="8"/>
      <c r="G56" s="8"/>
      <c r="H56" s="8"/>
      <c r="I56" s="8"/>
      <c r="J56" s="62"/>
      <c r="K56" s="63"/>
      <c r="L56" s="64"/>
      <c r="M56" s="8"/>
      <c r="N56" s="66"/>
      <c r="O56" s="66"/>
      <c r="P56" s="70"/>
      <c r="Q56" s="70"/>
      <c r="R56" s="70"/>
      <c r="S56" s="70"/>
      <c r="T56" s="70"/>
      <c r="U56" s="68"/>
      <c r="V56" s="68"/>
      <c r="W56" s="69"/>
      <c r="X56" s="8"/>
    </row>
    <row r="57" spans="1:25" s="60" customFormat="1" x14ac:dyDescent="0.3">
      <c r="A57" s="8"/>
      <c r="B57" s="8"/>
      <c r="C57" s="8"/>
      <c r="D57" s="8"/>
      <c r="E57" s="8"/>
      <c r="F57" s="8"/>
      <c r="G57" s="8"/>
      <c r="H57" s="8"/>
      <c r="I57" s="8"/>
      <c r="J57" s="62"/>
      <c r="K57" s="63"/>
      <c r="L57" s="64"/>
      <c r="M57" s="8"/>
      <c r="N57" s="66"/>
      <c r="O57" s="66"/>
      <c r="P57" s="70"/>
      <c r="Q57" s="70"/>
      <c r="R57" s="70"/>
      <c r="S57" s="70"/>
      <c r="T57" s="70"/>
      <c r="U57" s="68"/>
      <c r="V57" s="68"/>
      <c r="W57" s="69"/>
      <c r="X57" s="8"/>
    </row>
    <row r="58" spans="1:25" s="60" customFormat="1" x14ac:dyDescent="0.3">
      <c r="A58" s="8"/>
      <c r="B58" s="8"/>
      <c r="C58" s="8"/>
      <c r="D58" s="8"/>
      <c r="E58" s="8"/>
      <c r="F58" s="8"/>
      <c r="G58" s="8"/>
      <c r="H58" s="8"/>
      <c r="I58" s="8"/>
      <c r="J58" s="62"/>
      <c r="K58" s="63"/>
      <c r="L58" s="64"/>
      <c r="M58" s="8"/>
      <c r="N58" s="66"/>
      <c r="O58" s="66"/>
      <c r="P58" s="70"/>
      <c r="Q58" s="70"/>
      <c r="R58" s="70"/>
      <c r="S58" s="70"/>
      <c r="T58" s="70"/>
      <c r="U58" s="68"/>
      <c r="V58" s="68"/>
      <c r="W58" s="69"/>
      <c r="X58" s="8"/>
    </row>
    <row r="59" spans="1:25" s="60" customFormat="1" x14ac:dyDescent="0.3">
      <c r="A59" s="8"/>
      <c r="B59" s="8"/>
      <c r="C59" s="8"/>
      <c r="D59" s="8"/>
      <c r="E59" s="8"/>
      <c r="F59" s="8"/>
      <c r="G59" s="8"/>
      <c r="H59" s="8"/>
      <c r="I59" s="8"/>
      <c r="J59" s="62"/>
      <c r="K59" s="63"/>
      <c r="L59" s="64"/>
      <c r="M59" s="8"/>
      <c r="N59" s="66"/>
      <c r="O59" s="66"/>
      <c r="P59" s="70"/>
      <c r="Q59" s="70"/>
      <c r="R59" s="70"/>
      <c r="S59" s="70"/>
      <c r="T59" s="70"/>
      <c r="U59" s="68"/>
      <c r="V59" s="68"/>
      <c r="W59" s="69"/>
      <c r="X59" s="8"/>
    </row>
    <row r="60" spans="1:25" s="60" customFormat="1" x14ac:dyDescent="0.3">
      <c r="A60" s="8"/>
      <c r="B60" s="8"/>
      <c r="C60" s="8"/>
      <c r="D60" s="8"/>
      <c r="E60" s="8"/>
      <c r="F60" s="8"/>
      <c r="G60" s="8"/>
      <c r="H60" s="8"/>
      <c r="I60" s="8"/>
      <c r="J60" s="62"/>
      <c r="K60" s="63"/>
      <c r="L60" s="64"/>
      <c r="M60" s="8"/>
      <c r="N60" s="66"/>
      <c r="O60" s="66"/>
      <c r="P60" s="70"/>
      <c r="Q60" s="70"/>
      <c r="R60" s="70"/>
      <c r="S60" s="70"/>
      <c r="T60" s="70"/>
      <c r="U60" s="68"/>
      <c r="V60" s="68"/>
      <c r="W60" s="69"/>
      <c r="X60" s="8"/>
    </row>
    <row r="61" spans="1:25" s="60" customFormat="1" x14ac:dyDescent="0.3">
      <c r="A61" s="8"/>
      <c r="B61" s="8"/>
      <c r="C61" s="8"/>
      <c r="D61" s="8"/>
      <c r="E61" s="8"/>
      <c r="F61" s="8"/>
      <c r="G61" s="8"/>
      <c r="H61" s="8"/>
      <c r="I61" s="8"/>
      <c r="J61" s="62"/>
      <c r="K61" s="63"/>
      <c r="L61" s="64"/>
      <c r="M61" s="8"/>
      <c r="N61" s="66"/>
      <c r="O61" s="66"/>
      <c r="P61" s="70"/>
      <c r="Q61" s="70"/>
      <c r="R61" s="70"/>
      <c r="S61" s="70"/>
      <c r="T61" s="70"/>
      <c r="U61" s="68"/>
      <c r="V61" s="68"/>
      <c r="W61" s="69"/>
      <c r="X61" s="8"/>
    </row>
    <row r="62" spans="1:25" s="61" customFormat="1" x14ac:dyDescent="0.25">
      <c r="A62" s="8"/>
      <c r="B62" s="8"/>
      <c r="C62" s="8"/>
      <c r="D62" s="8"/>
      <c r="E62" s="8"/>
      <c r="F62" s="8"/>
      <c r="G62" s="8"/>
      <c r="H62" s="8"/>
      <c r="I62" s="8"/>
      <c r="J62" s="62"/>
      <c r="K62" s="63"/>
      <c r="L62" s="64"/>
      <c r="M62" s="8"/>
      <c r="N62" s="66"/>
      <c r="O62" s="66"/>
      <c r="P62" s="70"/>
      <c r="Q62" s="70"/>
      <c r="R62" s="70"/>
      <c r="S62" s="70"/>
      <c r="T62" s="70"/>
      <c r="U62" s="68"/>
      <c r="V62" s="68"/>
      <c r="W62" s="69"/>
      <c r="X62" s="8"/>
      <c r="Y62" s="60"/>
    </row>
    <row r="63" spans="1:25" s="61" customFormat="1" x14ac:dyDescent="0.25">
      <c r="A63" s="8"/>
      <c r="B63" s="8"/>
      <c r="C63" s="8"/>
      <c r="D63" s="8"/>
      <c r="E63" s="8"/>
      <c r="F63" s="8"/>
      <c r="G63" s="8"/>
      <c r="H63" s="8"/>
      <c r="I63" s="8"/>
      <c r="J63" s="62"/>
      <c r="K63" s="63"/>
      <c r="L63" s="64"/>
      <c r="M63" s="8"/>
      <c r="N63" s="66"/>
      <c r="O63" s="66"/>
      <c r="P63" s="70"/>
      <c r="Q63" s="70"/>
      <c r="R63" s="70"/>
      <c r="S63" s="70"/>
      <c r="T63" s="70"/>
      <c r="U63" s="68"/>
      <c r="V63" s="68"/>
      <c r="W63" s="69"/>
      <c r="X63" s="8"/>
      <c r="Y63" s="60"/>
    </row>
    <row r="64" spans="1:25" s="61" customFormat="1" x14ac:dyDescent="0.25">
      <c r="A64" s="8"/>
      <c r="B64" s="8"/>
      <c r="C64" s="8"/>
      <c r="D64" s="8"/>
      <c r="E64" s="8"/>
      <c r="F64" s="8"/>
      <c r="G64" s="8"/>
      <c r="H64" s="8"/>
      <c r="I64" s="8"/>
      <c r="J64" s="62"/>
      <c r="K64" s="63"/>
      <c r="L64" s="64"/>
      <c r="M64" s="8"/>
      <c r="N64" s="66"/>
      <c r="O64" s="66"/>
      <c r="P64" s="70"/>
      <c r="Q64" s="70"/>
      <c r="R64" s="70"/>
      <c r="S64" s="70"/>
      <c r="T64" s="70"/>
      <c r="U64" s="68"/>
      <c r="V64" s="68"/>
      <c r="W64" s="69"/>
      <c r="X64" s="8"/>
      <c r="Y64" s="60"/>
    </row>
    <row r="65" spans="1:25" s="61" customFormat="1" x14ac:dyDescent="0.25">
      <c r="A65" s="8"/>
      <c r="B65" s="8"/>
      <c r="C65" s="8"/>
      <c r="D65" s="8"/>
      <c r="E65" s="8"/>
      <c r="F65" s="8"/>
      <c r="G65" s="8"/>
      <c r="H65" s="8"/>
      <c r="I65" s="8"/>
      <c r="J65" s="62"/>
      <c r="K65" s="63"/>
      <c r="L65" s="64"/>
      <c r="M65" s="8"/>
      <c r="N65" s="66"/>
      <c r="O65" s="66"/>
      <c r="P65" s="70"/>
      <c r="Q65" s="70"/>
      <c r="R65" s="70"/>
      <c r="S65" s="70"/>
      <c r="T65" s="70"/>
      <c r="U65" s="68"/>
      <c r="V65" s="68"/>
      <c r="W65" s="69"/>
      <c r="X65" s="8"/>
      <c r="Y65" s="60"/>
    </row>
    <row r="66" spans="1:25" s="61" customFormat="1" x14ac:dyDescent="0.25">
      <c r="A66" s="8"/>
      <c r="B66" s="8"/>
      <c r="C66" s="8"/>
      <c r="D66" s="8"/>
      <c r="E66" s="8"/>
      <c r="F66" s="8"/>
      <c r="G66" s="8"/>
      <c r="H66" s="8"/>
      <c r="I66" s="8"/>
      <c r="J66" s="62"/>
      <c r="K66" s="63"/>
      <c r="L66" s="64"/>
      <c r="M66" s="8"/>
      <c r="N66" s="66"/>
      <c r="O66" s="66"/>
      <c r="P66" s="70"/>
      <c r="Q66" s="70"/>
      <c r="R66" s="70"/>
      <c r="S66" s="70"/>
      <c r="T66" s="70"/>
      <c r="U66" s="68"/>
      <c r="V66" s="68"/>
      <c r="W66" s="69"/>
      <c r="X66" s="8"/>
      <c r="Y66" s="60"/>
    </row>
    <row r="67" spans="1:25" s="61" customFormat="1" x14ac:dyDescent="0.25">
      <c r="A67" s="8"/>
      <c r="B67" s="8"/>
      <c r="C67" s="8"/>
      <c r="D67" s="8"/>
      <c r="E67" s="8"/>
      <c r="F67" s="8"/>
      <c r="G67" s="8"/>
      <c r="H67" s="8"/>
      <c r="I67" s="8"/>
      <c r="J67" s="62"/>
      <c r="K67" s="63"/>
      <c r="L67" s="64"/>
      <c r="M67" s="8"/>
      <c r="N67" s="66"/>
      <c r="O67" s="66"/>
      <c r="P67" s="70"/>
      <c r="Q67" s="70"/>
      <c r="R67" s="70"/>
      <c r="S67" s="70"/>
      <c r="T67" s="70"/>
      <c r="U67" s="68"/>
      <c r="V67" s="68"/>
      <c r="W67" s="69"/>
      <c r="X67" s="8"/>
      <c r="Y67" s="60"/>
    </row>
    <row r="68" spans="1:25" s="61" customFormat="1" x14ac:dyDescent="0.25">
      <c r="A68" s="8"/>
      <c r="B68" s="8"/>
      <c r="C68" s="8"/>
      <c r="D68" s="8"/>
      <c r="E68" s="8"/>
      <c r="F68" s="8"/>
      <c r="G68" s="8"/>
      <c r="H68" s="8"/>
      <c r="I68" s="8"/>
      <c r="J68" s="62"/>
      <c r="K68" s="63"/>
      <c r="L68" s="64"/>
      <c r="M68" s="8"/>
      <c r="N68" s="66"/>
      <c r="O68" s="66"/>
      <c r="P68" s="70"/>
      <c r="Q68" s="70"/>
      <c r="R68" s="70"/>
      <c r="S68" s="70"/>
      <c r="T68" s="70"/>
      <c r="U68" s="68"/>
      <c r="V68" s="68"/>
      <c r="W68" s="69"/>
      <c r="X68" s="8"/>
      <c r="Y68" s="60"/>
    </row>
    <row r="69" spans="1:25" s="61" customFormat="1" x14ac:dyDescent="0.25">
      <c r="A69" s="8"/>
      <c r="B69" s="8"/>
      <c r="C69" s="8"/>
      <c r="D69" s="8"/>
      <c r="E69" s="8"/>
      <c r="F69" s="8"/>
      <c r="G69" s="8"/>
      <c r="H69" s="8"/>
      <c r="I69" s="8"/>
      <c r="J69" s="62"/>
      <c r="K69" s="63"/>
      <c r="L69" s="64"/>
      <c r="M69" s="8"/>
      <c r="N69" s="66"/>
      <c r="O69" s="66"/>
      <c r="P69" s="70"/>
      <c r="Q69" s="70"/>
      <c r="R69" s="70"/>
      <c r="S69" s="70"/>
      <c r="T69" s="70"/>
      <c r="U69" s="68"/>
      <c r="V69" s="68"/>
      <c r="W69" s="69"/>
      <c r="X69" s="8"/>
      <c r="Y69" s="60"/>
    </row>
    <row r="70" spans="1:25" s="61" customFormat="1" x14ac:dyDescent="0.25">
      <c r="A70" s="8"/>
      <c r="B70" s="8"/>
      <c r="C70" s="8"/>
      <c r="D70" s="8"/>
      <c r="E70" s="8"/>
      <c r="F70" s="8"/>
      <c r="G70" s="8"/>
      <c r="H70" s="8"/>
      <c r="I70" s="8"/>
      <c r="J70" s="62"/>
      <c r="K70" s="63"/>
      <c r="L70" s="64"/>
      <c r="M70" s="8"/>
      <c r="N70" s="66"/>
      <c r="O70" s="66"/>
      <c r="P70" s="70"/>
      <c r="Q70" s="70"/>
      <c r="R70" s="70"/>
      <c r="S70" s="70"/>
      <c r="T70" s="70"/>
      <c r="U70" s="68"/>
      <c r="V70" s="68"/>
      <c r="W70" s="69"/>
      <c r="X70" s="8"/>
      <c r="Y70" s="60"/>
    </row>
  </sheetData>
  <sheetProtection sheet="1" objects="1" scenarios="1" selectLockedCells="1"/>
  <mergeCells count="1">
    <mergeCell ref="O10:P10"/>
  </mergeCells>
  <conditionalFormatting sqref="P14:P31">
    <cfRule type="expression" dxfId="153" priority="2" stopIfTrue="1">
      <formula>$O14&lt;&gt;""</formula>
    </cfRule>
  </conditionalFormatting>
  <conditionalFormatting sqref="O14:O31">
    <cfRule type="expression" dxfId="152" priority="3" stopIfTrue="1">
      <formula>AND($O14&lt;&gt;"",$P14&lt;&gt;"")</formula>
    </cfRule>
  </conditionalFormatting>
  <conditionalFormatting sqref="J14:W31">
    <cfRule type="expression" dxfId="151" priority="4" stopIfTrue="1">
      <formula>AND( $A14=1, $C14="T" )</formula>
    </cfRule>
    <cfRule type="expression" dxfId="150" priority="5" stopIfTrue="1">
      <formula>AND( $A14=2, $C14="Ü" )</formula>
    </cfRule>
    <cfRule type="expression" dxfId="149" priority="6" stopIfTrue="1">
      <formula>AND( $A14=3, $C14="ü" )</formula>
    </cfRule>
    <cfRule type="expression" dxfId="148" priority="7" stopIfTrue="1">
      <formula>AND( $A14=4, $C14="ü" )</formula>
    </cfRule>
  </conditionalFormatting>
  <conditionalFormatting sqref="T14:T31">
    <cfRule type="expression" dxfId="147" priority="1" stopIfTrue="1">
      <formula>AND($K14&lt;&gt;"",OR($O14&lt;&gt;"",$P14&lt;&gt;""))</formula>
    </cfRule>
  </conditionalFormatting>
  <printOptions horizontalCentered="1"/>
  <pageMargins left="0.19685039370078738" right="0.19685039370078738" top="0.19685039370078738" bottom="0.19685039370078738"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3E9D9A039D1F147B9477054A39C30BE" ma:contentTypeVersion="12" ma:contentTypeDescription="Create a new document." ma:contentTypeScope="" ma:versionID="6d3d290e8146626fa8078956038ff9fb">
  <xsd:schema xmlns:xsd="http://www.w3.org/2001/XMLSchema" xmlns:xs="http://www.w3.org/2001/XMLSchema" xmlns:p="http://schemas.microsoft.com/office/2006/metadata/properties" xmlns:ns2="facfbe5f-1a7d-449e-b32f-0875f311b490" xmlns:ns3="5c49985d-d498-454a-a648-c8dc158b95ce" targetNamespace="http://schemas.microsoft.com/office/2006/metadata/properties" ma:root="true" ma:fieldsID="d0263e3bae6a6c766b2365e7011cfc7a" ns2:_="" ns3:_="">
    <xsd:import namespace="facfbe5f-1a7d-449e-b32f-0875f311b490"/>
    <xsd:import namespace="5c49985d-d498-454a-a648-c8dc158b95c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cfbe5f-1a7d-449e-b32f-0875f311b4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49985d-d498-454a-a648-c8dc158b95c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6952A2-8BCA-471C-83D0-62E7F98CB370}">
  <ds:schemaRefs>
    <ds:schemaRef ds:uri="http://schemas.microsoft.com/sharepoint/v3/contenttype/forms"/>
  </ds:schemaRefs>
</ds:datastoreItem>
</file>

<file path=customXml/itemProps2.xml><?xml version="1.0" encoding="utf-8"?>
<ds:datastoreItem xmlns:ds="http://schemas.openxmlformats.org/officeDocument/2006/customXml" ds:itemID="{A6FCF3AA-0716-40B0-8806-29E4A0020FE8}">
  <ds:schemaRefs>
    <ds:schemaRef ds:uri="http://schemas.microsoft.com/office/infopath/2007/PartnerControls"/>
    <ds:schemaRef ds:uri="http://schemas.microsoft.com/office/2006/metadata/properties"/>
    <ds:schemaRef ds:uri="http://schemas.microsoft.com/office/2006/documentManagement/types"/>
    <ds:schemaRef ds:uri="http://purl.org/dc/elements/1.1/"/>
    <ds:schemaRef ds:uri="http://purl.org/dc/dcmitype/"/>
    <ds:schemaRef ds:uri="http://schemas.openxmlformats.org/package/2006/metadata/core-properties"/>
    <ds:schemaRef ds:uri="http://purl.org/dc/terms/"/>
    <ds:schemaRef ds:uri="5c49985d-d498-454a-a648-c8dc158b95ce"/>
    <ds:schemaRef ds:uri="facfbe5f-1a7d-449e-b32f-0875f311b490"/>
    <ds:schemaRef ds:uri="http://www.w3.org/XML/1998/namespace"/>
  </ds:schemaRefs>
</ds:datastoreItem>
</file>

<file path=customXml/itemProps3.xml><?xml version="1.0" encoding="utf-8"?>
<ds:datastoreItem xmlns:ds="http://schemas.openxmlformats.org/officeDocument/2006/customXml" ds:itemID="{791C9367-4221-4A1C-AC17-41E217DBCD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cfbe5f-1a7d-449e-b32f-0875f311b490"/>
    <ds:schemaRef ds:uri="5c49985d-d498-454a-a648-c8dc158b95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226</vt:i4>
      </vt:variant>
    </vt:vector>
  </HeadingPairs>
  <TitlesOfParts>
    <vt:vector size="230" baseType="lpstr">
      <vt:lpstr>Copertina</vt:lpstr>
      <vt:lpstr>Sommario</vt:lpstr>
      <vt:lpstr>Zusammenfassung_Auftraggeber_01</vt:lpstr>
      <vt:lpstr>Costi di servizio</vt:lpstr>
      <vt:lpstr>Anzahl_AG</vt:lpstr>
      <vt:lpstr>Anzahl_BK_TP</vt:lpstr>
      <vt:lpstr>Anzahl_IK_TP</vt:lpstr>
      <vt:lpstr>BK_Fest</vt:lpstr>
      <vt:lpstr>BK_Ges</vt:lpstr>
      <vt:lpstr>BK_Optionen</vt:lpstr>
      <vt:lpstr>BK_TP_01_Auftraggeber_02!Druckbereich</vt:lpstr>
      <vt:lpstr>BK_TP_01_Auftraggeber_03!Druckbereich</vt:lpstr>
      <vt:lpstr>BK_TP_01_Auftraggeber_04!Druckbereich</vt:lpstr>
      <vt:lpstr>BK_TP_01_Auftraggeber_05!Druckbereich</vt:lpstr>
      <vt:lpstr>BK_TP_01_Auftraggeber_06!Druckbereich</vt:lpstr>
      <vt:lpstr>BK_TP_01_Auftraggeber_07!Druckbereich</vt:lpstr>
      <vt:lpstr>BK_TP_01_Auftraggeber_08!Druckbereich</vt:lpstr>
      <vt:lpstr>BK_TP_01_Auftraggeber_09!Druckbereich</vt:lpstr>
      <vt:lpstr>BK_TP_01_Auftraggeber_10!Druckbereich</vt:lpstr>
      <vt:lpstr>BK_TP_02_Auftraggeber_01!Druckbereich</vt:lpstr>
      <vt:lpstr>BK_TP_02_Auftraggeber_02!Druckbereich</vt:lpstr>
      <vt:lpstr>BK_TP_02_Auftraggeber_03!Druckbereich</vt:lpstr>
      <vt:lpstr>BK_TP_02_Auftraggeber_04!Druckbereich</vt:lpstr>
      <vt:lpstr>BK_TP_02_Auftraggeber_05!Druckbereich</vt:lpstr>
      <vt:lpstr>BK_TP_02_Auftraggeber_06!Druckbereich</vt:lpstr>
      <vt:lpstr>BK_TP_02_Auftraggeber_07!Druckbereich</vt:lpstr>
      <vt:lpstr>BK_TP_02_Auftraggeber_08!Druckbereich</vt:lpstr>
      <vt:lpstr>BK_TP_02_Auftraggeber_09!Druckbereich</vt:lpstr>
      <vt:lpstr>BK_TP_02_Auftraggeber_10!Druckbereich</vt:lpstr>
      <vt:lpstr>BK_TP_03_Auftraggeber_01!Druckbereich</vt:lpstr>
      <vt:lpstr>BK_TP_03_Auftraggeber_02!Druckbereich</vt:lpstr>
      <vt:lpstr>BK_TP_03_Auftraggeber_03!Druckbereich</vt:lpstr>
      <vt:lpstr>BK_TP_03_Auftraggeber_04!Druckbereich</vt:lpstr>
      <vt:lpstr>BK_TP_03_Auftraggeber_05!Druckbereich</vt:lpstr>
      <vt:lpstr>BK_TP_03_Auftraggeber_06!Druckbereich</vt:lpstr>
      <vt:lpstr>BK_TP_03_Auftraggeber_07!Druckbereich</vt:lpstr>
      <vt:lpstr>BK_TP_03_Auftraggeber_08!Druckbereich</vt:lpstr>
      <vt:lpstr>BK_TP_03_Auftraggeber_09!Druckbereich</vt:lpstr>
      <vt:lpstr>BK_TP_03_Auftraggeber_10!Druckbereich</vt:lpstr>
      <vt:lpstr>BK_TP_04_Auftraggeber_01!Druckbereich</vt:lpstr>
      <vt:lpstr>BK_TP_04_Auftraggeber_02!Druckbereich</vt:lpstr>
      <vt:lpstr>BK_TP_04_Auftraggeber_03!Druckbereich</vt:lpstr>
      <vt:lpstr>BK_TP_04_Auftraggeber_04!Druckbereich</vt:lpstr>
      <vt:lpstr>BK_TP_04_Auftraggeber_05!Druckbereich</vt:lpstr>
      <vt:lpstr>BK_TP_04_Auftraggeber_06!Druckbereich</vt:lpstr>
      <vt:lpstr>BK_TP_04_Auftraggeber_07!Druckbereich</vt:lpstr>
      <vt:lpstr>BK_TP_04_Auftraggeber_08!Druckbereich</vt:lpstr>
      <vt:lpstr>BK_TP_04_Auftraggeber_09!Druckbereich</vt:lpstr>
      <vt:lpstr>BK_TP_04_Auftraggeber_10!Druckbereich</vt:lpstr>
      <vt:lpstr>BK_TP_05_Auftraggeber_01!Druckbereich</vt:lpstr>
      <vt:lpstr>BK_TP_05_Auftraggeber_02!Druckbereich</vt:lpstr>
      <vt:lpstr>BK_TP_05_Auftraggeber_03!Druckbereich</vt:lpstr>
      <vt:lpstr>BK_TP_05_Auftraggeber_04!Druckbereich</vt:lpstr>
      <vt:lpstr>BK_TP_05_Auftraggeber_05!Druckbereich</vt:lpstr>
      <vt:lpstr>BK_TP_05_Auftraggeber_06!Druckbereich</vt:lpstr>
      <vt:lpstr>BK_TP_05_Auftraggeber_07!Druckbereich</vt:lpstr>
      <vt:lpstr>BK_TP_05_Auftraggeber_08!Druckbereich</vt:lpstr>
      <vt:lpstr>BK_TP_05_Auftraggeber_09!Druckbereich</vt:lpstr>
      <vt:lpstr>BK_TP_05_Auftraggeber_10!Druckbereich</vt:lpstr>
      <vt:lpstr>Copertina!Druckbereich</vt:lpstr>
      <vt:lpstr>'Costi di servizio'!Druckbereich</vt:lpstr>
      <vt:lpstr>IK_TP_01_Auftraggeber_01!Druckbereich</vt:lpstr>
      <vt:lpstr>IK_TP_01_Auftraggeber_02!Druckbereich</vt:lpstr>
      <vt:lpstr>IK_TP_01_Auftraggeber_03!Druckbereich</vt:lpstr>
      <vt:lpstr>IK_TP_01_Auftraggeber_04!Druckbereich</vt:lpstr>
      <vt:lpstr>IK_TP_01_Auftraggeber_05!Druckbereich</vt:lpstr>
      <vt:lpstr>IK_TP_01_Auftraggeber_06!Druckbereich</vt:lpstr>
      <vt:lpstr>IK_TP_01_Auftraggeber_07!Druckbereich</vt:lpstr>
      <vt:lpstr>IK_TP_01_Auftraggeber_08!Druckbereich</vt:lpstr>
      <vt:lpstr>IK_TP_01_Auftraggeber_09!Druckbereich</vt:lpstr>
      <vt:lpstr>IK_TP_01_Auftraggeber_10!Druckbereich</vt:lpstr>
      <vt:lpstr>IK_TP_02_Auftraggeber_01!Druckbereich</vt:lpstr>
      <vt:lpstr>IK_TP_02_Auftraggeber_02!Druckbereich</vt:lpstr>
      <vt:lpstr>IK_TP_02_Auftraggeber_03!Druckbereich</vt:lpstr>
      <vt:lpstr>IK_TP_02_Auftraggeber_04!Druckbereich</vt:lpstr>
      <vt:lpstr>IK_TP_02_Auftraggeber_05!Druckbereich</vt:lpstr>
      <vt:lpstr>IK_TP_02_Auftraggeber_06!Druckbereich</vt:lpstr>
      <vt:lpstr>IK_TP_02_Auftraggeber_07!Druckbereich</vt:lpstr>
      <vt:lpstr>IK_TP_02_Auftraggeber_08!Druckbereich</vt:lpstr>
      <vt:lpstr>IK_TP_02_Auftraggeber_09!Druckbereich</vt:lpstr>
      <vt:lpstr>IK_TP_02_Auftraggeber_10!Druckbereich</vt:lpstr>
      <vt:lpstr>IK_TP_03_Auftraggeber_01!Druckbereich</vt:lpstr>
      <vt:lpstr>IK_TP_03_Auftraggeber_02!Druckbereich</vt:lpstr>
      <vt:lpstr>IK_TP_03_Auftraggeber_03!Druckbereich</vt:lpstr>
      <vt:lpstr>IK_TP_03_Auftraggeber_04!Druckbereich</vt:lpstr>
      <vt:lpstr>IK_TP_03_Auftraggeber_05!Druckbereich</vt:lpstr>
      <vt:lpstr>IK_TP_03_Auftraggeber_06!Druckbereich</vt:lpstr>
      <vt:lpstr>IK_TP_03_Auftraggeber_07!Druckbereich</vt:lpstr>
      <vt:lpstr>IK_TP_03_Auftraggeber_08!Druckbereich</vt:lpstr>
      <vt:lpstr>IK_TP_03_Auftraggeber_09!Druckbereich</vt:lpstr>
      <vt:lpstr>IK_TP_03_Auftraggeber_10!Druckbereich</vt:lpstr>
      <vt:lpstr>IK_TP_04_Auftraggeber_01!Druckbereich</vt:lpstr>
      <vt:lpstr>IK_TP_04_Auftraggeber_02!Druckbereich</vt:lpstr>
      <vt:lpstr>IK_TP_04_Auftraggeber_03!Druckbereich</vt:lpstr>
      <vt:lpstr>IK_TP_04_Auftraggeber_04!Druckbereich</vt:lpstr>
      <vt:lpstr>IK_TP_04_Auftraggeber_05!Druckbereich</vt:lpstr>
      <vt:lpstr>IK_TP_04_Auftraggeber_06!Druckbereich</vt:lpstr>
      <vt:lpstr>IK_TP_04_Auftraggeber_07!Druckbereich</vt:lpstr>
      <vt:lpstr>IK_TP_04_Auftraggeber_08!Druckbereich</vt:lpstr>
      <vt:lpstr>IK_TP_04_Auftraggeber_09!Druckbereich</vt:lpstr>
      <vt:lpstr>IK_TP_04_Auftraggeber_10!Druckbereich</vt:lpstr>
      <vt:lpstr>IK_TP_05_Auftraggeber_01!Druckbereich</vt:lpstr>
      <vt:lpstr>IK_TP_05_Auftraggeber_02!Druckbereich</vt:lpstr>
      <vt:lpstr>IK_TP_05_Auftraggeber_03!Druckbereich</vt:lpstr>
      <vt:lpstr>IK_TP_05_Auftraggeber_04!Druckbereich</vt:lpstr>
      <vt:lpstr>IK_TP_05_Auftraggeber_05!Druckbereich</vt:lpstr>
      <vt:lpstr>IK_TP_05_Auftraggeber_06!Druckbereich</vt:lpstr>
      <vt:lpstr>IK_TP_05_Auftraggeber_07!Druckbereich</vt:lpstr>
      <vt:lpstr>IK_TP_05_Auftraggeber_08!Druckbereich</vt:lpstr>
      <vt:lpstr>IK_TP_05_Auftraggeber_09!Druckbereich</vt:lpstr>
      <vt:lpstr>IK_TP_05_Auftraggeber_10!Druckbereich</vt:lpstr>
      <vt:lpstr>Sommario!Druckbereich</vt:lpstr>
      <vt:lpstr>Zusammenfassung_Auftraggebe_08!Druckbereich</vt:lpstr>
      <vt:lpstr>Zusammenfassung_Auftraggeber_01!Druckbereich</vt:lpstr>
      <vt:lpstr>Zusammenfassung_Auftraggeber_02!Druckbereich</vt:lpstr>
      <vt:lpstr>Zusammenfassung_Auftraggeber_03!Druckbereich</vt:lpstr>
      <vt:lpstr>Zusammenfassung_Auftraggeber_04!Druckbereich</vt:lpstr>
      <vt:lpstr>Zusammenfassung_Auftraggeber_05!Druckbereich</vt:lpstr>
      <vt:lpstr>Zusammenfassung_Auftraggeber_06!Druckbereich</vt:lpstr>
      <vt:lpstr>Zusammenfassung_Auftraggeber_07!Druckbereich</vt:lpstr>
      <vt:lpstr>Zusammenfassung_Auftraggeber_09!Druckbereich</vt:lpstr>
      <vt:lpstr>Zusammenfassung_Auftraggeber_10!Druckbereich</vt:lpstr>
      <vt:lpstr>BK_TP_01_Auftraggeber_02!Drucktitel</vt:lpstr>
      <vt:lpstr>BK_TP_01_Auftraggeber_03!Drucktitel</vt:lpstr>
      <vt:lpstr>BK_TP_01_Auftraggeber_04!Drucktitel</vt:lpstr>
      <vt:lpstr>BK_TP_01_Auftraggeber_05!Drucktitel</vt:lpstr>
      <vt:lpstr>BK_TP_01_Auftraggeber_06!Drucktitel</vt:lpstr>
      <vt:lpstr>BK_TP_01_Auftraggeber_07!Drucktitel</vt:lpstr>
      <vt:lpstr>BK_TP_01_Auftraggeber_08!Drucktitel</vt:lpstr>
      <vt:lpstr>BK_TP_01_Auftraggeber_09!Drucktitel</vt:lpstr>
      <vt:lpstr>BK_TP_01_Auftraggeber_10!Drucktitel</vt:lpstr>
      <vt:lpstr>BK_TP_02_Auftraggeber_01!Drucktitel</vt:lpstr>
      <vt:lpstr>BK_TP_02_Auftraggeber_02!Drucktitel</vt:lpstr>
      <vt:lpstr>BK_TP_02_Auftraggeber_03!Drucktitel</vt:lpstr>
      <vt:lpstr>BK_TP_02_Auftraggeber_04!Drucktitel</vt:lpstr>
      <vt:lpstr>BK_TP_02_Auftraggeber_05!Drucktitel</vt:lpstr>
      <vt:lpstr>BK_TP_02_Auftraggeber_06!Drucktitel</vt:lpstr>
      <vt:lpstr>BK_TP_02_Auftraggeber_07!Drucktitel</vt:lpstr>
      <vt:lpstr>BK_TP_02_Auftraggeber_08!Drucktitel</vt:lpstr>
      <vt:lpstr>BK_TP_02_Auftraggeber_09!Drucktitel</vt:lpstr>
      <vt:lpstr>BK_TP_02_Auftraggeber_10!Drucktitel</vt:lpstr>
      <vt:lpstr>BK_TP_03_Auftraggeber_01!Drucktitel</vt:lpstr>
      <vt:lpstr>BK_TP_03_Auftraggeber_02!Drucktitel</vt:lpstr>
      <vt:lpstr>BK_TP_03_Auftraggeber_03!Drucktitel</vt:lpstr>
      <vt:lpstr>BK_TP_03_Auftraggeber_04!Drucktitel</vt:lpstr>
      <vt:lpstr>BK_TP_03_Auftraggeber_05!Drucktitel</vt:lpstr>
      <vt:lpstr>BK_TP_03_Auftraggeber_06!Drucktitel</vt:lpstr>
      <vt:lpstr>BK_TP_03_Auftraggeber_07!Drucktitel</vt:lpstr>
      <vt:lpstr>BK_TP_03_Auftraggeber_08!Drucktitel</vt:lpstr>
      <vt:lpstr>BK_TP_03_Auftraggeber_09!Drucktitel</vt:lpstr>
      <vt:lpstr>BK_TP_03_Auftraggeber_10!Drucktitel</vt:lpstr>
      <vt:lpstr>BK_TP_04_Auftraggeber_01!Drucktitel</vt:lpstr>
      <vt:lpstr>BK_TP_04_Auftraggeber_02!Drucktitel</vt:lpstr>
      <vt:lpstr>BK_TP_04_Auftraggeber_03!Drucktitel</vt:lpstr>
      <vt:lpstr>BK_TP_04_Auftraggeber_04!Drucktitel</vt:lpstr>
      <vt:lpstr>BK_TP_04_Auftraggeber_05!Drucktitel</vt:lpstr>
      <vt:lpstr>BK_TP_04_Auftraggeber_06!Drucktitel</vt:lpstr>
      <vt:lpstr>BK_TP_04_Auftraggeber_07!Drucktitel</vt:lpstr>
      <vt:lpstr>BK_TP_04_Auftraggeber_08!Drucktitel</vt:lpstr>
      <vt:lpstr>BK_TP_04_Auftraggeber_09!Drucktitel</vt:lpstr>
      <vt:lpstr>BK_TP_04_Auftraggeber_10!Drucktitel</vt:lpstr>
      <vt:lpstr>BK_TP_05_Auftraggeber_01!Drucktitel</vt:lpstr>
      <vt:lpstr>BK_TP_05_Auftraggeber_02!Drucktitel</vt:lpstr>
      <vt:lpstr>BK_TP_05_Auftraggeber_03!Drucktitel</vt:lpstr>
      <vt:lpstr>BK_TP_05_Auftraggeber_04!Drucktitel</vt:lpstr>
      <vt:lpstr>BK_TP_05_Auftraggeber_05!Drucktitel</vt:lpstr>
      <vt:lpstr>BK_TP_05_Auftraggeber_06!Drucktitel</vt:lpstr>
      <vt:lpstr>BK_TP_05_Auftraggeber_07!Drucktitel</vt:lpstr>
      <vt:lpstr>BK_TP_05_Auftraggeber_08!Drucktitel</vt:lpstr>
      <vt:lpstr>BK_TP_05_Auftraggeber_09!Drucktitel</vt:lpstr>
      <vt:lpstr>BK_TP_05_Auftraggeber_10!Drucktitel</vt:lpstr>
      <vt:lpstr>'Costi di servizio'!Drucktitel</vt:lpstr>
      <vt:lpstr>IK_TP_01_Auftraggeber_01!Drucktitel</vt:lpstr>
      <vt:lpstr>IK_TP_01_Auftraggeber_02!Drucktitel</vt:lpstr>
      <vt:lpstr>IK_TP_01_Auftraggeber_03!Drucktitel</vt:lpstr>
      <vt:lpstr>IK_TP_01_Auftraggeber_04!Drucktitel</vt:lpstr>
      <vt:lpstr>IK_TP_01_Auftraggeber_05!Drucktitel</vt:lpstr>
      <vt:lpstr>IK_TP_01_Auftraggeber_06!Drucktitel</vt:lpstr>
      <vt:lpstr>IK_TP_01_Auftraggeber_07!Drucktitel</vt:lpstr>
      <vt:lpstr>IK_TP_01_Auftraggeber_08!Drucktitel</vt:lpstr>
      <vt:lpstr>IK_TP_01_Auftraggeber_09!Drucktitel</vt:lpstr>
      <vt:lpstr>IK_TP_01_Auftraggeber_10!Drucktitel</vt:lpstr>
      <vt:lpstr>IK_TP_02_Auftraggeber_01!Drucktitel</vt:lpstr>
      <vt:lpstr>IK_TP_02_Auftraggeber_02!Drucktitel</vt:lpstr>
      <vt:lpstr>IK_TP_02_Auftraggeber_03!Drucktitel</vt:lpstr>
      <vt:lpstr>IK_TP_02_Auftraggeber_04!Drucktitel</vt:lpstr>
      <vt:lpstr>IK_TP_02_Auftraggeber_05!Drucktitel</vt:lpstr>
      <vt:lpstr>IK_TP_02_Auftraggeber_06!Drucktitel</vt:lpstr>
      <vt:lpstr>IK_TP_02_Auftraggeber_07!Drucktitel</vt:lpstr>
      <vt:lpstr>IK_TP_02_Auftraggeber_08!Drucktitel</vt:lpstr>
      <vt:lpstr>IK_TP_02_Auftraggeber_09!Drucktitel</vt:lpstr>
      <vt:lpstr>IK_TP_02_Auftraggeber_10!Drucktitel</vt:lpstr>
      <vt:lpstr>IK_TP_03_Auftraggeber_01!Drucktitel</vt:lpstr>
      <vt:lpstr>IK_TP_03_Auftraggeber_02!Drucktitel</vt:lpstr>
      <vt:lpstr>IK_TP_03_Auftraggeber_03!Drucktitel</vt:lpstr>
      <vt:lpstr>IK_TP_03_Auftraggeber_04!Drucktitel</vt:lpstr>
      <vt:lpstr>IK_TP_03_Auftraggeber_05!Drucktitel</vt:lpstr>
      <vt:lpstr>IK_TP_03_Auftraggeber_06!Drucktitel</vt:lpstr>
      <vt:lpstr>IK_TP_03_Auftraggeber_07!Drucktitel</vt:lpstr>
      <vt:lpstr>IK_TP_03_Auftraggeber_08!Drucktitel</vt:lpstr>
      <vt:lpstr>IK_TP_03_Auftraggeber_09!Drucktitel</vt:lpstr>
      <vt:lpstr>IK_TP_03_Auftraggeber_10!Drucktitel</vt:lpstr>
      <vt:lpstr>IK_TP_04_Auftraggeber_01!Drucktitel</vt:lpstr>
      <vt:lpstr>IK_TP_04_Auftraggeber_02!Drucktitel</vt:lpstr>
      <vt:lpstr>IK_TP_04_Auftraggeber_03!Drucktitel</vt:lpstr>
      <vt:lpstr>IK_TP_04_Auftraggeber_04!Drucktitel</vt:lpstr>
      <vt:lpstr>IK_TP_04_Auftraggeber_05!Drucktitel</vt:lpstr>
      <vt:lpstr>IK_TP_04_Auftraggeber_06!Drucktitel</vt:lpstr>
      <vt:lpstr>IK_TP_04_Auftraggeber_07!Drucktitel</vt:lpstr>
      <vt:lpstr>IK_TP_04_Auftraggeber_08!Drucktitel</vt:lpstr>
      <vt:lpstr>IK_TP_04_Auftraggeber_09!Drucktitel</vt:lpstr>
      <vt:lpstr>IK_TP_04_Auftraggeber_10!Drucktitel</vt:lpstr>
      <vt:lpstr>IK_TP_05_Auftraggeber_01!Drucktitel</vt:lpstr>
      <vt:lpstr>IK_TP_05_Auftraggeber_02!Drucktitel</vt:lpstr>
      <vt:lpstr>IK_TP_05_Auftraggeber_03!Drucktitel</vt:lpstr>
      <vt:lpstr>IK_TP_05_Auftraggeber_04!Drucktitel</vt:lpstr>
      <vt:lpstr>IK_TP_05_Auftraggeber_05!Drucktitel</vt:lpstr>
      <vt:lpstr>IK_TP_05_Auftraggeber_06!Drucktitel</vt:lpstr>
      <vt:lpstr>IK_TP_05_Auftraggeber_07!Drucktitel</vt:lpstr>
      <vt:lpstr>IK_TP_05_Auftraggeber_08!Drucktitel</vt:lpstr>
      <vt:lpstr>IK_TP_05_Auftraggeber_09!Drucktitel</vt:lpstr>
      <vt:lpstr>IK_TP_05_Auftraggeber_10!Drucktitel</vt:lpstr>
      <vt:lpstr>Gesamtpreis_Alles</vt:lpstr>
      <vt:lpstr>Gesamtpreis_Festpositionen</vt:lpstr>
      <vt:lpstr>Gesamtpreis_Optionen</vt:lpstr>
      <vt:lpstr>IK_Fest</vt:lpstr>
      <vt:lpstr>IK_Ges</vt:lpstr>
      <vt:lpstr>IK_Optionen</vt:lpstr>
      <vt:lpstr>Optionen_Toggle</vt:lpstr>
      <vt:lpstr>Vergabeschutz_Boolean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Laurenz Ra</dc:creator>
  <cp:lastModifiedBy>Christian Landrock</cp:lastModifiedBy>
  <cp:lastPrinted>2020-11-21T11:10:45Z</cp:lastPrinted>
  <dcterms:created xsi:type="dcterms:W3CDTF">2015-06-05T18:19:34Z</dcterms:created>
  <dcterms:modified xsi:type="dcterms:W3CDTF">2021-02-08T17:51:34Z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0x01010033E9D9A039D1F147B9477054A39C30BE</vt:lpwstr>
  </property>
</Properties>
</file>