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460" windowWidth="15330" windowHeight="3920" tabRatio="879" activeTab="4"/>
  </bookViews>
  <sheets>
    <sheet name="Copertina" sheetId="1" r:id="rId1"/>
    <sheet name="ipotesi di base" sheetId="2" r:id="rId2"/>
    <sheet name="Costi di investimento" sheetId="3" r:id="rId3"/>
    <sheet name="Ricavi" sheetId="4" r:id="rId4"/>
    <sheet name="Costi di gestione" sheetId="5" r:id="rId5"/>
    <sheet name="Finanziamento" sheetId="6" r:id="rId6"/>
    <sheet name="Conto economico" sheetId="7" r:id="rId7"/>
    <sheet name="IVA" sheetId="8" r:id="rId8"/>
    <sheet name="Flussi finanziari" sheetId="9" r:id="rId9"/>
  </sheets>
  <definedNames/>
  <calcPr fullCalcOnLoad="1"/>
</workbook>
</file>

<file path=xl/sharedStrings.xml><?xml version="1.0" encoding="utf-8"?>
<sst xmlns="http://schemas.openxmlformats.org/spreadsheetml/2006/main" count="223" uniqueCount="183">
  <si>
    <t>DATI DI INVESTIMENTO</t>
  </si>
  <si>
    <t>COSTI</t>
  </si>
  <si>
    <t>RICAVI</t>
  </si>
  <si>
    <t>Anni</t>
  </si>
  <si>
    <t>Quota capitale</t>
  </si>
  <si>
    <t>Quota interessi</t>
  </si>
  <si>
    <t>Rata annuale</t>
  </si>
  <si>
    <t>Anno</t>
  </si>
  <si>
    <t>Ammortamenti</t>
  </si>
  <si>
    <t>Costi totali</t>
  </si>
  <si>
    <t>Costo capitale di debito</t>
  </si>
  <si>
    <t>Anno di inizio</t>
  </si>
  <si>
    <t>Interesse</t>
  </si>
  <si>
    <t>Importo</t>
  </si>
  <si>
    <t>Esposizione</t>
  </si>
  <si>
    <t xml:space="preserve">IRES </t>
  </si>
  <si>
    <t>Irap</t>
  </si>
  <si>
    <t>VAN</t>
  </si>
  <si>
    <t>TIR</t>
  </si>
  <si>
    <t>INPUT PER ANALISI ECONOMICO-FINANZIARIA</t>
  </si>
  <si>
    <t>IVA</t>
  </si>
  <si>
    <t>IVA Lavori</t>
  </si>
  <si>
    <t>Reddito operativo (EBIT)</t>
  </si>
  <si>
    <t>Reddito netto</t>
  </si>
  <si>
    <t>Tasso Ke</t>
  </si>
  <si>
    <t>Tasso risk free</t>
  </si>
  <si>
    <t>Premio rischio operativo</t>
  </si>
  <si>
    <t>Premio rischio finanziario</t>
  </si>
  <si>
    <t>Premio rischio liquidità</t>
  </si>
  <si>
    <t>Costo capitale proprio</t>
  </si>
  <si>
    <t>WACC</t>
  </si>
  <si>
    <t>Finanziamenti</t>
  </si>
  <si>
    <t>Interessi</t>
  </si>
  <si>
    <t>Beneficio fiscale</t>
  </si>
  <si>
    <t>FCFE (FC equity)</t>
  </si>
  <si>
    <t>VAN E</t>
  </si>
  <si>
    <t>TIR E</t>
  </si>
  <si>
    <t>Margine operativo lordo (EBDIT)</t>
  </si>
  <si>
    <t xml:space="preserve">Reddito operativo </t>
  </si>
  <si>
    <t>Flusso cassa (FCFO)</t>
  </si>
  <si>
    <t>1° anno</t>
  </si>
  <si>
    <t>2° anno</t>
  </si>
  <si>
    <t>Inlfazione</t>
  </si>
  <si>
    <t>Inflazione personale</t>
  </si>
  <si>
    <t>Totale ricavi</t>
  </si>
  <si>
    <t xml:space="preserve">(+)  ∆ Ammortamento </t>
  </si>
  <si>
    <t>Reddito ante imposte</t>
  </si>
  <si>
    <t>(=) Flusso di cassa gestione corrente</t>
  </si>
  <si>
    <t>(-) Investimenti</t>
  </si>
  <si>
    <t>(-/+) IVA</t>
  </si>
  <si>
    <t>IVA e imposte progettazione</t>
  </si>
  <si>
    <t>Risorse a carico operatore privato</t>
  </si>
  <si>
    <t>(-) Imposte operative</t>
  </si>
  <si>
    <t>IVA contributo pubblico</t>
  </si>
  <si>
    <t>DSCR</t>
  </si>
  <si>
    <t>FCFO</t>
  </si>
  <si>
    <t>Servizio del debito</t>
  </si>
  <si>
    <t>ADSCR</t>
  </si>
  <si>
    <t>Canone di disponibilità</t>
  </si>
  <si>
    <t>Canone di servizio</t>
  </si>
  <si>
    <t>Somma canoni</t>
  </si>
  <si>
    <t>Ricavo netto estivo</t>
  </si>
  <si>
    <t>Costi operativi fissi</t>
  </si>
  <si>
    <t>Oneri finanziari IVA</t>
  </si>
  <si>
    <t>Oneri finanziari debito</t>
  </si>
  <si>
    <t xml:space="preserve">Quadro economico di massima iniziale dell’intervento </t>
  </si>
  <si>
    <t>IVA sistemazione e urbanizzazione (10%)</t>
  </si>
  <si>
    <t>IVA edificio (10%)</t>
  </si>
  <si>
    <t>Costo investimento a carico concessionario</t>
  </si>
  <si>
    <t>Durata gestione in anni</t>
  </si>
  <si>
    <t>Ammortamento annuale</t>
  </si>
  <si>
    <t>Costi operativi</t>
  </si>
  <si>
    <t>Utenze</t>
  </si>
  <si>
    <t>Pulizia</t>
  </si>
  <si>
    <t>Riscaldamento</t>
  </si>
  <si>
    <t>Energia elettrica</t>
  </si>
  <si>
    <t>Acqua</t>
  </si>
  <si>
    <t>Costi sgombero neve</t>
  </si>
  <si>
    <t>a regime</t>
  </si>
  <si>
    <t>anno 1</t>
  </si>
  <si>
    <t>anno 2</t>
  </si>
  <si>
    <t>anno 3</t>
  </si>
  <si>
    <t>Totale costi operativi fissi</t>
  </si>
  <si>
    <t>Costi operativi variabili</t>
  </si>
  <si>
    <t>Totale costi operativi variabili</t>
  </si>
  <si>
    <t>Costi manutenzione</t>
  </si>
  <si>
    <t>Costi coordinamento gestionale fissi</t>
  </si>
  <si>
    <t>Costi coordinamento gestionale variabili</t>
  </si>
  <si>
    <t>perdite IRES riportabili</t>
  </si>
  <si>
    <t>Imposte</t>
  </si>
  <si>
    <t>IVA spese tecniche e contributo previdenziale (22%)</t>
  </si>
  <si>
    <t>PROVINCIA AUTONOMA DI BOLZANO - ALTO ADIGE                                                                           Piano di fattibilità economico - finanziario</t>
  </si>
  <si>
    <t>Con riferimento al piano economico e finanziario, composto da Conto Economico, Stato Patrimoniale e Flussi finanziari, è necessario indicare le voci  riportate nei prospetti dei fogli seguenti, attenendosi, per quanto possibile, alla struttura adottata</t>
  </si>
  <si>
    <t>INPUT INIZIALI</t>
  </si>
  <si>
    <t>Totale investimento</t>
  </si>
  <si>
    <t>DATI DI GESTIONE</t>
  </si>
  <si>
    <t>modello a valori nominali</t>
  </si>
  <si>
    <t>Costo del capitale di debito</t>
  </si>
  <si>
    <t>Tasso EurIrs 20 anni lettera</t>
  </si>
  <si>
    <t>Spread project finance</t>
  </si>
  <si>
    <t>Struttura finanziaria</t>
  </si>
  <si>
    <t>Contributo pubblico conto lavori</t>
  </si>
  <si>
    <t>Capitale di debito</t>
  </si>
  <si>
    <t>Capitale di rischio (equity)</t>
  </si>
  <si>
    <t>Tasso di attualizzazione</t>
  </si>
  <si>
    <t>Quadro economico di massima iniziale dell'investimento</t>
  </si>
  <si>
    <t>INVESTIMENTI INFRASTRUTTURALI</t>
  </si>
  <si>
    <t>VALORE</t>
  </si>
  <si>
    <t>Terreno e spese accessorie</t>
  </si>
  <si>
    <t>Sistemazione e urbanizzazione</t>
  </si>
  <si>
    <t>Edificio (12.538 x 375 x 1,1)</t>
  </si>
  <si>
    <t>Spese tecniche e contributo previdenziale</t>
  </si>
  <si>
    <t>Finanziamento investimento (calcolo separato)</t>
  </si>
  <si>
    <t>Percentuale costo edificio</t>
  </si>
  <si>
    <t>%</t>
  </si>
  <si>
    <t>Arredo (% edificio)</t>
  </si>
  <si>
    <t>A</t>
  </si>
  <si>
    <t>Importo dei lavori</t>
  </si>
  <si>
    <t>a1</t>
  </si>
  <si>
    <t>a2</t>
  </si>
  <si>
    <t>a3</t>
  </si>
  <si>
    <t>a4</t>
  </si>
  <si>
    <t>B</t>
  </si>
  <si>
    <t>b1</t>
  </si>
  <si>
    <t>b2</t>
  </si>
  <si>
    <t>Somme a disposizione della stazione appaltante</t>
  </si>
  <si>
    <t>C</t>
  </si>
  <si>
    <t>TOTALE OPERE (A + B)</t>
  </si>
  <si>
    <t>Totale Lavori</t>
  </si>
  <si>
    <t>Totale Somme a disposizione</t>
  </si>
  <si>
    <t>D</t>
  </si>
  <si>
    <t>IVA terreno e spese accessorie (22%)</t>
  </si>
  <si>
    <t>IVA arredo (22%)</t>
  </si>
  <si>
    <t>d1</t>
  </si>
  <si>
    <t>d2</t>
  </si>
  <si>
    <t>d3</t>
  </si>
  <si>
    <t>d4</t>
  </si>
  <si>
    <t>d5</t>
  </si>
  <si>
    <t>COSTI DI GESTIONE</t>
  </si>
  <si>
    <t>Costi di coordinamento</t>
  </si>
  <si>
    <t>Costi di manutenzione ordinaria</t>
  </si>
  <si>
    <t>Costi di manutenzione straordinaria</t>
  </si>
  <si>
    <t>Totale costi di manutenzione</t>
  </si>
  <si>
    <t>Costi di ammortamento</t>
  </si>
  <si>
    <t>Costo di ammortamento annuale</t>
  </si>
  <si>
    <t>FINANZIAMENTO</t>
  </si>
  <si>
    <t>CONTO ECONOMICO DEL PROGETTO</t>
  </si>
  <si>
    <t>Canoni</t>
  </si>
  <si>
    <t>Ricavi estivi</t>
  </si>
  <si>
    <t xml:space="preserve">Oneri finanziari </t>
  </si>
  <si>
    <t>Totale oneri finanziari IVA</t>
  </si>
  <si>
    <t>CALCOLO IVA</t>
  </si>
  <si>
    <t>Redditi</t>
  </si>
  <si>
    <t>Ricavi da altro</t>
  </si>
  <si>
    <t>Contributo pubblico</t>
  </si>
  <si>
    <t>IVA  a DEBITO</t>
  </si>
  <si>
    <t>Costi  operativi</t>
  </si>
  <si>
    <t>IVA  a CREDITO operativa</t>
  </si>
  <si>
    <t>Investimento</t>
  </si>
  <si>
    <t>IVA  a CREDITO Investimento</t>
  </si>
  <si>
    <t>IVA a CREDITO</t>
  </si>
  <si>
    <t>SALDO</t>
  </si>
  <si>
    <t>Credito IVA iniziale</t>
  </si>
  <si>
    <t>IVA da Versare</t>
  </si>
  <si>
    <t>Credito IVA del periodo</t>
  </si>
  <si>
    <t>Credito IVA intermedio</t>
  </si>
  <si>
    <t>IVA versata</t>
  </si>
  <si>
    <t>Credito IVA finale</t>
  </si>
  <si>
    <t>Costi di manutenzione fissi</t>
  </si>
  <si>
    <t>Costi di coordinamento gestionale fissi</t>
  </si>
  <si>
    <t>Costi di coordinamento gestionale variabili</t>
  </si>
  <si>
    <t>Durata gestione operativa</t>
  </si>
  <si>
    <t>su reddito ante imposte</t>
  </si>
  <si>
    <t>IRES</t>
  </si>
  <si>
    <t>su EBIT + oneri finanziari IVA</t>
  </si>
  <si>
    <t>IRAP</t>
  </si>
  <si>
    <t>In relazione al prospetto "Flussi finanziari ed indicatori", è necessario indicare il valore delle voci di sintesi e degli indicatori sotto riportati, con particolare riferimento alle celle evidenziate (FCFO; VAN di progetto; TIR di progetto; FCFE; VAN dell'azionista; TIR dell'azionista; DSCR)</t>
  </si>
  <si>
    <t>FLUSSI FINANZIARI ED INDICATORI</t>
  </si>
  <si>
    <t>Costruzione 1</t>
  </si>
  <si>
    <t>Costruzione 2</t>
  </si>
  <si>
    <t>Ricavi da canoni</t>
  </si>
  <si>
    <t>IVA costi di investimento</t>
  </si>
  <si>
    <t>TOTALE INVESTIMENTO INFRASTRUTTURALE (C + D)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</si>
</sst>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  <numFmt numFmtId="187" formatCode="0.0%"/>
    <numFmt numFmtId="188" formatCode="#,##0_ ;\-#,##0\ "/>
    <numFmt numFmtId="189" formatCode="#,##0.000"/>
    <numFmt numFmtId="190" formatCode="0.000000000%"/>
    <numFmt numFmtId="191" formatCode="_-* #,##0.00_-;\-* #,##0.00_-;_-* &quot;-&quot;_-;_-@_-"/>
    <numFmt numFmtId="192" formatCode="&quot;€&quot;\ #,##0.00"/>
    <numFmt numFmtId="193" formatCode="0.0"/>
    <numFmt numFmtId="194" formatCode="#,##0.0"/>
    <numFmt numFmtId="195" formatCode="_-* #,##0.00_-;\-* #,##0.00_-;_-* \-??_-;_-@_-"/>
    <numFmt numFmtId="196" formatCode="_-* #,##0.00_-;\-* #,##0.00_-;_-* \-_-;_-@_-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0.00000"/>
    <numFmt numFmtId="206" formatCode="0.0000"/>
    <numFmt numFmtId="207" formatCode="0.000"/>
    <numFmt numFmtId="208" formatCode="0.000%"/>
    <numFmt numFmtId="209" formatCode="0.0000%"/>
    <numFmt numFmtId="210" formatCode="#,##0\ [$€-1];[Red]\-#,##0\ [$€-1]"/>
    <numFmt numFmtId="211" formatCode="#,##0.00\ [$€-1];[Red]\-#,##0.00\ [$€-1]"/>
    <numFmt numFmtId="212" formatCode="#,##0_ ;[Red]\-#,##0\ "/>
  </numFmts>
  <fonts count="7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0"/>
      <color indexed="9"/>
      <name val="Book Antiqua"/>
      <family val="1"/>
    </font>
    <font>
      <b/>
      <sz val="11"/>
      <color indexed="9"/>
      <name val="Book Antiqua"/>
      <family val="1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4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color indexed="1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b/>
      <sz val="14"/>
      <color indexed="18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2060"/>
      <name val="Arial"/>
      <family val="2"/>
    </font>
    <font>
      <b/>
      <i/>
      <sz val="12"/>
      <color theme="3" tint="-0.4999699890613556"/>
      <name val="Arial"/>
      <family val="2"/>
    </font>
    <font>
      <sz val="12"/>
      <color theme="3"/>
      <name val="Arial"/>
      <family val="2"/>
    </font>
    <font>
      <b/>
      <sz val="16"/>
      <color rgb="FF00008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8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4" fillId="34" borderId="1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/>
    </xf>
    <xf numFmtId="187" fontId="4" fillId="34" borderId="13" xfId="51" applyNumberFormat="1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87" fontId="4" fillId="0" borderId="0" xfId="51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6" fontId="1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0" fillId="0" borderId="0" xfId="45" applyNumberFormat="1" applyFont="1" applyAlignment="1">
      <alignment/>
    </xf>
    <xf numFmtId="4" fontId="0" fillId="0" borderId="0" xfId="45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8" fontId="10" fillId="35" borderId="0" xfId="0" applyNumberFormat="1" applyFont="1" applyFill="1" applyAlignment="1">
      <alignment/>
    </xf>
    <xf numFmtId="9" fontId="9" fillId="35" borderId="0" xfId="0" applyNumberFormat="1" applyFont="1" applyFill="1" applyAlignment="1">
      <alignment/>
    </xf>
    <xf numFmtId="187" fontId="11" fillId="35" borderId="0" xfId="51" applyNumberFormat="1" applyFont="1" applyFill="1" applyAlignment="1">
      <alignment/>
    </xf>
    <xf numFmtId="8" fontId="11" fillId="35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86" fontId="0" fillId="0" borderId="0" xfId="45" applyNumberFormat="1" applyFont="1" applyAlignment="1">
      <alignment/>
    </xf>
    <xf numFmtId="4" fontId="0" fillId="0" borderId="0" xfId="45" applyNumberFormat="1" applyFont="1" applyAlignment="1">
      <alignment horizontal="right"/>
    </xf>
    <xf numFmtId="4" fontId="15" fillId="0" borderId="0" xfId="0" applyNumberFormat="1" applyFont="1" applyFill="1" applyBorder="1" applyAlignment="1">
      <alignment/>
    </xf>
    <xf numFmtId="186" fontId="0" fillId="0" borderId="0" xfId="45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45" applyNumberFormat="1" applyFont="1" applyAlignment="1">
      <alignment horizontal="right"/>
    </xf>
    <xf numFmtId="0" fontId="1" fillId="0" borderId="0" xfId="0" applyFont="1" applyFill="1" applyAlignment="1">
      <alignment/>
    </xf>
    <xf numFmtId="0" fontId="70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7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70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2" fontId="2" fillId="35" borderId="0" xfId="0" applyNumberFormat="1" applyFont="1" applyFill="1" applyAlignment="1">
      <alignment horizontal="center" vertical="center"/>
    </xf>
    <xf numFmtId="0" fontId="21" fillId="34" borderId="0" xfId="0" applyFont="1" applyFill="1" applyAlignment="1">
      <alignment/>
    </xf>
    <xf numFmtId="0" fontId="74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3" fontId="22" fillId="0" borderId="0" xfId="45" applyNumberFormat="1" applyFont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9" fontId="25" fillId="36" borderId="16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Alignment="1">
      <alignment/>
    </xf>
    <xf numFmtId="187" fontId="25" fillId="0" borderId="0" xfId="51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/>
    </xf>
    <xf numFmtId="187" fontId="22" fillId="0" borderId="0" xfId="0" applyNumberFormat="1" applyFont="1" applyAlignment="1">
      <alignment horizontal="center" vertical="center" wrapText="1"/>
    </xf>
    <xf numFmtId="187" fontId="22" fillId="0" borderId="0" xfId="0" applyNumberFormat="1" applyFont="1" applyAlignment="1">
      <alignment/>
    </xf>
    <xf numFmtId="187" fontId="22" fillId="0" borderId="0" xfId="0" applyNumberFormat="1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10" fontId="22" fillId="0" borderId="0" xfId="0" applyNumberFormat="1" applyFont="1" applyFill="1" applyAlignment="1">
      <alignment/>
    </xf>
    <xf numFmtId="9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87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/>
    </xf>
    <xf numFmtId="208" fontId="22" fillId="0" borderId="0" xfId="51" applyNumberFormat="1" applyFont="1" applyAlignment="1">
      <alignment horizontal="center" vertical="center"/>
    </xf>
    <xf numFmtId="10" fontId="22" fillId="0" borderId="0" xfId="51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208" fontId="24" fillId="0" borderId="0" xfId="51" applyNumberFormat="1" applyFont="1" applyAlignment="1">
      <alignment horizontal="center" vertical="center"/>
    </xf>
    <xf numFmtId="10" fontId="22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22" fillId="0" borderId="0" xfId="0" applyNumberFormat="1" applyFont="1" applyBorder="1" applyAlignment="1">
      <alignment/>
    </xf>
    <xf numFmtId="3" fontId="24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3" fontId="24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191" fontId="16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191" fontId="16" fillId="0" borderId="0" xfId="0" applyNumberFormat="1" applyFont="1" applyBorder="1" applyAlignment="1">
      <alignment horizontal="center" vertical="top" wrapText="1"/>
    </xf>
    <xf numFmtId="191" fontId="16" fillId="0" borderId="0" xfId="0" applyNumberFormat="1" applyFont="1" applyBorder="1" applyAlignment="1">
      <alignment horizontal="right" vertical="top" wrapText="1"/>
    </xf>
    <xf numFmtId="7" fontId="24" fillId="0" borderId="0" xfId="45" applyNumberFormat="1" applyFont="1" applyBorder="1" applyAlignment="1">
      <alignment/>
    </xf>
    <xf numFmtId="191" fontId="19" fillId="0" borderId="0" xfId="0" applyNumberFormat="1" applyFont="1" applyBorder="1" applyAlignment="1">
      <alignment horizontal="right" vertical="top" wrapText="1"/>
    </xf>
    <xf numFmtId="43" fontId="24" fillId="0" borderId="0" xfId="45" applyFont="1" applyBorder="1" applyAlignment="1">
      <alignment/>
    </xf>
    <xf numFmtId="4" fontId="25" fillId="37" borderId="16" xfId="0" applyNumberFormat="1" applyFont="1" applyFill="1" applyBorder="1" applyAlignment="1">
      <alignment horizontal="right" vertical="top" wrapText="1"/>
    </xf>
    <xf numFmtId="43" fontId="22" fillId="0" borderId="0" xfId="45" applyFont="1" applyBorder="1" applyAlignment="1">
      <alignment/>
    </xf>
    <xf numFmtId="0" fontId="22" fillId="0" borderId="0" xfId="0" applyFont="1" applyAlignment="1">
      <alignment horizontal="center" vertical="center"/>
    </xf>
    <xf numFmtId="43" fontId="22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25" fillId="38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4" fontId="22" fillId="38" borderId="16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1" fillId="0" borderId="0" xfId="0" applyNumberFormat="1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/>
    </xf>
    <xf numFmtId="4" fontId="70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8" fontId="2" fillId="33" borderId="0" xfId="0" applyNumberFormat="1" applyFont="1" applyFill="1" applyAlignment="1">
      <alignment/>
    </xf>
    <xf numFmtId="212" fontId="2" fillId="33" borderId="0" xfId="0" applyNumberFormat="1" applyFont="1" applyFill="1" applyAlignment="1">
      <alignment/>
    </xf>
    <xf numFmtId="4" fontId="0" fillId="0" borderId="15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8" fillId="40" borderId="0" xfId="0" applyFont="1" applyFill="1" applyBorder="1" applyAlignment="1" applyProtection="1">
      <alignment/>
      <protection/>
    </xf>
    <xf numFmtId="0" fontId="29" fillId="40" borderId="0" xfId="0" applyFont="1" applyFill="1" applyBorder="1" applyAlignment="1" applyProtection="1">
      <alignment horizontal="left"/>
      <protection/>
    </xf>
    <xf numFmtId="0" fontId="17" fillId="40" borderId="0" xfId="0" applyFont="1" applyFill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17" fillId="4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Border="1" applyAlignment="1" applyProtection="1">
      <alignment horizontal="center"/>
      <protection/>
    </xf>
    <xf numFmtId="9" fontId="25" fillId="0" borderId="0" xfId="5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9" fontId="16" fillId="0" borderId="0" xfId="51" applyFont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9" fontId="25" fillId="0" borderId="0" xfId="0" applyNumberFormat="1" applyFont="1" applyFill="1" applyBorder="1" applyAlignment="1" applyProtection="1">
      <alignment/>
      <protection/>
    </xf>
    <xf numFmtId="19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1" fontId="25" fillId="36" borderId="16" xfId="51" applyNumberFormat="1" applyFont="1" applyFill="1" applyBorder="1" applyAlignment="1">
      <alignment horizontal="center"/>
    </xf>
    <xf numFmtId="3" fontId="75" fillId="41" borderId="16" xfId="0" applyNumberFormat="1" applyFont="1" applyFill="1" applyBorder="1" applyAlignment="1">
      <alignment horizontal="center"/>
    </xf>
    <xf numFmtId="187" fontId="22" fillId="0" borderId="0" xfId="0" applyNumberFormat="1" applyFont="1" applyAlignment="1">
      <alignment horizontal="center" wrapText="1"/>
    </xf>
    <xf numFmtId="0" fontId="74" fillId="0" borderId="0" xfId="0" applyFont="1" applyAlignment="1">
      <alignment horizontal="justify" vertical="top" wrapText="1"/>
    </xf>
    <xf numFmtId="4" fontId="2" fillId="35" borderId="0" xfId="0" applyNumberFormat="1" applyFont="1" applyFill="1" applyAlignment="1">
      <alignment/>
    </xf>
    <xf numFmtId="10" fontId="14" fillId="0" borderId="0" xfId="0" applyNumberFormat="1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0" fontId="20" fillId="42" borderId="17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4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74" fillId="0" borderId="0" xfId="0" applyFont="1" applyAlignment="1">
      <alignment horizontal="justify" vertical="center" wrapText="1"/>
    </xf>
    <xf numFmtId="0" fontId="23" fillId="34" borderId="20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187" fontId="2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4" fontId="28" fillId="35" borderId="0" xfId="0" applyNumberFormat="1" applyFont="1" applyFill="1" applyAlignment="1">
      <alignment horizontal="center" vertical="center"/>
    </xf>
    <xf numFmtId="0" fontId="76" fillId="43" borderId="20" xfId="0" applyFont="1" applyFill="1" applyBorder="1" applyAlignment="1">
      <alignment horizontal="center" vertical="center"/>
    </xf>
    <xf numFmtId="0" fontId="76" fillId="43" borderId="19" xfId="0" applyFont="1" applyFill="1" applyBorder="1" applyAlignment="1">
      <alignment horizontal="center" vertical="center"/>
    </xf>
    <xf numFmtId="0" fontId="76" fillId="43" borderId="21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O2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6384" width="9.140625" style="85" customWidth="1"/>
  </cols>
  <sheetData>
    <row r="6" spans="5:15" ht="12.75" customHeight="1">
      <c r="E6" s="238" t="s">
        <v>91</v>
      </c>
      <c r="F6" s="239"/>
      <c r="G6" s="239"/>
      <c r="H6" s="239"/>
      <c r="I6" s="239"/>
      <c r="J6" s="239"/>
      <c r="K6" s="239"/>
      <c r="L6" s="239"/>
      <c r="M6" s="239"/>
      <c r="N6" s="239"/>
      <c r="O6" s="240"/>
    </row>
    <row r="7" spans="5:15" ht="12.75" customHeight="1">
      <c r="E7" s="241"/>
      <c r="F7" s="242"/>
      <c r="G7" s="242"/>
      <c r="H7" s="242"/>
      <c r="I7" s="242"/>
      <c r="J7" s="242"/>
      <c r="K7" s="242"/>
      <c r="L7" s="242"/>
      <c r="M7" s="242"/>
      <c r="N7" s="242"/>
      <c r="O7" s="243"/>
    </row>
    <row r="8" spans="5:15" ht="12.75" customHeight="1"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3"/>
    </row>
    <row r="9" spans="5:15" ht="12.75" customHeight="1">
      <c r="E9" s="241"/>
      <c r="F9" s="242"/>
      <c r="G9" s="242"/>
      <c r="H9" s="242"/>
      <c r="I9" s="242"/>
      <c r="J9" s="242"/>
      <c r="K9" s="242"/>
      <c r="L9" s="242"/>
      <c r="M9" s="242"/>
      <c r="N9" s="242"/>
      <c r="O9" s="243"/>
    </row>
    <row r="10" spans="5:15" ht="12.75" customHeight="1">
      <c r="E10" s="241"/>
      <c r="F10" s="242"/>
      <c r="G10" s="242"/>
      <c r="H10" s="242"/>
      <c r="I10" s="242"/>
      <c r="J10" s="242"/>
      <c r="K10" s="242"/>
      <c r="L10" s="242"/>
      <c r="M10" s="242"/>
      <c r="N10" s="242"/>
      <c r="O10" s="243"/>
    </row>
    <row r="11" spans="5:15" ht="12.75" customHeight="1">
      <c r="E11" s="241"/>
      <c r="F11" s="242"/>
      <c r="G11" s="242"/>
      <c r="H11" s="242"/>
      <c r="I11" s="242"/>
      <c r="J11" s="242"/>
      <c r="K11" s="242"/>
      <c r="L11" s="242"/>
      <c r="M11" s="242"/>
      <c r="N11" s="242"/>
      <c r="O11" s="243"/>
    </row>
    <row r="12" spans="5:15" ht="12.75" customHeight="1">
      <c r="E12" s="241"/>
      <c r="F12" s="242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5:15" ht="12.75" customHeight="1">
      <c r="E13" s="241"/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5:15" ht="12.75" customHeight="1"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3"/>
    </row>
    <row r="15" spans="5:15" ht="12.75" customHeight="1"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O15" s="243"/>
    </row>
    <row r="16" spans="5:15" ht="12.75" customHeight="1"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3"/>
    </row>
    <row r="17" spans="5:15" ht="12.75" customHeight="1"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3"/>
    </row>
    <row r="18" spans="5:15" ht="12.75" customHeight="1">
      <c r="E18" s="241"/>
      <c r="F18" s="242"/>
      <c r="G18" s="242"/>
      <c r="H18" s="242"/>
      <c r="I18" s="242"/>
      <c r="J18" s="242"/>
      <c r="K18" s="242"/>
      <c r="L18" s="242"/>
      <c r="M18" s="242"/>
      <c r="N18" s="242"/>
      <c r="O18" s="243"/>
    </row>
    <row r="19" spans="5:15" ht="12.75" customHeight="1">
      <c r="E19" s="241"/>
      <c r="F19" s="242"/>
      <c r="G19" s="242"/>
      <c r="H19" s="242"/>
      <c r="I19" s="242"/>
      <c r="J19" s="242"/>
      <c r="K19" s="242"/>
      <c r="L19" s="242"/>
      <c r="M19" s="242"/>
      <c r="N19" s="242"/>
      <c r="O19" s="243"/>
    </row>
    <row r="20" spans="5:15" ht="12.75" customHeight="1">
      <c r="E20" s="241"/>
      <c r="F20" s="242"/>
      <c r="G20" s="242"/>
      <c r="H20" s="242"/>
      <c r="I20" s="242"/>
      <c r="J20" s="242"/>
      <c r="K20" s="242"/>
      <c r="L20" s="242"/>
      <c r="M20" s="242"/>
      <c r="N20" s="242"/>
      <c r="O20" s="243"/>
    </row>
    <row r="21" spans="5:15" ht="12.75" customHeight="1">
      <c r="E21" s="241"/>
      <c r="F21" s="242"/>
      <c r="G21" s="242"/>
      <c r="H21" s="242"/>
      <c r="I21" s="242"/>
      <c r="J21" s="242"/>
      <c r="K21" s="242"/>
      <c r="L21" s="242"/>
      <c r="M21" s="242"/>
      <c r="N21" s="242"/>
      <c r="O21" s="243"/>
    </row>
    <row r="22" spans="5:15" ht="12.75" customHeight="1">
      <c r="E22" s="241"/>
      <c r="F22" s="242"/>
      <c r="G22" s="242"/>
      <c r="H22" s="242"/>
      <c r="I22" s="242"/>
      <c r="J22" s="242"/>
      <c r="K22" s="242"/>
      <c r="L22" s="242"/>
      <c r="M22" s="242"/>
      <c r="N22" s="242"/>
      <c r="O22" s="243"/>
    </row>
    <row r="23" spans="5:15" ht="12.75" customHeight="1">
      <c r="E23" s="241"/>
      <c r="F23" s="242"/>
      <c r="G23" s="242"/>
      <c r="H23" s="242"/>
      <c r="I23" s="242"/>
      <c r="J23" s="242"/>
      <c r="K23" s="242"/>
      <c r="L23" s="242"/>
      <c r="M23" s="242"/>
      <c r="N23" s="242"/>
      <c r="O23" s="243"/>
    </row>
    <row r="24" spans="5:15" ht="12.75" customHeight="1">
      <c r="E24" s="241"/>
      <c r="F24" s="242"/>
      <c r="G24" s="242"/>
      <c r="H24" s="242"/>
      <c r="I24" s="242"/>
      <c r="J24" s="242"/>
      <c r="K24" s="242"/>
      <c r="L24" s="242"/>
      <c r="M24" s="242"/>
      <c r="N24" s="242"/>
      <c r="O24" s="243"/>
    </row>
    <row r="25" spans="5:15" ht="12.75" customHeight="1"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6"/>
    </row>
  </sheetData>
  <sheetProtection/>
  <mergeCells count="1">
    <mergeCell ref="E6:O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0">
      <selection activeCell="D9" sqref="D9"/>
    </sheetView>
  </sheetViews>
  <sheetFormatPr defaultColWidth="9.140625" defaultRowHeight="12.75"/>
  <cols>
    <col min="1" max="1" width="37.57421875" style="0" bestFit="1" customWidth="1"/>
    <col min="2" max="2" width="17.28125" style="0" bestFit="1" customWidth="1"/>
    <col min="3" max="3" width="13.57421875" style="0" customWidth="1"/>
    <col min="4" max="4" width="14.00390625" style="0" bestFit="1" customWidth="1"/>
    <col min="5" max="5" width="13.421875" style="0" bestFit="1" customWidth="1"/>
    <col min="6" max="6" width="11.8515625" style="0" customWidth="1"/>
    <col min="7" max="7" width="22.421875" style="0" bestFit="1" customWidth="1"/>
    <col min="8" max="8" width="11.00390625" style="0" customWidth="1"/>
    <col min="9" max="9" width="15.421875" style="0" customWidth="1"/>
    <col min="10" max="10" width="11.7109375" style="0" bestFit="1" customWidth="1"/>
    <col min="11" max="11" width="10.140625" style="0" bestFit="1" customWidth="1"/>
    <col min="13" max="13" width="11.7109375" style="0" bestFit="1" customWidth="1"/>
  </cols>
  <sheetData>
    <row r="2" spans="1:10" ht="90.75" customHeight="1">
      <c r="A2" s="252" t="s">
        <v>92</v>
      </c>
      <c r="B2" s="252"/>
      <c r="C2" s="252"/>
      <c r="D2" s="50"/>
      <c r="E2" s="50"/>
      <c r="F2" s="50"/>
      <c r="G2" s="50"/>
      <c r="H2" s="50"/>
      <c r="I2" s="50"/>
      <c r="J2" s="50"/>
    </row>
    <row r="3" spans="1:10" ht="14.25">
      <c r="A3" s="88"/>
      <c r="B3" s="88"/>
      <c r="C3" s="88"/>
      <c r="D3" s="87"/>
      <c r="E3" s="87"/>
      <c r="F3" s="88"/>
      <c r="G3" s="88"/>
      <c r="H3" s="88"/>
      <c r="I3" s="50"/>
      <c r="J3" s="50"/>
    </row>
    <row r="4" spans="1:10" ht="21">
      <c r="A4" s="253" t="s">
        <v>93</v>
      </c>
      <c r="B4" s="254"/>
      <c r="C4" s="254"/>
      <c r="D4" s="254"/>
      <c r="E4" s="254"/>
      <c r="F4" s="255"/>
      <c r="G4" s="88"/>
      <c r="H4" s="88"/>
      <c r="I4" s="50"/>
      <c r="J4" s="50"/>
    </row>
    <row r="5" spans="1:10" ht="21">
      <c r="A5" s="89"/>
      <c r="B5" s="89"/>
      <c r="C5" s="89"/>
      <c r="D5" s="89"/>
      <c r="E5" s="89"/>
      <c r="F5" s="89"/>
      <c r="G5" s="90"/>
      <c r="H5" s="90"/>
      <c r="I5" s="50"/>
      <c r="J5" s="50"/>
    </row>
    <row r="6" spans="1:10" ht="14.25">
      <c r="A6" s="251" t="s">
        <v>0</v>
      </c>
      <c r="B6" s="251"/>
      <c r="C6" s="251"/>
      <c r="D6" s="93" t="s">
        <v>40</v>
      </c>
      <c r="E6" s="93" t="s">
        <v>41</v>
      </c>
      <c r="F6" s="88"/>
      <c r="G6" s="92"/>
      <c r="H6" s="92"/>
      <c r="I6" s="50"/>
      <c r="J6" s="50"/>
    </row>
    <row r="7" spans="1:10" ht="14.25">
      <c r="A7" s="91"/>
      <c r="B7" s="91"/>
      <c r="C7" s="91"/>
      <c r="D7" s="95"/>
      <c r="E7" s="95"/>
      <c r="G7" s="88"/>
      <c r="H7" s="88"/>
      <c r="I7" s="50"/>
      <c r="J7" s="50"/>
    </row>
    <row r="8" spans="1:10" ht="14.25">
      <c r="A8" s="88"/>
      <c r="B8" s="94"/>
      <c r="C8" s="94"/>
      <c r="D8" s="99"/>
      <c r="E8" s="99"/>
      <c r="G8" s="96"/>
      <c r="H8" s="96"/>
      <c r="I8" s="50"/>
      <c r="J8" s="50"/>
    </row>
    <row r="9" spans="1:10" ht="14.25">
      <c r="A9" s="97" t="s">
        <v>94</v>
      </c>
      <c r="B9" s="98">
        <f>'Costi di investimento'!E35</f>
        <v>1273517.3739999998</v>
      </c>
      <c r="C9" s="98"/>
      <c r="D9" s="100">
        <f>B9*D8</f>
        <v>0</v>
      </c>
      <c r="E9" s="100">
        <f>E8*B9</f>
        <v>0</v>
      </c>
      <c r="G9" s="96"/>
      <c r="H9" s="96"/>
      <c r="I9" s="50"/>
      <c r="J9" s="50"/>
    </row>
    <row r="10" spans="1:10" ht="14.25">
      <c r="A10" s="97"/>
      <c r="B10" s="98"/>
      <c r="C10" s="98"/>
      <c r="G10" s="101"/>
      <c r="H10" s="101"/>
      <c r="I10" s="50"/>
      <c r="J10" s="50"/>
    </row>
    <row r="11" spans="1:13" ht="14.25">
      <c r="A11" s="88"/>
      <c r="B11" s="88"/>
      <c r="C11" s="88"/>
      <c r="D11" s="88"/>
      <c r="E11" s="102"/>
      <c r="F11" s="88"/>
      <c r="G11" s="101"/>
      <c r="H11" s="101"/>
      <c r="I11" s="53"/>
      <c r="J11" s="54"/>
      <c r="K11" s="18"/>
      <c r="L11" s="18"/>
      <c r="M11" s="18"/>
    </row>
    <row r="12" spans="1:13" ht="14.25">
      <c r="A12" s="250" t="s">
        <v>95</v>
      </c>
      <c r="B12" s="250"/>
      <c r="C12" s="250"/>
      <c r="D12" s="88"/>
      <c r="E12" s="88"/>
      <c r="F12" s="88"/>
      <c r="G12" s="87"/>
      <c r="H12" s="88"/>
      <c r="I12" s="53"/>
      <c r="J12" s="54"/>
      <c r="K12" s="18"/>
      <c r="L12" s="18"/>
      <c r="M12" s="18"/>
    </row>
    <row r="13" spans="1:13" ht="14.25">
      <c r="A13" s="256"/>
      <c r="B13" s="256"/>
      <c r="C13" s="103" t="s">
        <v>3</v>
      </c>
      <c r="D13" s="104"/>
      <c r="E13" s="104"/>
      <c r="F13" s="96"/>
      <c r="G13" s="87"/>
      <c r="H13" s="88"/>
      <c r="I13" s="50"/>
      <c r="J13" s="51"/>
      <c r="K13" s="4"/>
      <c r="L13" s="4"/>
      <c r="M13" s="4"/>
    </row>
    <row r="14" spans="1:13" ht="14.25">
      <c r="A14" s="88" t="s">
        <v>171</v>
      </c>
      <c r="B14" s="105"/>
      <c r="C14" s="232">
        <v>1</v>
      </c>
      <c r="D14" s="106"/>
      <c r="E14" s="106"/>
      <c r="F14" s="96"/>
      <c r="G14" s="90"/>
      <c r="H14" s="90"/>
      <c r="I14" s="53"/>
      <c r="J14" s="54"/>
      <c r="K14" s="18"/>
      <c r="L14" s="18"/>
      <c r="M14" s="18"/>
    </row>
    <row r="15" spans="1:10" ht="14.25">
      <c r="A15" s="90"/>
      <c r="B15" s="107"/>
      <c r="C15" s="106"/>
      <c r="D15" s="106"/>
      <c r="E15" s="106"/>
      <c r="F15" s="101"/>
      <c r="G15" s="90"/>
      <c r="H15" s="90"/>
      <c r="I15" s="50"/>
      <c r="J15" s="50"/>
    </row>
    <row r="16" spans="1:10" ht="21.75" customHeight="1">
      <c r="A16" s="249" t="s">
        <v>19</v>
      </c>
      <c r="B16" s="249"/>
      <c r="C16" s="249"/>
      <c r="D16" s="90"/>
      <c r="E16" s="107"/>
      <c r="F16" s="90"/>
      <c r="G16" s="90"/>
      <c r="H16" s="90"/>
      <c r="I16" s="50"/>
      <c r="J16" s="50"/>
    </row>
    <row r="17" spans="1:10" ht="14.25">
      <c r="A17" s="88" t="s">
        <v>43</v>
      </c>
      <c r="B17" s="257" t="s">
        <v>96</v>
      </c>
      <c r="C17" s="109"/>
      <c r="D17" s="90"/>
      <c r="E17" s="90"/>
      <c r="F17" s="90"/>
      <c r="G17" s="90"/>
      <c r="H17" s="90"/>
      <c r="I17" s="50"/>
      <c r="J17" s="50"/>
    </row>
    <row r="18" spans="1:10" ht="14.25">
      <c r="A18" s="88" t="s">
        <v>42</v>
      </c>
      <c r="B18" s="257"/>
      <c r="C18" s="109"/>
      <c r="D18" s="90"/>
      <c r="E18" s="90"/>
      <c r="F18" s="90"/>
      <c r="G18" s="90"/>
      <c r="H18" s="90"/>
      <c r="I18" s="50"/>
      <c r="J18" s="50"/>
    </row>
    <row r="19" spans="1:10" ht="31.5" customHeight="1">
      <c r="A19" s="88" t="s">
        <v>15</v>
      </c>
      <c r="B19" s="110">
        <v>0.275</v>
      </c>
      <c r="C19" s="234" t="s">
        <v>172</v>
      </c>
      <c r="D19" s="90"/>
      <c r="E19" s="90"/>
      <c r="F19" s="90"/>
      <c r="G19" s="90"/>
      <c r="H19" s="90"/>
      <c r="I19" s="50"/>
      <c r="J19" s="50"/>
    </row>
    <row r="20" spans="1:10" ht="31.5" customHeight="1">
      <c r="A20" s="88" t="s">
        <v>16</v>
      </c>
      <c r="B20" s="110">
        <v>0.039</v>
      </c>
      <c r="C20" s="108" t="s">
        <v>174</v>
      </c>
      <c r="D20" s="90"/>
      <c r="E20" s="90"/>
      <c r="F20" s="90"/>
      <c r="G20" s="90"/>
      <c r="H20" s="90"/>
      <c r="I20" s="50"/>
      <c r="J20" s="50"/>
    </row>
    <row r="21" spans="1:10" ht="14.25">
      <c r="A21" s="88"/>
      <c r="B21" s="111"/>
      <c r="C21" s="112"/>
      <c r="D21" s="90"/>
      <c r="E21" s="90"/>
      <c r="F21" s="90"/>
      <c r="G21" s="90"/>
      <c r="H21" s="90"/>
      <c r="I21" s="50"/>
      <c r="J21" s="50"/>
    </row>
    <row r="22" spans="1:10" ht="14.25">
      <c r="A22" s="90" t="s">
        <v>53</v>
      </c>
      <c r="B22" s="111">
        <v>0.1</v>
      </c>
      <c r="C22" s="92"/>
      <c r="D22" s="90"/>
      <c r="E22" s="90"/>
      <c r="F22" s="90"/>
      <c r="G22" s="90"/>
      <c r="H22" s="90"/>
      <c r="I22" s="50"/>
      <c r="J22" s="50"/>
    </row>
    <row r="23" spans="1:10" ht="14.25">
      <c r="A23" s="88" t="s">
        <v>20</v>
      </c>
      <c r="B23" s="111">
        <v>0.22</v>
      </c>
      <c r="C23" s="90"/>
      <c r="D23" s="90"/>
      <c r="E23" s="90"/>
      <c r="F23" s="90"/>
      <c r="G23" s="90"/>
      <c r="H23" s="90"/>
      <c r="I23" s="50"/>
      <c r="J23" s="50"/>
    </row>
    <row r="24" spans="1:10" ht="14.25">
      <c r="A24" s="88" t="s">
        <v>50</v>
      </c>
      <c r="B24" s="111">
        <v>0.225</v>
      </c>
      <c r="C24" s="113"/>
      <c r="D24" s="90"/>
      <c r="E24" s="90"/>
      <c r="F24" s="90"/>
      <c r="G24" s="90"/>
      <c r="H24" s="90"/>
      <c r="I24" s="50"/>
      <c r="J24" s="50"/>
    </row>
    <row r="25" spans="1:10" ht="14.25">
      <c r="A25" s="88" t="s">
        <v>21</v>
      </c>
      <c r="B25" s="111">
        <v>0.1</v>
      </c>
      <c r="C25" s="102"/>
      <c r="D25" s="90"/>
      <c r="E25" s="90"/>
      <c r="F25" s="90"/>
      <c r="G25" s="114"/>
      <c r="H25" s="114"/>
      <c r="I25" s="50"/>
      <c r="J25" s="50"/>
    </row>
    <row r="26" spans="1:10" ht="14.25">
      <c r="A26" s="97"/>
      <c r="B26" s="90"/>
      <c r="C26" s="115"/>
      <c r="D26" s="90"/>
      <c r="E26" s="90"/>
      <c r="F26" s="90"/>
      <c r="G26" s="114"/>
      <c r="H26" s="114"/>
      <c r="I26" s="50"/>
      <c r="J26" s="50"/>
    </row>
    <row r="27" spans="1:10" ht="14.25">
      <c r="A27" s="88"/>
      <c r="B27" s="105"/>
      <c r="C27" s="105"/>
      <c r="D27" s="116"/>
      <c r="E27" s="90"/>
      <c r="F27" s="90"/>
      <c r="G27" s="114"/>
      <c r="H27" s="114"/>
      <c r="I27" s="50"/>
      <c r="J27" s="50"/>
    </row>
    <row r="28" spans="1:10" ht="14.25">
      <c r="A28" s="258" t="s">
        <v>97</v>
      </c>
      <c r="B28" s="258"/>
      <c r="C28" s="105"/>
      <c r="D28" s="118"/>
      <c r="E28" s="90"/>
      <c r="F28" s="90"/>
      <c r="G28" s="114"/>
      <c r="H28" s="114"/>
      <c r="I28" s="50"/>
      <c r="J28" s="50"/>
    </row>
    <row r="29" spans="1:8" ht="14.25">
      <c r="A29" s="88"/>
      <c r="B29" s="105"/>
      <c r="C29" s="105"/>
      <c r="D29" s="119"/>
      <c r="E29" s="90"/>
      <c r="F29" s="90"/>
      <c r="G29" s="114"/>
      <c r="H29" s="114"/>
    </row>
    <row r="30" spans="1:8" ht="14.25">
      <c r="A30" s="88" t="s">
        <v>98</v>
      </c>
      <c r="B30" s="120"/>
      <c r="C30" s="105"/>
      <c r="D30" s="116"/>
      <c r="E30" s="114"/>
      <c r="F30" s="114"/>
      <c r="G30" s="114"/>
      <c r="H30" s="114"/>
    </row>
    <row r="31" spans="1:8" ht="14.25">
      <c r="A31" s="88" t="s">
        <v>99</v>
      </c>
      <c r="B31" s="121"/>
      <c r="C31" s="122"/>
      <c r="D31" s="116"/>
      <c r="E31" s="114"/>
      <c r="F31" s="114"/>
      <c r="G31" s="114"/>
      <c r="H31" s="87"/>
    </row>
    <row r="32" spans="1:8" ht="14.25">
      <c r="A32" s="97" t="s">
        <v>10</v>
      </c>
      <c r="B32" s="123">
        <f>B30+B31</f>
        <v>0</v>
      </c>
      <c r="C32" s="87"/>
      <c r="D32" s="116"/>
      <c r="E32" s="114"/>
      <c r="F32" s="114"/>
      <c r="G32" s="87"/>
      <c r="H32" s="87"/>
    </row>
    <row r="33" spans="1:8" ht="14.25">
      <c r="A33" s="87"/>
      <c r="B33" s="87"/>
      <c r="C33" s="87"/>
      <c r="D33" s="90"/>
      <c r="E33" s="114"/>
      <c r="F33" s="114"/>
      <c r="G33" s="87"/>
      <c r="H33" s="87"/>
    </row>
    <row r="34" spans="1:8" ht="14.25">
      <c r="A34" s="258" t="s">
        <v>24</v>
      </c>
      <c r="B34" s="258"/>
      <c r="C34" s="87"/>
      <c r="D34" s="90"/>
      <c r="E34" s="114"/>
      <c r="F34" s="114"/>
      <c r="G34" s="87"/>
      <c r="H34" s="87"/>
    </row>
    <row r="35" spans="1:8" ht="14.25">
      <c r="A35" s="88" t="s">
        <v>25</v>
      </c>
      <c r="B35" s="124"/>
      <c r="C35" s="87"/>
      <c r="D35" s="90"/>
      <c r="E35" s="114"/>
      <c r="F35" s="114"/>
      <c r="G35" s="87"/>
      <c r="H35" s="87"/>
    </row>
    <row r="36" spans="1:8" ht="14.25">
      <c r="A36" s="88" t="s">
        <v>26</v>
      </c>
      <c r="B36" s="124"/>
      <c r="C36" s="90"/>
      <c r="D36" s="90"/>
      <c r="E36" s="114"/>
      <c r="F36" s="114"/>
      <c r="G36" s="114"/>
      <c r="H36" s="114"/>
    </row>
    <row r="37" spans="1:8" ht="14.25">
      <c r="A37" s="88" t="s">
        <v>27</v>
      </c>
      <c r="B37" s="124"/>
      <c r="C37" s="88"/>
      <c r="D37" s="90"/>
      <c r="E37" s="87"/>
      <c r="F37" s="87"/>
      <c r="G37" s="114"/>
      <c r="H37" s="114"/>
    </row>
    <row r="38" spans="1:8" ht="14.25">
      <c r="A38" s="88" t="s">
        <v>28</v>
      </c>
      <c r="B38" s="124"/>
      <c r="C38" s="88"/>
      <c r="D38" s="90"/>
      <c r="E38" s="87"/>
      <c r="F38" s="87"/>
      <c r="G38" s="114"/>
      <c r="H38" s="114"/>
    </row>
    <row r="39" spans="1:8" ht="14.25">
      <c r="A39" s="97" t="s">
        <v>29</v>
      </c>
      <c r="B39" s="125">
        <f>SUM(B35:B38)</f>
        <v>0</v>
      </c>
      <c r="C39" s="88"/>
      <c r="D39" s="90"/>
      <c r="E39" s="87"/>
      <c r="F39" s="87"/>
      <c r="G39" s="87"/>
      <c r="H39" s="87"/>
    </row>
    <row r="40" spans="1:10" ht="14.25">
      <c r="A40" s="88"/>
      <c r="B40" s="88"/>
      <c r="C40" s="88"/>
      <c r="D40" s="90"/>
      <c r="E40" s="87"/>
      <c r="F40" s="87"/>
      <c r="G40" s="87"/>
      <c r="H40" s="87"/>
      <c r="I40" s="6"/>
      <c r="J40" s="6"/>
    </row>
    <row r="41" spans="1:10" ht="14.25">
      <c r="A41" s="247" t="s">
        <v>100</v>
      </c>
      <c r="B41" s="248"/>
      <c r="C41" s="127"/>
      <c r="D41" s="90"/>
      <c r="E41" s="114"/>
      <c r="F41" s="114"/>
      <c r="G41" s="87"/>
      <c r="H41" s="87"/>
      <c r="I41" s="6"/>
      <c r="J41" s="6"/>
    </row>
    <row r="42" spans="1:10" ht="14.25">
      <c r="A42" s="126"/>
      <c r="B42" s="126"/>
      <c r="C42" s="93" t="s">
        <v>40</v>
      </c>
      <c r="D42" s="93" t="s">
        <v>41</v>
      </c>
      <c r="F42" s="114"/>
      <c r="G42" s="87"/>
      <c r="H42" s="87"/>
      <c r="I42" s="6"/>
      <c r="J42" s="6"/>
    </row>
    <row r="43" spans="1:10" ht="14.25">
      <c r="A43" s="88"/>
      <c r="B43" s="88"/>
      <c r="C43" s="99"/>
      <c r="D43" s="99"/>
      <c r="F43" s="114"/>
      <c r="G43" s="87"/>
      <c r="H43" s="87"/>
      <c r="I43" s="6"/>
      <c r="J43" s="6"/>
    </row>
    <row r="44" spans="1:8" ht="14.25">
      <c r="A44" s="88" t="s">
        <v>101</v>
      </c>
      <c r="B44" s="117">
        <v>0</v>
      </c>
      <c r="C44" s="100">
        <f>B44*C43</f>
        <v>0</v>
      </c>
      <c r="D44" s="100">
        <f>D43*B44</f>
        <v>0</v>
      </c>
      <c r="F44" s="114"/>
      <c r="G44" s="87"/>
      <c r="H44" s="87"/>
    </row>
    <row r="45" spans="1:8" ht="14.25">
      <c r="A45" s="88"/>
      <c r="B45" s="88"/>
      <c r="C45" s="88"/>
      <c r="D45" s="90"/>
      <c r="E45" s="87"/>
      <c r="F45" s="87"/>
      <c r="G45" s="87"/>
      <c r="H45" s="87"/>
    </row>
    <row r="46" spans="1:8" ht="14.25">
      <c r="A46" s="88" t="s">
        <v>51</v>
      </c>
      <c r="B46" s="128">
        <f>B9-B44</f>
        <v>1273517.3739999998</v>
      </c>
      <c r="C46" s="88"/>
      <c r="D46" s="90"/>
      <c r="E46" s="87"/>
      <c r="F46" s="87"/>
      <c r="G46" s="87"/>
      <c r="H46" s="87"/>
    </row>
    <row r="47" spans="1:8" ht="14.25">
      <c r="A47" s="88"/>
      <c r="B47" s="88"/>
      <c r="C47" s="88"/>
      <c r="D47" s="114"/>
      <c r="E47" s="87"/>
      <c r="F47" s="87"/>
      <c r="G47" s="87"/>
      <c r="H47" s="87"/>
    </row>
    <row r="48" spans="1:8" ht="14.25">
      <c r="A48" s="88" t="s">
        <v>102</v>
      </c>
      <c r="B48" s="99"/>
      <c r="C48" s="128">
        <f>B48*B46</f>
        <v>0</v>
      </c>
      <c r="D48" s="114"/>
      <c r="E48" s="87"/>
      <c r="F48" s="87"/>
      <c r="G48" s="87"/>
      <c r="H48" s="87"/>
    </row>
    <row r="49" spans="1:8" ht="14.25">
      <c r="A49" s="88"/>
      <c r="B49" s="129"/>
      <c r="C49" s="88"/>
      <c r="D49" s="114"/>
      <c r="E49" s="87"/>
      <c r="F49" s="87"/>
      <c r="G49" s="87"/>
      <c r="H49" s="87"/>
    </row>
    <row r="50" spans="1:8" ht="14.25">
      <c r="A50" s="88" t="s">
        <v>103</v>
      </c>
      <c r="B50" s="99"/>
      <c r="C50" s="128">
        <f>B50*B46</f>
        <v>0</v>
      </c>
      <c r="D50" s="114"/>
      <c r="E50" s="87"/>
      <c r="F50" s="87"/>
      <c r="G50" s="87"/>
      <c r="H50" s="87"/>
    </row>
    <row r="51" spans="1:8" ht="14.25">
      <c r="A51" s="88"/>
      <c r="B51" s="130"/>
      <c r="C51" s="88"/>
      <c r="D51" s="87"/>
      <c r="E51" s="87"/>
      <c r="F51" s="87"/>
      <c r="G51" s="87"/>
      <c r="H51" s="87"/>
    </row>
    <row r="52" spans="1:8" ht="14.25">
      <c r="A52" s="97" t="s">
        <v>30</v>
      </c>
      <c r="B52" s="237">
        <f>(C48/B46)*B32+(C50/B46)*B39</f>
        <v>0</v>
      </c>
      <c r="C52" s="88"/>
      <c r="D52" s="87"/>
      <c r="E52" s="87"/>
      <c r="F52" s="87"/>
      <c r="G52" s="87"/>
      <c r="H52" s="87"/>
    </row>
    <row r="53" spans="1:8" ht="14.25">
      <c r="A53" s="88"/>
      <c r="B53" s="88"/>
      <c r="C53" s="88"/>
      <c r="D53" s="87"/>
      <c r="E53" s="87"/>
      <c r="F53" s="87"/>
      <c r="G53" s="87"/>
      <c r="H53" s="87"/>
    </row>
    <row r="54" spans="1:8" ht="14.25">
      <c r="A54" s="97" t="s">
        <v>104</v>
      </c>
      <c r="B54" s="125">
        <f>B52</f>
        <v>0</v>
      </c>
      <c r="C54" s="88"/>
      <c r="D54" s="87"/>
      <c r="E54" s="87"/>
      <c r="F54" s="87"/>
      <c r="G54" s="87"/>
      <c r="H54" s="87"/>
    </row>
    <row r="55" spans="1:8" ht="12.75">
      <c r="A55" s="87"/>
      <c r="B55" s="87"/>
      <c r="C55" s="87"/>
      <c r="D55" s="87"/>
      <c r="E55" s="87"/>
      <c r="F55" s="87"/>
      <c r="G55" s="87"/>
      <c r="H55" s="87"/>
    </row>
    <row r="56" spans="1:8" ht="12.75">
      <c r="A56" s="87"/>
      <c r="B56" s="87"/>
      <c r="C56" s="87"/>
      <c r="D56" s="87"/>
      <c r="E56" s="87"/>
      <c r="F56" s="87"/>
      <c r="G56" s="87"/>
      <c r="H56" s="87"/>
    </row>
    <row r="57" spans="1:8" ht="14.25">
      <c r="A57" s="131"/>
      <c r="B57" s="132"/>
      <c r="C57" s="87"/>
      <c r="D57" s="87"/>
      <c r="E57" s="87"/>
      <c r="F57" s="87"/>
      <c r="G57" s="87"/>
      <c r="H57" s="87"/>
    </row>
    <row r="58" spans="1:8" ht="12.75">
      <c r="A58" s="87"/>
      <c r="B58" s="87"/>
      <c r="C58" s="87"/>
      <c r="D58" s="87"/>
      <c r="E58" s="87"/>
      <c r="F58" s="87"/>
      <c r="G58" s="87"/>
      <c r="H58" s="87"/>
    </row>
    <row r="59" spans="1:8" ht="12.75">
      <c r="A59" s="87"/>
      <c r="B59" s="87"/>
      <c r="C59" s="87"/>
      <c r="D59" s="87"/>
      <c r="E59" s="87"/>
      <c r="F59" s="87"/>
      <c r="G59" s="87"/>
      <c r="H59" s="87"/>
    </row>
    <row r="60" spans="1:8" ht="12.75">
      <c r="A60" s="87"/>
      <c r="B60" s="87"/>
      <c r="C60" s="87"/>
      <c r="D60" s="87"/>
      <c r="E60" s="87"/>
      <c r="F60" s="87"/>
      <c r="G60" s="87"/>
      <c r="H60" s="87"/>
    </row>
    <row r="61" spans="1:8" ht="15">
      <c r="A61" s="86"/>
      <c r="B61" s="86"/>
      <c r="C61" s="86"/>
      <c r="D61" s="50"/>
      <c r="E61" s="50"/>
      <c r="F61" s="50"/>
      <c r="G61" s="50"/>
      <c r="H61" s="50"/>
    </row>
    <row r="62" spans="1:8" ht="13.5">
      <c r="A62" s="50"/>
      <c r="B62" s="50"/>
      <c r="C62" s="50"/>
      <c r="F62" s="50"/>
      <c r="G62" s="50"/>
      <c r="H62" s="50"/>
    </row>
    <row r="63" spans="1:8" ht="13.5">
      <c r="A63" s="50"/>
      <c r="B63" s="50"/>
      <c r="C63" s="50"/>
      <c r="D63" s="55"/>
      <c r="E63" s="55"/>
      <c r="F63" s="55"/>
      <c r="G63" s="55"/>
      <c r="H63" s="55"/>
    </row>
  </sheetData>
  <sheetProtection/>
  <mergeCells count="10">
    <mergeCell ref="A41:B41"/>
    <mergeCell ref="A16:C16"/>
    <mergeCell ref="A12:C12"/>
    <mergeCell ref="A6:C6"/>
    <mergeCell ref="A2:C2"/>
    <mergeCell ref="A4:F4"/>
    <mergeCell ref="A13:B13"/>
    <mergeCell ref="B17:B18"/>
    <mergeCell ref="A28:B28"/>
    <mergeCell ref="A34:B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1"/>
  <sheetViews>
    <sheetView zoomScalePageLayoutView="0" workbookViewId="0" topLeftCell="A16">
      <selection activeCell="E33" sqref="E33"/>
    </sheetView>
  </sheetViews>
  <sheetFormatPr defaultColWidth="9.140625" defaultRowHeight="12.75"/>
  <cols>
    <col min="1" max="1" width="6.140625" style="0" customWidth="1"/>
    <col min="2" max="2" width="50.57421875" style="0" bestFit="1" customWidth="1"/>
    <col min="3" max="3" width="24.00390625" style="0" customWidth="1"/>
    <col min="4" max="4" width="15.421875" style="0" bestFit="1" customWidth="1"/>
    <col min="5" max="5" width="11.7109375" style="0" bestFit="1" customWidth="1"/>
    <col min="6" max="6" width="13.140625" style="0" bestFit="1" customWidth="1"/>
  </cols>
  <sheetData>
    <row r="2" spans="2:8" ht="12.75">
      <c r="B2" s="87"/>
      <c r="C2" s="87"/>
      <c r="D2" s="87"/>
      <c r="E2" s="87"/>
      <c r="F2" s="87"/>
      <c r="G2" s="87"/>
      <c r="H2" s="87"/>
    </row>
    <row r="3" spans="1:8" ht="39.75" customHeight="1">
      <c r="A3" s="253" t="s">
        <v>0</v>
      </c>
      <c r="B3" s="254"/>
      <c r="C3" s="254"/>
      <c r="D3" s="254"/>
      <c r="E3" s="254"/>
      <c r="F3" s="255"/>
      <c r="G3" s="87"/>
      <c r="H3" s="87"/>
    </row>
    <row r="4" spans="2:8" ht="12.75">
      <c r="B4" s="87"/>
      <c r="C4" s="87"/>
      <c r="D4" s="87"/>
      <c r="E4" s="87"/>
      <c r="F4" s="87"/>
      <c r="G4" s="87"/>
      <c r="H4" s="87"/>
    </row>
    <row r="5" spans="2:8" ht="12.75" customHeight="1">
      <c r="B5" s="87"/>
      <c r="C5" s="87"/>
      <c r="D5" s="87"/>
      <c r="E5" s="87"/>
      <c r="F5" s="87"/>
      <c r="G5" s="87"/>
      <c r="H5" s="87"/>
    </row>
    <row r="6" spans="1:8" ht="18.75" customHeight="1">
      <c r="A6" s="260" t="s">
        <v>105</v>
      </c>
      <c r="B6" s="260"/>
      <c r="C6" s="260"/>
      <c r="D6" s="260"/>
      <c r="E6" s="260"/>
      <c r="F6" s="88"/>
      <c r="G6" s="87"/>
      <c r="H6" s="87"/>
    </row>
    <row r="7" spans="2:8" ht="14.25">
      <c r="B7" s="133"/>
      <c r="C7" s="134"/>
      <c r="D7" s="135"/>
      <c r="E7" s="88"/>
      <c r="F7" s="88"/>
      <c r="G7" s="87"/>
      <c r="H7" s="87"/>
    </row>
    <row r="8" spans="2:8" ht="14.25">
      <c r="B8" s="259" t="s">
        <v>106</v>
      </c>
      <c r="C8" s="259"/>
      <c r="E8" s="136" t="s">
        <v>107</v>
      </c>
      <c r="F8" s="88"/>
      <c r="G8" s="87"/>
      <c r="H8" s="87"/>
    </row>
    <row r="9" spans="2:8" ht="14.25">
      <c r="B9" s="137"/>
      <c r="C9" s="138"/>
      <c r="E9" s="138"/>
      <c r="F9" s="88"/>
      <c r="G9" s="87"/>
      <c r="H9" s="87"/>
    </row>
    <row r="10" spans="2:8" ht="14.25">
      <c r="B10" s="149" t="s">
        <v>65</v>
      </c>
      <c r="C10" s="139"/>
      <c r="F10" s="88"/>
      <c r="G10" s="87"/>
      <c r="H10" s="87"/>
    </row>
    <row r="11" spans="2:8" ht="14.25">
      <c r="B11" s="149"/>
      <c r="C11" s="139"/>
      <c r="F11" s="88"/>
      <c r="G11" s="87"/>
      <c r="H11" s="87"/>
    </row>
    <row r="12" spans="1:8" ht="14.25">
      <c r="A12" s="82" t="s">
        <v>116</v>
      </c>
      <c r="B12" s="137" t="s">
        <v>117</v>
      </c>
      <c r="C12" s="139"/>
      <c r="E12" s="140"/>
      <c r="F12" s="88"/>
      <c r="G12" s="87"/>
      <c r="H12" s="87"/>
    </row>
    <row r="13" spans="1:8" ht="14.25">
      <c r="A13" s="82" t="s">
        <v>118</v>
      </c>
      <c r="B13" s="150" t="s">
        <v>108</v>
      </c>
      <c r="C13" s="141"/>
      <c r="E13" s="74">
        <v>1043866.7</v>
      </c>
      <c r="F13" s="88"/>
      <c r="G13" s="87"/>
      <c r="H13" s="87"/>
    </row>
    <row r="14" spans="1:8" ht="14.25">
      <c r="A14" s="82" t="s">
        <v>119</v>
      </c>
      <c r="B14" t="s">
        <v>109</v>
      </c>
      <c r="E14" s="143">
        <v>0</v>
      </c>
      <c r="F14" s="88"/>
      <c r="G14" s="87"/>
      <c r="H14" s="87"/>
    </row>
    <row r="15" spans="1:8" ht="14.25">
      <c r="A15" s="82" t="s">
        <v>120</v>
      </c>
      <c r="B15" t="s">
        <v>110</v>
      </c>
      <c r="E15" s="143">
        <v>0</v>
      </c>
      <c r="F15" s="88"/>
      <c r="G15" s="87"/>
      <c r="H15" s="87"/>
    </row>
    <row r="16" spans="1:8" ht="14.25">
      <c r="A16" s="82" t="s">
        <v>121</v>
      </c>
      <c r="B16" s="4" t="s">
        <v>115</v>
      </c>
      <c r="C16" t="s">
        <v>113</v>
      </c>
      <c r="D16" s="143" t="s">
        <v>114</v>
      </c>
      <c r="E16" s="143">
        <f>SUM(E15)*0.25</f>
        <v>0</v>
      </c>
      <c r="F16" s="88"/>
      <c r="G16" s="87"/>
      <c r="H16" s="87"/>
    </row>
    <row r="17" spans="1:8" ht="14.25">
      <c r="A17" s="82"/>
      <c r="B17" s="4" t="s">
        <v>128</v>
      </c>
      <c r="D17" s="153"/>
      <c r="E17" s="155">
        <f>SUM(E13:E16)</f>
        <v>1043866.7</v>
      </c>
      <c r="F17" s="88"/>
      <c r="G17" s="87"/>
      <c r="H17" s="87"/>
    </row>
    <row r="18" spans="6:8" ht="14.25">
      <c r="F18" s="88"/>
      <c r="G18" s="87"/>
      <c r="H18" s="87"/>
    </row>
    <row r="19" spans="1:8" ht="14.25">
      <c r="A19" s="82" t="s">
        <v>122</v>
      </c>
      <c r="B19" t="s">
        <v>125</v>
      </c>
      <c r="F19" s="88"/>
      <c r="G19" s="87"/>
      <c r="H19" s="87"/>
    </row>
    <row r="20" spans="1:8" ht="14.25">
      <c r="A20" s="82" t="s">
        <v>123</v>
      </c>
      <c r="B20" t="s">
        <v>111</v>
      </c>
      <c r="E20" s="143">
        <v>0</v>
      </c>
      <c r="F20" s="88"/>
      <c r="G20" s="87"/>
      <c r="H20" s="87"/>
    </row>
    <row r="21" spans="1:8" ht="14.25">
      <c r="A21" s="82" t="s">
        <v>124</v>
      </c>
      <c r="B21" t="s">
        <v>112</v>
      </c>
      <c r="E21" s="143">
        <v>0</v>
      </c>
      <c r="F21" s="88"/>
      <c r="G21" s="87"/>
      <c r="H21" s="87"/>
    </row>
    <row r="22" spans="2:8" ht="14.25">
      <c r="B22" s="150" t="s">
        <v>129</v>
      </c>
      <c r="C22" s="141"/>
      <c r="D22" s="142"/>
      <c r="E22" s="105">
        <f>SUM(E20:E21)</f>
        <v>0</v>
      </c>
      <c r="F22" s="88"/>
      <c r="G22" s="87"/>
      <c r="H22" s="87"/>
    </row>
    <row r="23" spans="2:8" ht="14.25">
      <c r="B23" s="151"/>
      <c r="C23" s="141"/>
      <c r="D23" s="142"/>
      <c r="E23" s="88"/>
      <c r="F23" s="88"/>
      <c r="G23" s="87"/>
      <c r="H23" s="87"/>
    </row>
    <row r="24" spans="1:8" ht="14.25">
      <c r="A24" s="82" t="s">
        <v>126</v>
      </c>
      <c r="B24" t="s">
        <v>127</v>
      </c>
      <c r="E24" s="4">
        <f>E17+E22</f>
        <v>1043866.7</v>
      </c>
      <c r="F24" s="88"/>
      <c r="G24" s="87"/>
      <c r="H24" s="87"/>
    </row>
    <row r="25" spans="6:8" ht="14.25">
      <c r="F25" s="88"/>
      <c r="G25" s="87"/>
      <c r="H25" s="87"/>
    </row>
    <row r="26" spans="1:8" ht="14.25">
      <c r="A26" s="82" t="s">
        <v>130</v>
      </c>
      <c r="B26" s="150" t="s">
        <v>20</v>
      </c>
      <c r="C26" s="141"/>
      <c r="D26" s="142"/>
      <c r="E26" s="88"/>
      <c r="F26" s="88"/>
      <c r="G26" s="87"/>
      <c r="H26" s="87"/>
    </row>
    <row r="27" spans="1:8" ht="14.25">
      <c r="A27" s="82" t="s">
        <v>133</v>
      </c>
      <c r="B27" s="4" t="s">
        <v>131</v>
      </c>
      <c r="C27" s="74"/>
      <c r="D27" s="144"/>
      <c r="E27" s="105">
        <f>E13*'ipotesi di base'!B23</f>
        <v>229650.674</v>
      </c>
      <c r="F27" s="88"/>
      <c r="G27" s="87"/>
      <c r="H27" s="87"/>
    </row>
    <row r="28" spans="1:8" ht="12.75">
      <c r="A28" s="82" t="s">
        <v>134</v>
      </c>
      <c r="B28" t="s">
        <v>66</v>
      </c>
      <c r="E28" s="4">
        <f>E14*'ipotesi di base'!B25</f>
        <v>0</v>
      </c>
      <c r="G28" s="87"/>
      <c r="H28" s="87"/>
    </row>
    <row r="29" spans="1:5" ht="12">
      <c r="A29" s="82" t="s">
        <v>135</v>
      </c>
      <c r="B29" t="s">
        <v>67</v>
      </c>
      <c r="E29" s="4">
        <f>E15*'ipotesi di base'!B25</f>
        <v>0</v>
      </c>
    </row>
    <row r="30" spans="1:8" s="50" customFormat="1" ht="13.5">
      <c r="A30" s="154" t="s">
        <v>136</v>
      </c>
      <c r="B30" s="4" t="s">
        <v>132</v>
      </c>
      <c r="C30"/>
      <c r="D30"/>
      <c r="E30" s="4">
        <f>E16*'ipotesi di base'!B23</f>
        <v>0</v>
      </c>
      <c r="F30"/>
      <c r="G30" s="87"/>
      <c r="H30" s="87"/>
    </row>
    <row r="31" spans="1:8" s="50" customFormat="1" ht="14.25">
      <c r="A31" s="154" t="s">
        <v>137</v>
      </c>
      <c r="B31" s="3" t="s">
        <v>90</v>
      </c>
      <c r="C31"/>
      <c r="D31"/>
      <c r="E31" s="4">
        <f>E20*'ipotesi di base'!B24</f>
        <v>0</v>
      </c>
      <c r="F31"/>
      <c r="G31" s="93" t="s">
        <v>40</v>
      </c>
      <c r="H31" s="93" t="s">
        <v>41</v>
      </c>
    </row>
    <row r="32" spans="2:8" s="50" customFormat="1" ht="14.25">
      <c r="B32" s="72" t="s">
        <v>20</v>
      </c>
      <c r="C32"/>
      <c r="D32"/>
      <c r="E32" s="4">
        <f>SUM(E27:E31)</f>
        <v>229650.674</v>
      </c>
      <c r="F32"/>
      <c r="G32" s="100">
        <f>E32*'ipotesi di base'!D8</f>
        <v>0</v>
      </c>
      <c r="H32" s="100">
        <f>E32*'ipotesi di base'!E8</f>
        <v>0</v>
      </c>
    </row>
    <row r="33" spans="2:8" s="50" customFormat="1" ht="14.25">
      <c r="B33" s="150"/>
      <c r="C33"/>
      <c r="D33"/>
      <c r="E33"/>
      <c r="F33"/>
      <c r="G33" s="87"/>
      <c r="H33" s="87"/>
    </row>
    <row r="34" spans="2:8" s="50" customFormat="1" ht="14.25">
      <c r="B34" s="150"/>
      <c r="C34"/>
      <c r="D34"/>
      <c r="E34"/>
      <c r="F34"/>
      <c r="G34" s="87"/>
      <c r="H34" s="87"/>
    </row>
    <row r="35" spans="2:8" s="50" customFormat="1" ht="14.25">
      <c r="B35" s="151" t="s">
        <v>182</v>
      </c>
      <c r="C35"/>
      <c r="D35"/>
      <c r="E35" s="4">
        <f>E24+E32</f>
        <v>1273517.3739999998</v>
      </c>
      <c r="F35"/>
      <c r="G35" s="145"/>
      <c r="H35" s="87"/>
    </row>
    <row r="36" spans="2:8" s="50" customFormat="1" ht="14.25">
      <c r="B36" s="152"/>
      <c r="C36"/>
      <c r="D36"/>
      <c r="E36"/>
      <c r="F36"/>
      <c r="G36" s="146"/>
      <c r="H36" s="87"/>
    </row>
    <row r="37" spans="2:8" s="50" customFormat="1" ht="14.25">
      <c r="B37" s="150"/>
      <c r="G37" s="87"/>
      <c r="H37" s="87"/>
    </row>
    <row r="38" spans="2:8" s="50" customFormat="1" ht="14.25">
      <c r="B38" s="151"/>
      <c r="C38" s="139"/>
      <c r="D38" s="142"/>
      <c r="E38" s="88"/>
      <c r="F38" s="88"/>
      <c r="G38" s="87"/>
      <c r="H38" s="87"/>
    </row>
    <row r="39" spans="2:8" s="50" customFormat="1" ht="14.25">
      <c r="B39" s="150"/>
      <c r="C39" s="139"/>
      <c r="D39" s="142"/>
      <c r="E39" s="88"/>
      <c r="F39" s="88"/>
      <c r="G39" s="87"/>
      <c r="H39" s="87"/>
    </row>
    <row r="40" spans="2:8" s="50" customFormat="1" ht="14.25">
      <c r="B40" s="150"/>
      <c r="C40" s="139"/>
      <c r="D40" s="142"/>
      <c r="E40" s="88"/>
      <c r="F40" s="88"/>
      <c r="G40" s="87"/>
      <c r="H40" s="87"/>
    </row>
    <row r="41" spans="3:8" s="50" customFormat="1" ht="14.25">
      <c r="C41" s="141"/>
      <c r="D41" s="142"/>
      <c r="E41" s="88"/>
      <c r="F41" s="88"/>
      <c r="G41" s="147"/>
      <c r="H41" s="147"/>
    </row>
    <row r="42" spans="2:8" s="50" customFormat="1" ht="14.25">
      <c r="B42" s="150"/>
      <c r="C42" s="139"/>
      <c r="D42" s="87"/>
      <c r="E42" s="88"/>
      <c r="F42" s="88"/>
      <c r="G42" s="148"/>
      <c r="H42" s="148"/>
    </row>
    <row r="43" spans="2:8" s="50" customFormat="1" ht="13.5">
      <c r="B43" s="43"/>
      <c r="C43"/>
      <c r="D43" s="74"/>
      <c r="E43"/>
      <c r="F43" s="65"/>
      <c r="G43" s="65"/>
      <c r="H43" s="3"/>
    </row>
    <row r="44" spans="2:8" s="50" customFormat="1" ht="13.5">
      <c r="B44" s="43"/>
      <c r="C44"/>
      <c r="D44" s="75"/>
      <c r="E44"/>
      <c r="F44" s="65"/>
      <c r="G44" s="65"/>
      <c r="H44" s="3"/>
    </row>
    <row r="45" spans="2:8" s="50" customFormat="1" ht="13.5">
      <c r="B45" s="71"/>
      <c r="C45" s="72"/>
      <c r="D45" s="73"/>
      <c r="E45" s="76"/>
      <c r="F45" s="66"/>
      <c r="G45" s="65"/>
      <c r="H45" s="3"/>
    </row>
    <row r="46" spans="2:8" s="50" customFormat="1" ht="13.5">
      <c r="B46" s="43"/>
      <c r="C46"/>
      <c r="D46" s="74"/>
      <c r="E46" s="75"/>
      <c r="F46" s="65"/>
      <c r="G46" s="65"/>
      <c r="H46" s="3"/>
    </row>
    <row r="47" spans="2:8" s="50" customFormat="1" ht="13.5">
      <c r="B47" s="43"/>
      <c r="C47" s="4"/>
      <c r="D47" s="74"/>
      <c r="E47" s="72"/>
      <c r="F47" s="65"/>
      <c r="G47" s="65"/>
      <c r="H47" s="3"/>
    </row>
    <row r="48" spans="2:8" s="50" customFormat="1" ht="13.5">
      <c r="B48" s="43"/>
      <c r="C48"/>
      <c r="D48" s="74"/>
      <c r="E48"/>
      <c r="F48" s="65"/>
      <c r="G48" s="65"/>
      <c r="H48" s="3"/>
    </row>
    <row r="49" spans="2:8" s="50" customFormat="1" ht="13.5">
      <c r="B49" s="43"/>
      <c r="C49"/>
      <c r="D49" s="74"/>
      <c r="E49"/>
      <c r="F49" s="65"/>
      <c r="G49" s="65"/>
      <c r="H49" s="3"/>
    </row>
    <row r="50" spans="2:8" s="50" customFormat="1" ht="13.5">
      <c r="B50" s="43"/>
      <c r="C50" s="4"/>
      <c r="D50" s="74"/>
      <c r="E50"/>
      <c r="F50" s="65"/>
      <c r="G50" s="65"/>
      <c r="H50" s="3"/>
    </row>
    <row r="51" spans="2:8" s="50" customFormat="1" ht="13.5">
      <c r="B51" s="43"/>
      <c r="C51" s="3"/>
      <c r="D51" s="74"/>
      <c r="E51"/>
      <c r="F51" s="65"/>
      <c r="G51" s="65"/>
      <c r="H51" s="3"/>
    </row>
    <row r="52" spans="2:8" s="50" customFormat="1" ht="13.5">
      <c r="B52" s="71"/>
      <c r="C52" s="72"/>
      <c r="D52" s="73"/>
      <c r="E52" s="72"/>
      <c r="F52" s="65"/>
      <c r="G52" s="65"/>
      <c r="H52" s="3"/>
    </row>
    <row r="53" spans="2:8" s="50" customFormat="1" ht="13.5">
      <c r="B53" s="43"/>
      <c r="C53"/>
      <c r="D53" s="77"/>
      <c r="E53"/>
      <c r="F53" s="65"/>
      <c r="G53" s="65"/>
      <c r="H53" s="3"/>
    </row>
    <row r="54" spans="2:8" ht="13.5">
      <c r="B54" s="71"/>
      <c r="C54" s="72"/>
      <c r="D54" s="73"/>
      <c r="E54" s="72"/>
      <c r="F54" s="65"/>
      <c r="G54" s="65"/>
      <c r="H54" s="3"/>
    </row>
    <row r="55" spans="2:8" ht="13.5">
      <c r="B55" s="43"/>
      <c r="D55" s="77"/>
      <c r="F55" s="65"/>
      <c r="G55" s="65"/>
      <c r="H55" s="3"/>
    </row>
    <row r="56" spans="2:8" ht="13.5">
      <c r="B56" s="43"/>
      <c r="D56" s="77"/>
      <c r="F56" s="65"/>
      <c r="G56" s="65"/>
      <c r="H56" s="3"/>
    </row>
    <row r="57" spans="2:8" ht="13.5">
      <c r="B57" s="43"/>
      <c r="D57" s="77"/>
      <c r="F57" s="65"/>
      <c r="G57" s="65"/>
      <c r="H57" s="3"/>
    </row>
    <row r="58" spans="2:8" ht="13.5">
      <c r="B58" s="43"/>
      <c r="D58" s="77"/>
      <c r="F58" s="65"/>
      <c r="G58" s="65"/>
      <c r="H58" s="3"/>
    </row>
    <row r="59" spans="2:8" ht="13.5">
      <c r="B59" s="43"/>
      <c r="D59" s="77"/>
      <c r="F59" s="65"/>
      <c r="G59" s="65"/>
      <c r="H59" s="3"/>
    </row>
    <row r="60" spans="2:8" ht="13.5">
      <c r="B60" s="43"/>
      <c r="D60" s="77"/>
      <c r="F60" s="65"/>
      <c r="G60" s="65"/>
      <c r="H60" s="3"/>
    </row>
    <row r="61" spans="2:8" ht="13.5">
      <c r="B61" s="43"/>
      <c r="D61" s="77"/>
      <c r="F61" s="65"/>
      <c r="G61" s="65"/>
      <c r="H61" s="3"/>
    </row>
    <row r="62" spans="2:8" ht="13.5">
      <c r="B62" s="43"/>
      <c r="D62" s="77"/>
      <c r="F62" s="65"/>
      <c r="G62" s="65"/>
      <c r="H62" s="3"/>
    </row>
    <row r="63" spans="2:8" ht="13.5">
      <c r="B63" s="43"/>
      <c r="D63" s="77"/>
      <c r="F63" s="65"/>
      <c r="G63" s="65"/>
      <c r="H63" s="3"/>
    </row>
    <row r="64" spans="2:8" ht="13.5">
      <c r="B64" s="43"/>
      <c r="D64" s="77"/>
      <c r="F64" s="65"/>
      <c r="G64" s="65"/>
      <c r="H64" s="3"/>
    </row>
    <row r="65" spans="2:8" ht="13.5">
      <c r="B65" s="43"/>
      <c r="D65" s="77"/>
      <c r="F65" s="65"/>
      <c r="G65" s="65"/>
      <c r="H65" s="3"/>
    </row>
    <row r="66" spans="2:8" ht="13.5">
      <c r="B66" s="43"/>
      <c r="D66" s="77"/>
      <c r="F66" s="65"/>
      <c r="G66" s="65"/>
      <c r="H66" s="3"/>
    </row>
    <row r="67" spans="2:8" ht="13.5">
      <c r="B67" s="43"/>
      <c r="D67" s="77"/>
      <c r="F67" s="65"/>
      <c r="G67" s="65"/>
      <c r="H67" s="3"/>
    </row>
    <row r="68" spans="2:8" ht="13.5">
      <c r="B68" s="43"/>
      <c r="D68" s="77"/>
      <c r="F68" s="65"/>
      <c r="G68" s="65"/>
      <c r="H68" s="3"/>
    </row>
    <row r="69" spans="2:8" ht="13.5">
      <c r="B69" s="43"/>
      <c r="D69" s="77"/>
      <c r="F69" s="65"/>
      <c r="G69" s="65"/>
      <c r="H69" s="50"/>
    </row>
    <row r="70" spans="2:8" ht="13.5">
      <c r="B70" s="65"/>
      <c r="C70" s="65"/>
      <c r="D70" s="58"/>
      <c r="E70" s="65"/>
      <c r="F70" s="65"/>
      <c r="G70" s="65"/>
      <c r="H70" s="50"/>
    </row>
    <row r="71" spans="2:8" ht="13.5">
      <c r="B71" s="65"/>
      <c r="C71" s="65"/>
      <c r="D71" s="58"/>
      <c r="E71" s="65"/>
      <c r="F71" s="65"/>
      <c r="G71" s="65"/>
      <c r="H71" s="50"/>
    </row>
    <row r="72" spans="2:8" ht="13.5">
      <c r="B72" s="65"/>
      <c r="C72" s="65"/>
      <c r="D72" s="58"/>
      <c r="E72" s="65"/>
      <c r="F72" s="65"/>
      <c r="G72" s="65"/>
      <c r="H72" s="50"/>
    </row>
    <row r="73" spans="2:8" ht="13.5">
      <c r="B73" s="65"/>
      <c r="C73" s="65"/>
      <c r="D73" s="58"/>
      <c r="E73" s="65"/>
      <c r="F73" s="65"/>
      <c r="G73" s="65"/>
      <c r="H73" s="50"/>
    </row>
    <row r="74" spans="2:8" ht="13.5">
      <c r="B74" s="65"/>
      <c r="C74" s="65"/>
      <c r="D74" s="58"/>
      <c r="E74" s="65"/>
      <c r="F74" s="65"/>
      <c r="G74" s="65"/>
      <c r="H74" s="50"/>
    </row>
    <row r="75" spans="2:8" ht="13.5">
      <c r="B75" s="65"/>
      <c r="C75" s="65"/>
      <c r="D75" s="58"/>
      <c r="E75" s="65"/>
      <c r="F75" s="65"/>
      <c r="G75" s="65"/>
      <c r="H75" s="50"/>
    </row>
    <row r="76" spans="2:8" ht="13.5">
      <c r="B76" s="65"/>
      <c r="C76" s="65"/>
      <c r="D76" s="58"/>
      <c r="E76" s="65"/>
      <c r="F76" s="65"/>
      <c r="G76" s="65"/>
      <c r="H76" s="50"/>
    </row>
    <row r="77" spans="2:8" ht="13.5">
      <c r="B77" s="65"/>
      <c r="C77" s="65"/>
      <c r="D77" s="66"/>
      <c r="E77" s="65"/>
      <c r="F77" s="65"/>
      <c r="G77" s="65"/>
      <c r="H77" s="50"/>
    </row>
    <row r="78" spans="2:8" ht="13.5">
      <c r="B78" s="68"/>
      <c r="C78" s="65"/>
      <c r="D78" s="66"/>
      <c r="E78" s="65"/>
      <c r="F78" s="65"/>
      <c r="G78" s="65"/>
      <c r="H78" s="50"/>
    </row>
    <row r="79" spans="2:8" ht="13.5">
      <c r="B79" s="65"/>
      <c r="C79" s="65"/>
      <c r="D79" s="58"/>
      <c r="E79" s="65"/>
      <c r="F79" s="65"/>
      <c r="G79" s="65"/>
      <c r="H79" s="50"/>
    </row>
    <row r="80" spans="2:8" ht="13.5">
      <c r="B80" s="65"/>
      <c r="C80" s="65"/>
      <c r="D80" s="58"/>
      <c r="E80" s="65"/>
      <c r="F80" s="65"/>
      <c r="G80" s="65"/>
      <c r="H80" s="50"/>
    </row>
    <row r="81" spans="2:8" ht="13.5">
      <c r="B81" s="65"/>
      <c r="C81" s="65"/>
      <c r="D81" s="66"/>
      <c r="E81" s="65"/>
      <c r="F81" s="65"/>
      <c r="G81" s="65"/>
      <c r="H81" s="50"/>
    </row>
    <row r="82" spans="2:8" ht="13.5">
      <c r="B82" s="68"/>
      <c r="C82" s="65"/>
      <c r="D82" s="66"/>
      <c r="E82" s="65"/>
      <c r="F82" s="65"/>
      <c r="G82" s="65"/>
      <c r="H82" s="50"/>
    </row>
    <row r="83" spans="2:8" ht="13.5">
      <c r="B83" s="65"/>
      <c r="C83" s="65"/>
      <c r="D83" s="58"/>
      <c r="E83" s="65"/>
      <c r="F83" s="65"/>
      <c r="G83" s="65"/>
      <c r="H83" s="50"/>
    </row>
    <row r="84" spans="2:8" ht="13.5">
      <c r="B84" s="65"/>
      <c r="C84" s="65"/>
      <c r="D84" s="58"/>
      <c r="E84" s="65"/>
      <c r="F84" s="65"/>
      <c r="G84" s="65"/>
      <c r="H84" s="50"/>
    </row>
    <row r="85" spans="2:8" ht="13.5">
      <c r="B85" s="65"/>
      <c r="C85" s="65"/>
      <c r="D85" s="66"/>
      <c r="E85" s="65"/>
      <c r="F85" s="65"/>
      <c r="G85" s="65"/>
      <c r="H85" s="50"/>
    </row>
    <row r="86" spans="2:8" ht="13.5">
      <c r="B86" s="68"/>
      <c r="C86" s="65"/>
      <c r="D86" s="66"/>
      <c r="E86" s="65"/>
      <c r="F86" s="65"/>
      <c r="G86" s="65"/>
      <c r="H86" s="50"/>
    </row>
    <row r="87" spans="2:8" ht="13.5">
      <c r="B87" s="69"/>
      <c r="C87" s="65"/>
      <c r="D87" s="58"/>
      <c r="E87" s="65"/>
      <c r="F87" s="65"/>
      <c r="G87" s="65"/>
      <c r="H87" s="50"/>
    </row>
    <row r="88" spans="2:8" ht="13.5">
      <c r="B88" s="65"/>
      <c r="C88" s="65"/>
      <c r="D88" s="65"/>
      <c r="E88" s="65"/>
      <c r="F88" s="65"/>
      <c r="G88" s="65"/>
      <c r="H88" s="50"/>
    </row>
    <row r="89" spans="2:8" ht="13.5">
      <c r="B89" s="65"/>
      <c r="C89" s="65"/>
      <c r="D89" s="66"/>
      <c r="E89" s="65"/>
      <c r="F89" s="65"/>
      <c r="G89" s="65"/>
      <c r="H89" s="50"/>
    </row>
    <row r="90" spans="2:8" ht="13.5">
      <c r="B90" s="65"/>
      <c r="C90" s="65"/>
      <c r="D90" s="67"/>
      <c r="E90" s="65"/>
      <c r="F90" s="65"/>
      <c r="G90" s="65"/>
      <c r="H90" s="50"/>
    </row>
    <row r="91" spans="2:8" ht="13.5">
      <c r="B91" s="65"/>
      <c r="C91" s="65"/>
      <c r="D91" s="66"/>
      <c r="E91" s="65"/>
      <c r="F91" s="65"/>
      <c r="G91" s="65"/>
      <c r="H91" s="50"/>
    </row>
    <row r="92" spans="2:8" ht="13.5">
      <c r="B92" s="65"/>
      <c r="C92" s="65"/>
      <c r="D92" s="66"/>
      <c r="E92" s="65"/>
      <c r="F92" s="65"/>
      <c r="G92" s="65"/>
      <c r="H92" s="50"/>
    </row>
    <row r="93" spans="2:8" ht="13.5">
      <c r="B93" s="65"/>
      <c r="C93" s="65"/>
      <c r="D93" s="66"/>
      <c r="E93" s="65"/>
      <c r="F93" s="65"/>
      <c r="G93" s="65"/>
      <c r="H93" s="50"/>
    </row>
    <row r="94" spans="2:8" ht="13.5">
      <c r="B94" s="65"/>
      <c r="C94" s="65"/>
      <c r="D94" s="66"/>
      <c r="E94" s="65"/>
      <c r="F94" s="65"/>
      <c r="G94" s="65"/>
      <c r="H94" s="50"/>
    </row>
    <row r="95" spans="2:8" ht="13.5">
      <c r="B95" s="68"/>
      <c r="C95" s="65"/>
      <c r="D95" s="67"/>
      <c r="E95" s="65"/>
      <c r="F95" s="65"/>
      <c r="G95" s="65"/>
      <c r="H95" s="50"/>
    </row>
    <row r="96" spans="2:8" ht="13.5">
      <c r="B96" s="65"/>
      <c r="C96" s="65"/>
      <c r="D96" s="66"/>
      <c r="E96" s="65"/>
      <c r="F96" s="65"/>
      <c r="G96" s="65"/>
      <c r="H96" s="50"/>
    </row>
    <row r="97" spans="2:8" ht="13.5">
      <c r="B97" s="65"/>
      <c r="C97" s="65"/>
      <c r="D97" s="66"/>
      <c r="E97" s="65"/>
      <c r="F97" s="65"/>
      <c r="G97" s="65"/>
      <c r="H97" s="50"/>
    </row>
    <row r="98" spans="2:8" ht="13.5">
      <c r="B98" s="65"/>
      <c r="C98" s="65"/>
      <c r="D98" s="66"/>
      <c r="E98" s="65"/>
      <c r="F98" s="65"/>
      <c r="G98" s="65"/>
      <c r="H98" s="50"/>
    </row>
    <row r="99" spans="2:8" ht="13.5">
      <c r="B99" s="65"/>
      <c r="C99" s="65"/>
      <c r="D99" s="66"/>
      <c r="E99" s="65"/>
      <c r="F99" s="65"/>
      <c r="G99" s="65"/>
      <c r="H99" s="50"/>
    </row>
    <row r="100" spans="2:8" ht="13.5">
      <c r="B100" s="65"/>
      <c r="C100" s="65"/>
      <c r="D100" s="66"/>
      <c r="E100" s="65"/>
      <c r="F100" s="65"/>
      <c r="G100" s="65"/>
      <c r="H100" s="50"/>
    </row>
    <row r="101" spans="2:8" ht="13.5">
      <c r="B101" s="65"/>
      <c r="C101" s="65"/>
      <c r="D101" s="66"/>
      <c r="E101" s="65"/>
      <c r="F101" s="65"/>
      <c r="G101" s="65"/>
      <c r="H101" s="50"/>
    </row>
    <row r="102" spans="2:8" ht="13.5">
      <c r="B102" s="65"/>
      <c r="C102" s="65"/>
      <c r="D102" s="66"/>
      <c r="E102" s="65"/>
      <c r="F102" s="65"/>
      <c r="G102" s="65"/>
      <c r="H102" s="50"/>
    </row>
    <row r="103" spans="2:8" ht="13.5">
      <c r="B103" s="65"/>
      <c r="C103" s="65"/>
      <c r="D103" s="66"/>
      <c r="E103" s="65"/>
      <c r="F103" s="65"/>
      <c r="G103" s="65"/>
      <c r="H103" s="50"/>
    </row>
    <row r="104" spans="2:8" ht="13.5">
      <c r="B104" s="65"/>
      <c r="C104" s="65"/>
      <c r="D104" s="66"/>
      <c r="E104" s="65"/>
      <c r="F104" s="65"/>
      <c r="G104" s="65"/>
      <c r="H104" s="50"/>
    </row>
    <row r="105" spans="2:8" ht="13.5">
      <c r="B105" s="65"/>
      <c r="C105" s="65"/>
      <c r="D105" s="66"/>
      <c r="E105" s="65"/>
      <c r="F105" s="65"/>
      <c r="G105" s="65"/>
      <c r="H105" s="50"/>
    </row>
    <row r="106" spans="2:8" ht="13.5">
      <c r="B106" s="70"/>
      <c r="C106" s="70"/>
      <c r="D106" s="66"/>
      <c r="E106" s="70"/>
      <c r="F106" s="70"/>
      <c r="G106" s="70"/>
      <c r="H106" s="3"/>
    </row>
    <row r="107" spans="2:8" ht="13.5">
      <c r="B107" s="70"/>
      <c r="C107" s="70"/>
      <c r="D107" s="66"/>
      <c r="E107" s="70"/>
      <c r="F107" s="70"/>
      <c r="G107" s="70"/>
      <c r="H107" s="3"/>
    </row>
    <row r="108" spans="2:8" ht="13.5">
      <c r="B108" s="70"/>
      <c r="C108" s="70"/>
      <c r="D108" s="66"/>
      <c r="E108" s="70"/>
      <c r="F108" s="70"/>
      <c r="G108" s="70"/>
      <c r="H108" s="3"/>
    </row>
    <row r="109" spans="2:8" ht="13.5">
      <c r="B109" s="70"/>
      <c r="C109" s="70"/>
      <c r="D109" s="66"/>
      <c r="E109" s="70"/>
      <c r="F109" s="70"/>
      <c r="G109" s="70"/>
      <c r="H109" s="3"/>
    </row>
    <row r="110" spans="2:8" ht="13.5">
      <c r="B110" s="70"/>
      <c r="C110" s="70"/>
      <c r="D110" s="66"/>
      <c r="E110" s="70"/>
      <c r="F110" s="70"/>
      <c r="G110" s="70"/>
      <c r="H110" s="3"/>
    </row>
    <row r="111" spans="2:8" ht="13.5">
      <c r="B111" s="70"/>
      <c r="C111" s="70"/>
      <c r="D111" s="66"/>
      <c r="E111" s="70"/>
      <c r="F111" s="70"/>
      <c r="G111" s="70"/>
      <c r="H111" s="3"/>
    </row>
    <row r="112" spans="2:8" ht="13.5">
      <c r="B112" s="70"/>
      <c r="C112" s="70"/>
      <c r="D112" s="66"/>
      <c r="E112" s="70"/>
      <c r="F112" s="70"/>
      <c r="G112" s="70"/>
      <c r="H112" s="3"/>
    </row>
    <row r="113" spans="2:8" ht="13.5">
      <c r="B113" s="70"/>
      <c r="C113" s="70"/>
      <c r="D113" s="66"/>
      <c r="E113" s="70"/>
      <c r="F113" s="70"/>
      <c r="G113" s="70"/>
      <c r="H113" s="3"/>
    </row>
    <row r="114" spans="2:8" ht="13.5">
      <c r="B114" s="70"/>
      <c r="C114" s="70"/>
      <c r="D114" s="66"/>
      <c r="E114" s="70"/>
      <c r="F114" s="70"/>
      <c r="G114" s="70"/>
      <c r="H114" s="3"/>
    </row>
    <row r="115" spans="2:8" ht="13.5">
      <c r="B115" s="70"/>
      <c r="C115" s="70"/>
      <c r="D115" s="66"/>
      <c r="E115" s="70"/>
      <c r="F115" s="70"/>
      <c r="G115" s="70"/>
      <c r="H115" s="3"/>
    </row>
    <row r="116" spans="2:8" ht="13.5">
      <c r="B116" s="70"/>
      <c r="C116" s="70"/>
      <c r="D116" s="66"/>
      <c r="E116" s="70"/>
      <c r="F116" s="70"/>
      <c r="G116" s="70"/>
      <c r="H116" s="3"/>
    </row>
    <row r="117" spans="2:8" ht="13.5">
      <c r="B117" s="70"/>
      <c r="C117" s="70"/>
      <c r="D117" s="66"/>
      <c r="E117" s="70"/>
      <c r="F117" s="70"/>
      <c r="G117" s="70"/>
      <c r="H117" s="3"/>
    </row>
    <row r="118" spans="2:8" ht="13.5">
      <c r="B118" s="70"/>
      <c r="C118" s="70"/>
      <c r="D118" s="66"/>
      <c r="E118" s="70"/>
      <c r="F118" s="70"/>
      <c r="G118" s="70"/>
      <c r="H118" s="3"/>
    </row>
    <row r="119" spans="2:8" ht="13.5">
      <c r="B119" s="70"/>
      <c r="C119" s="70"/>
      <c r="D119" s="66"/>
      <c r="E119" s="70"/>
      <c r="F119" s="70"/>
      <c r="G119" s="70"/>
      <c r="H119" s="3"/>
    </row>
    <row r="120" spans="2:8" ht="12">
      <c r="B120" s="70"/>
      <c r="C120" s="70"/>
      <c r="D120" s="70"/>
      <c r="E120" s="70"/>
      <c r="F120" s="70"/>
      <c r="G120" s="70"/>
      <c r="H120" s="3"/>
    </row>
    <row r="121" spans="2:8" ht="12">
      <c r="B121" s="70"/>
      <c r="C121" s="70"/>
      <c r="D121" s="70"/>
      <c r="E121" s="70"/>
      <c r="F121" s="70"/>
      <c r="G121" s="70"/>
      <c r="H121" s="3"/>
    </row>
    <row r="122" spans="2:8" ht="12">
      <c r="B122" s="70"/>
      <c r="C122" s="70"/>
      <c r="D122" s="70"/>
      <c r="E122" s="70"/>
      <c r="F122" s="70"/>
      <c r="G122" s="70"/>
      <c r="H122" s="3"/>
    </row>
    <row r="123" spans="2:8" ht="12">
      <c r="B123" s="70"/>
      <c r="C123" s="70"/>
      <c r="D123" s="70"/>
      <c r="E123" s="70"/>
      <c r="F123" s="70"/>
      <c r="G123" s="70"/>
      <c r="H123" s="3"/>
    </row>
    <row r="124" spans="2:8" ht="12">
      <c r="B124" s="70"/>
      <c r="C124" s="70"/>
      <c r="D124" s="70"/>
      <c r="E124" s="70"/>
      <c r="F124" s="70"/>
      <c r="G124" s="70"/>
      <c r="H124" s="3"/>
    </row>
    <row r="125" spans="2:8" ht="12">
      <c r="B125" s="70"/>
      <c r="C125" s="70"/>
      <c r="D125" s="70"/>
      <c r="E125" s="70"/>
      <c r="F125" s="70"/>
      <c r="G125" s="70"/>
      <c r="H125" s="3"/>
    </row>
    <row r="126" spans="2:8" ht="12">
      <c r="B126" s="70"/>
      <c r="C126" s="70"/>
      <c r="D126" s="70"/>
      <c r="E126" s="70"/>
      <c r="F126" s="70"/>
      <c r="G126" s="70"/>
      <c r="H126" s="3"/>
    </row>
    <row r="127" spans="2:8" ht="12">
      <c r="B127" s="70"/>
      <c r="C127" s="70"/>
      <c r="D127" s="70"/>
      <c r="E127" s="70"/>
      <c r="F127" s="70"/>
      <c r="G127" s="70"/>
      <c r="H127" s="3"/>
    </row>
    <row r="128" spans="2:8" ht="12">
      <c r="B128" s="70"/>
      <c r="C128" s="70"/>
      <c r="D128" s="70"/>
      <c r="E128" s="70"/>
      <c r="F128" s="70"/>
      <c r="G128" s="70"/>
      <c r="H128" s="3"/>
    </row>
    <row r="129" spans="2:8" ht="12">
      <c r="B129" s="70"/>
      <c r="C129" s="70"/>
      <c r="D129" s="70"/>
      <c r="E129" s="70"/>
      <c r="F129" s="70"/>
      <c r="G129" s="70"/>
      <c r="H129" s="3"/>
    </row>
    <row r="130" spans="2:8" ht="12">
      <c r="B130" s="70"/>
      <c r="C130" s="70"/>
      <c r="D130" s="70"/>
      <c r="E130" s="70"/>
      <c r="F130" s="70"/>
      <c r="G130" s="70"/>
      <c r="H130" s="3"/>
    </row>
    <row r="131" spans="2:8" ht="12">
      <c r="B131" s="70"/>
      <c r="C131" s="70"/>
      <c r="D131" s="70"/>
      <c r="E131" s="70"/>
      <c r="F131" s="70"/>
      <c r="G131" s="70"/>
      <c r="H131" s="3"/>
    </row>
    <row r="132" spans="2:8" ht="12">
      <c r="B132" s="70"/>
      <c r="C132" s="70"/>
      <c r="D132" s="70"/>
      <c r="E132" s="70"/>
      <c r="F132" s="70"/>
      <c r="G132" s="70"/>
      <c r="H132" s="3"/>
    </row>
    <row r="133" spans="2:8" ht="12">
      <c r="B133" s="70"/>
      <c r="C133" s="70"/>
      <c r="D133" s="70"/>
      <c r="E133" s="70"/>
      <c r="F133" s="70"/>
      <c r="G133" s="70"/>
      <c r="H133" s="3"/>
    </row>
    <row r="134" spans="2:8" ht="12">
      <c r="B134" s="70"/>
      <c r="C134" s="70"/>
      <c r="D134" s="70"/>
      <c r="E134" s="70"/>
      <c r="F134" s="70"/>
      <c r="G134" s="70"/>
      <c r="H134" s="3"/>
    </row>
    <row r="135" spans="2:8" ht="12">
      <c r="B135" s="70"/>
      <c r="C135" s="70"/>
      <c r="D135" s="70"/>
      <c r="E135" s="70"/>
      <c r="F135" s="70"/>
      <c r="G135" s="70"/>
      <c r="H135" s="3"/>
    </row>
    <row r="136" spans="2:8" ht="12">
      <c r="B136" s="70"/>
      <c r="C136" s="70"/>
      <c r="D136" s="70"/>
      <c r="E136" s="70"/>
      <c r="F136" s="70"/>
      <c r="G136" s="70"/>
      <c r="H136" s="3"/>
    </row>
    <row r="137" spans="2:8" ht="12">
      <c r="B137" s="70"/>
      <c r="C137" s="70"/>
      <c r="D137" s="70"/>
      <c r="E137" s="70"/>
      <c r="F137" s="70"/>
      <c r="G137" s="70"/>
      <c r="H137" s="3"/>
    </row>
    <row r="138" spans="2:8" ht="12">
      <c r="B138" s="70"/>
      <c r="C138" s="70"/>
      <c r="D138" s="70"/>
      <c r="E138" s="70"/>
      <c r="F138" s="70"/>
      <c r="G138" s="70"/>
      <c r="H138" s="3"/>
    </row>
    <row r="139" spans="2:8" ht="12">
      <c r="B139" s="70"/>
      <c r="C139" s="70"/>
      <c r="D139" s="70"/>
      <c r="E139" s="70"/>
      <c r="F139" s="70"/>
      <c r="G139" s="70"/>
      <c r="H139" s="3"/>
    </row>
    <row r="140" spans="2:8" ht="12">
      <c r="B140" s="70"/>
      <c r="C140" s="70"/>
      <c r="D140" s="70"/>
      <c r="E140" s="70"/>
      <c r="F140" s="70"/>
      <c r="G140" s="70"/>
      <c r="H140" s="3"/>
    </row>
    <row r="141" spans="2:8" ht="12">
      <c r="B141" s="70"/>
      <c r="C141" s="70"/>
      <c r="D141" s="70"/>
      <c r="E141" s="70"/>
      <c r="F141" s="70"/>
      <c r="G141" s="70"/>
      <c r="H141" s="3"/>
    </row>
    <row r="142" spans="2:8" ht="12">
      <c r="B142" s="70"/>
      <c r="C142" s="70"/>
      <c r="D142" s="70"/>
      <c r="E142" s="70"/>
      <c r="F142" s="70"/>
      <c r="G142" s="70"/>
      <c r="H142" s="3"/>
    </row>
    <row r="143" spans="2:8" ht="12">
      <c r="B143" s="70"/>
      <c r="C143" s="70"/>
      <c r="D143" s="70"/>
      <c r="E143" s="70"/>
      <c r="F143" s="70"/>
      <c r="G143" s="70"/>
      <c r="H143" s="3"/>
    </row>
    <row r="144" spans="2:8" ht="12">
      <c r="B144" s="70"/>
      <c r="C144" s="70"/>
      <c r="D144" s="70"/>
      <c r="E144" s="70"/>
      <c r="F144" s="70"/>
      <c r="G144" s="70"/>
      <c r="H144" s="3"/>
    </row>
    <row r="145" spans="2:8" ht="12">
      <c r="B145" s="70"/>
      <c r="C145" s="70"/>
      <c r="D145" s="70"/>
      <c r="E145" s="70"/>
      <c r="F145" s="70"/>
      <c r="G145" s="70"/>
      <c r="H145" s="3"/>
    </row>
    <row r="146" spans="2:8" ht="12">
      <c r="B146" s="70"/>
      <c r="C146" s="70"/>
      <c r="D146" s="70"/>
      <c r="E146" s="70"/>
      <c r="F146" s="70"/>
      <c r="G146" s="70"/>
      <c r="H146" s="3"/>
    </row>
    <row r="147" spans="2:8" ht="12">
      <c r="B147" s="70"/>
      <c r="C147" s="70"/>
      <c r="D147" s="70"/>
      <c r="E147" s="70"/>
      <c r="F147" s="70"/>
      <c r="G147" s="70"/>
      <c r="H147" s="3"/>
    </row>
    <row r="148" spans="2:8" ht="12">
      <c r="B148" s="70"/>
      <c r="C148" s="70"/>
      <c r="D148" s="70"/>
      <c r="E148" s="70"/>
      <c r="F148" s="70"/>
      <c r="G148" s="70"/>
      <c r="H148" s="3"/>
    </row>
    <row r="149" spans="2:8" ht="12">
      <c r="B149" s="70"/>
      <c r="C149" s="70"/>
      <c r="D149" s="70"/>
      <c r="E149" s="70"/>
      <c r="F149" s="70"/>
      <c r="G149" s="70"/>
      <c r="H149" s="3"/>
    </row>
    <row r="150" spans="2:8" ht="12">
      <c r="B150" s="70"/>
      <c r="C150" s="70"/>
      <c r="D150" s="70"/>
      <c r="E150" s="70"/>
      <c r="F150" s="70"/>
      <c r="G150" s="70"/>
      <c r="H150" s="3"/>
    </row>
    <row r="151" spans="2:8" ht="12">
      <c r="B151" s="70"/>
      <c r="C151" s="70"/>
      <c r="D151" s="70"/>
      <c r="E151" s="70"/>
      <c r="F151" s="70"/>
      <c r="G151" s="70"/>
      <c r="H151" s="3"/>
    </row>
    <row r="152" spans="2:8" ht="12">
      <c r="B152" s="70"/>
      <c r="C152" s="70"/>
      <c r="D152" s="70"/>
      <c r="E152" s="70"/>
      <c r="F152" s="70"/>
      <c r="G152" s="70"/>
      <c r="H152" s="3"/>
    </row>
    <row r="153" spans="2:8" ht="12">
      <c r="B153" s="70"/>
      <c r="C153" s="70"/>
      <c r="D153" s="70"/>
      <c r="E153" s="70"/>
      <c r="F153" s="70"/>
      <c r="G153" s="70"/>
      <c r="H153" s="3"/>
    </row>
    <row r="154" spans="2:8" ht="12">
      <c r="B154" s="70"/>
      <c r="C154" s="70"/>
      <c r="D154" s="70"/>
      <c r="E154" s="70"/>
      <c r="F154" s="70"/>
      <c r="G154" s="70"/>
      <c r="H154" s="3"/>
    </row>
    <row r="155" spans="2:8" ht="12">
      <c r="B155" s="70"/>
      <c r="C155" s="70"/>
      <c r="D155" s="70"/>
      <c r="E155" s="70"/>
      <c r="F155" s="70"/>
      <c r="G155" s="70"/>
      <c r="H155" s="3"/>
    </row>
    <row r="156" spans="2:8" ht="12">
      <c r="B156" s="70"/>
      <c r="C156" s="70"/>
      <c r="D156" s="70"/>
      <c r="E156" s="70"/>
      <c r="F156" s="70"/>
      <c r="G156" s="70"/>
      <c r="H156" s="3"/>
    </row>
    <row r="157" spans="2:8" ht="12">
      <c r="B157" s="70"/>
      <c r="C157" s="70"/>
      <c r="D157" s="70"/>
      <c r="E157" s="70"/>
      <c r="F157" s="70"/>
      <c r="G157" s="70"/>
      <c r="H157" s="3"/>
    </row>
    <row r="158" spans="2:8" ht="12">
      <c r="B158" s="70"/>
      <c r="C158" s="70"/>
      <c r="D158" s="70"/>
      <c r="E158" s="70"/>
      <c r="F158" s="70"/>
      <c r="G158" s="70"/>
      <c r="H158" s="3"/>
    </row>
    <row r="159" spans="2:8" ht="12">
      <c r="B159" s="70"/>
      <c r="C159" s="70"/>
      <c r="D159" s="70"/>
      <c r="E159" s="70"/>
      <c r="F159" s="70"/>
      <c r="G159" s="70"/>
      <c r="H159" s="3"/>
    </row>
    <row r="160" spans="2:8" ht="12">
      <c r="B160" s="70"/>
      <c r="C160" s="70"/>
      <c r="D160" s="70"/>
      <c r="E160" s="70"/>
      <c r="F160" s="70"/>
      <c r="G160" s="70"/>
      <c r="H160" s="3"/>
    </row>
    <row r="161" spans="2:8" ht="12">
      <c r="B161" s="70"/>
      <c r="C161" s="70"/>
      <c r="D161" s="70"/>
      <c r="E161" s="70"/>
      <c r="F161" s="70"/>
      <c r="G161" s="70"/>
      <c r="H161" s="3"/>
    </row>
    <row r="162" spans="2:8" ht="12">
      <c r="B162" s="70"/>
      <c r="C162" s="70"/>
      <c r="D162" s="70"/>
      <c r="E162" s="70"/>
      <c r="F162" s="70"/>
      <c r="G162" s="70"/>
      <c r="H162" s="3"/>
    </row>
    <row r="163" spans="2:8" ht="12">
      <c r="B163" s="70"/>
      <c r="C163" s="70"/>
      <c r="D163" s="70"/>
      <c r="E163" s="70"/>
      <c r="F163" s="70"/>
      <c r="G163" s="70"/>
      <c r="H163" s="3"/>
    </row>
    <row r="164" spans="2:8" ht="12">
      <c r="B164" s="70"/>
      <c r="C164" s="70"/>
      <c r="D164" s="70"/>
      <c r="E164" s="70"/>
      <c r="F164" s="70"/>
      <c r="G164" s="70"/>
      <c r="H164" s="3"/>
    </row>
    <row r="165" spans="2:8" ht="12">
      <c r="B165" s="70"/>
      <c r="C165" s="70"/>
      <c r="D165" s="70"/>
      <c r="E165" s="70"/>
      <c r="F165" s="70"/>
      <c r="G165" s="70"/>
      <c r="H165" s="3"/>
    </row>
    <row r="166" spans="2:8" ht="12">
      <c r="B166" s="70"/>
      <c r="C166" s="70"/>
      <c r="D166" s="70"/>
      <c r="E166" s="70"/>
      <c r="F166" s="70"/>
      <c r="G166" s="70"/>
      <c r="H166" s="3"/>
    </row>
    <row r="167" spans="2:8" ht="12">
      <c r="B167" s="70"/>
      <c r="C167" s="70"/>
      <c r="D167" s="70"/>
      <c r="E167" s="70"/>
      <c r="F167" s="70"/>
      <c r="G167" s="70"/>
      <c r="H167" s="3"/>
    </row>
    <row r="168" spans="2:8" ht="12">
      <c r="B168" s="70"/>
      <c r="C168" s="70"/>
      <c r="D168" s="70"/>
      <c r="E168" s="70"/>
      <c r="F168" s="70"/>
      <c r="G168" s="70"/>
      <c r="H168" s="3"/>
    </row>
    <row r="169" spans="2:8" ht="12">
      <c r="B169" s="70"/>
      <c r="C169" s="70"/>
      <c r="D169" s="70"/>
      <c r="E169" s="70"/>
      <c r="F169" s="70"/>
      <c r="G169" s="70"/>
      <c r="H169" s="3"/>
    </row>
    <row r="170" spans="2:8" ht="12">
      <c r="B170" s="70"/>
      <c r="C170" s="70"/>
      <c r="D170" s="70"/>
      <c r="E170" s="70"/>
      <c r="F170" s="70"/>
      <c r="G170" s="70"/>
      <c r="H170" s="3"/>
    </row>
    <row r="171" spans="2:8" ht="12">
      <c r="B171" s="70"/>
      <c r="C171" s="70"/>
      <c r="D171" s="70"/>
      <c r="E171" s="70"/>
      <c r="F171" s="70"/>
      <c r="G171" s="70"/>
      <c r="H171" s="3"/>
    </row>
    <row r="172" spans="2:8" ht="12">
      <c r="B172" s="70"/>
      <c r="C172" s="70"/>
      <c r="D172" s="70"/>
      <c r="E172" s="70"/>
      <c r="F172" s="70"/>
      <c r="G172" s="70"/>
      <c r="H172" s="3"/>
    </row>
    <row r="173" spans="2:8" ht="12">
      <c r="B173" s="70"/>
      <c r="C173" s="70"/>
      <c r="D173" s="70"/>
      <c r="E173" s="70"/>
      <c r="F173" s="70"/>
      <c r="G173" s="70"/>
      <c r="H173" s="3"/>
    </row>
    <row r="174" spans="2:8" ht="12">
      <c r="B174" s="70"/>
      <c r="C174" s="70"/>
      <c r="D174" s="70"/>
      <c r="E174" s="70"/>
      <c r="F174" s="70"/>
      <c r="G174" s="70"/>
      <c r="H174" s="3"/>
    </row>
    <row r="175" spans="2:8" ht="12">
      <c r="B175" s="70"/>
      <c r="C175" s="70"/>
      <c r="D175" s="70"/>
      <c r="E175" s="70"/>
      <c r="F175" s="70"/>
      <c r="G175" s="70"/>
      <c r="H175" s="3"/>
    </row>
    <row r="176" spans="2:8" ht="12">
      <c r="B176" s="70"/>
      <c r="C176" s="70"/>
      <c r="D176" s="70"/>
      <c r="E176" s="70"/>
      <c r="F176" s="70"/>
      <c r="G176" s="70"/>
      <c r="H176" s="3"/>
    </row>
    <row r="177" spans="2:8" ht="12">
      <c r="B177" s="70"/>
      <c r="C177" s="70"/>
      <c r="D177" s="70"/>
      <c r="E177" s="70"/>
      <c r="F177" s="70"/>
      <c r="G177" s="70"/>
      <c r="H177" s="3"/>
    </row>
    <row r="178" spans="2:8" ht="12">
      <c r="B178" s="70"/>
      <c r="C178" s="70"/>
      <c r="D178" s="70"/>
      <c r="E178" s="70"/>
      <c r="F178" s="70"/>
      <c r="G178" s="70"/>
      <c r="H178" s="3"/>
    </row>
    <row r="179" spans="2:8" ht="12">
      <c r="B179" s="70"/>
      <c r="C179" s="70"/>
      <c r="D179" s="70"/>
      <c r="E179" s="70"/>
      <c r="F179" s="70"/>
      <c r="G179" s="70"/>
      <c r="H179" s="3"/>
    </row>
    <row r="180" spans="2:8" ht="12">
      <c r="B180" s="70"/>
      <c r="C180" s="70"/>
      <c r="D180" s="70"/>
      <c r="E180" s="70"/>
      <c r="F180" s="70"/>
      <c r="G180" s="70"/>
      <c r="H180" s="3"/>
    </row>
    <row r="181" spans="2:8" ht="12">
      <c r="B181" s="70"/>
      <c r="C181" s="70"/>
      <c r="D181" s="70"/>
      <c r="E181" s="70"/>
      <c r="F181" s="70"/>
      <c r="G181" s="70"/>
      <c r="H181" s="3"/>
    </row>
    <row r="182" spans="2:8" ht="12">
      <c r="B182" s="70"/>
      <c r="C182" s="70"/>
      <c r="D182" s="70"/>
      <c r="E182" s="70"/>
      <c r="F182" s="70"/>
      <c r="G182" s="70"/>
      <c r="H182" s="3"/>
    </row>
    <row r="183" spans="2:8" ht="12">
      <c r="B183" s="70"/>
      <c r="C183" s="70"/>
      <c r="D183" s="70"/>
      <c r="E183" s="70"/>
      <c r="F183" s="70"/>
      <c r="G183" s="70"/>
      <c r="H183" s="3"/>
    </row>
    <row r="184" spans="2:8" ht="12">
      <c r="B184" s="70"/>
      <c r="C184" s="70"/>
      <c r="D184" s="70"/>
      <c r="E184" s="70"/>
      <c r="F184" s="70"/>
      <c r="G184" s="70"/>
      <c r="H184" s="3"/>
    </row>
    <row r="185" spans="2:8" ht="12">
      <c r="B185" s="70"/>
      <c r="C185" s="70"/>
      <c r="D185" s="70"/>
      <c r="E185" s="70"/>
      <c r="F185" s="70"/>
      <c r="G185" s="70"/>
      <c r="H185" s="3"/>
    </row>
    <row r="186" spans="2:8" ht="12">
      <c r="B186" s="70"/>
      <c r="C186" s="70"/>
      <c r="D186" s="70"/>
      <c r="E186" s="70"/>
      <c r="F186" s="70"/>
      <c r="G186" s="70"/>
      <c r="H186" s="3"/>
    </row>
    <row r="187" spans="2:8" ht="12">
      <c r="B187" s="70"/>
      <c r="C187" s="70"/>
      <c r="D187" s="70"/>
      <c r="E187" s="70"/>
      <c r="F187" s="70"/>
      <c r="G187" s="70"/>
      <c r="H187" s="3"/>
    </row>
    <row r="188" spans="2:8" ht="12">
      <c r="B188" s="70"/>
      <c r="C188" s="70"/>
      <c r="D188" s="70"/>
      <c r="E188" s="70"/>
      <c r="F188" s="70"/>
      <c r="G188" s="70"/>
      <c r="H188" s="3"/>
    </row>
    <row r="189" spans="2:8" ht="12">
      <c r="B189" s="70"/>
      <c r="C189" s="70"/>
      <c r="D189" s="70"/>
      <c r="E189" s="70"/>
      <c r="F189" s="70"/>
      <c r="G189" s="70"/>
      <c r="H189" s="3"/>
    </row>
    <row r="190" spans="2:8" ht="12">
      <c r="B190" s="70"/>
      <c r="C190" s="70"/>
      <c r="D190" s="70"/>
      <c r="E190" s="70"/>
      <c r="F190" s="70"/>
      <c r="G190" s="70"/>
      <c r="H190" s="3"/>
    </row>
    <row r="191" spans="2:8" ht="12">
      <c r="B191" s="70"/>
      <c r="C191" s="70"/>
      <c r="D191" s="70"/>
      <c r="E191" s="70"/>
      <c r="F191" s="70"/>
      <c r="G191" s="70"/>
      <c r="H191" s="3"/>
    </row>
    <row r="192" spans="2:8" ht="12">
      <c r="B192" s="70"/>
      <c r="C192" s="70"/>
      <c r="D192" s="70"/>
      <c r="E192" s="70"/>
      <c r="F192" s="70"/>
      <c r="G192" s="70"/>
      <c r="H192" s="3"/>
    </row>
    <row r="193" spans="2:8" ht="12">
      <c r="B193" s="70"/>
      <c r="C193" s="70"/>
      <c r="D193" s="70"/>
      <c r="E193" s="70"/>
      <c r="F193" s="70"/>
      <c r="G193" s="70"/>
      <c r="H193" s="3"/>
    </row>
    <row r="194" spans="2:8" ht="12">
      <c r="B194" s="70"/>
      <c r="C194" s="70"/>
      <c r="D194" s="70"/>
      <c r="E194" s="70"/>
      <c r="F194" s="70"/>
      <c r="G194" s="70"/>
      <c r="H194" s="3"/>
    </row>
    <row r="195" spans="2:8" ht="12">
      <c r="B195" s="70"/>
      <c r="C195" s="70"/>
      <c r="D195" s="70"/>
      <c r="E195" s="70"/>
      <c r="F195" s="70"/>
      <c r="G195" s="70"/>
      <c r="H195" s="3"/>
    </row>
    <row r="196" spans="2:8" ht="12">
      <c r="B196" s="70"/>
      <c r="C196" s="70"/>
      <c r="D196" s="70"/>
      <c r="E196" s="70"/>
      <c r="F196" s="70"/>
      <c r="G196" s="70"/>
      <c r="H196" s="3"/>
    </row>
    <row r="197" spans="2:8" ht="12">
      <c r="B197" s="70"/>
      <c r="C197" s="70"/>
      <c r="D197" s="70"/>
      <c r="E197" s="70"/>
      <c r="F197" s="70"/>
      <c r="G197" s="70"/>
      <c r="H197" s="3"/>
    </row>
    <row r="198" spans="2:8" ht="12">
      <c r="B198" s="70"/>
      <c r="C198" s="70"/>
      <c r="D198" s="70"/>
      <c r="E198" s="70"/>
      <c r="F198" s="70"/>
      <c r="G198" s="70"/>
      <c r="H198" s="3"/>
    </row>
    <row r="199" spans="2:8" ht="12">
      <c r="B199" s="70"/>
      <c r="C199" s="70"/>
      <c r="D199" s="70"/>
      <c r="E199" s="70"/>
      <c r="F199" s="70"/>
      <c r="G199" s="70"/>
      <c r="H199" s="3"/>
    </row>
    <row r="200" spans="2:8" ht="12">
      <c r="B200" s="70"/>
      <c r="C200" s="70"/>
      <c r="D200" s="70"/>
      <c r="E200" s="70"/>
      <c r="F200" s="70"/>
      <c r="G200" s="70"/>
      <c r="H200" s="3"/>
    </row>
    <row r="201" spans="2:8" ht="12">
      <c r="B201" s="70"/>
      <c r="C201" s="70"/>
      <c r="D201" s="70"/>
      <c r="E201" s="70"/>
      <c r="F201" s="70"/>
      <c r="G201" s="70"/>
      <c r="H201" s="3"/>
    </row>
    <row r="202" spans="2:8" ht="12">
      <c r="B202" s="70"/>
      <c r="C202" s="70"/>
      <c r="D202" s="70"/>
      <c r="E202" s="70"/>
      <c r="F202" s="70"/>
      <c r="G202" s="70"/>
      <c r="H202" s="3"/>
    </row>
    <row r="203" spans="2:8" ht="12">
      <c r="B203" s="70"/>
      <c r="C203" s="70"/>
      <c r="D203" s="70"/>
      <c r="E203" s="70"/>
      <c r="F203" s="70"/>
      <c r="G203" s="70"/>
      <c r="H203" s="3"/>
    </row>
    <row r="204" spans="2:8" ht="12">
      <c r="B204" s="70"/>
      <c r="C204" s="70"/>
      <c r="D204" s="70"/>
      <c r="E204" s="70"/>
      <c r="F204" s="70"/>
      <c r="G204" s="70"/>
      <c r="H204" s="3"/>
    </row>
    <row r="205" spans="2:8" ht="12">
      <c r="B205" s="70"/>
      <c r="C205" s="70"/>
      <c r="D205" s="70"/>
      <c r="E205" s="70"/>
      <c r="F205" s="70"/>
      <c r="G205" s="70"/>
      <c r="H205" s="3"/>
    </row>
    <row r="206" spans="2:8" ht="12">
      <c r="B206" s="70"/>
      <c r="C206" s="70"/>
      <c r="D206" s="70"/>
      <c r="E206" s="70"/>
      <c r="F206" s="70"/>
      <c r="G206" s="70"/>
      <c r="H206" s="3"/>
    </row>
    <row r="207" spans="2:8" ht="12">
      <c r="B207" s="70"/>
      <c r="C207" s="70"/>
      <c r="D207" s="70"/>
      <c r="E207" s="70"/>
      <c r="F207" s="70"/>
      <c r="G207" s="70"/>
      <c r="H207" s="3"/>
    </row>
    <row r="208" spans="2:8" ht="12">
      <c r="B208" s="70"/>
      <c r="C208" s="70"/>
      <c r="D208" s="70"/>
      <c r="E208" s="70"/>
      <c r="F208" s="70"/>
      <c r="G208" s="70"/>
      <c r="H208" s="3"/>
    </row>
    <row r="209" spans="2:8" ht="12">
      <c r="B209" s="70"/>
      <c r="C209" s="70"/>
      <c r="D209" s="70"/>
      <c r="E209" s="70"/>
      <c r="F209" s="70"/>
      <c r="G209" s="70"/>
      <c r="H209" s="3"/>
    </row>
    <row r="210" spans="2:8" ht="12">
      <c r="B210" s="70"/>
      <c r="C210" s="70"/>
      <c r="D210" s="70"/>
      <c r="E210" s="70"/>
      <c r="F210" s="70"/>
      <c r="G210" s="70"/>
      <c r="H210" s="3"/>
    </row>
    <row r="211" spans="2:8" ht="12">
      <c r="B211" s="70"/>
      <c r="C211" s="70"/>
      <c r="D211" s="70"/>
      <c r="E211" s="70"/>
      <c r="F211" s="70"/>
      <c r="G211" s="70"/>
      <c r="H211" s="3"/>
    </row>
    <row r="212" spans="2:8" ht="12">
      <c r="B212" s="70"/>
      <c r="C212" s="70"/>
      <c r="D212" s="70"/>
      <c r="E212" s="70"/>
      <c r="F212" s="70"/>
      <c r="G212" s="70"/>
      <c r="H212" s="3"/>
    </row>
    <row r="213" spans="2:8" ht="12">
      <c r="B213" s="70"/>
      <c r="C213" s="70"/>
      <c r="D213" s="70"/>
      <c r="E213" s="70"/>
      <c r="F213" s="70"/>
      <c r="G213" s="70"/>
      <c r="H213" s="3"/>
    </row>
    <row r="214" spans="2:8" ht="12">
      <c r="B214" s="70"/>
      <c r="C214" s="70"/>
      <c r="D214" s="70"/>
      <c r="E214" s="70"/>
      <c r="F214" s="70"/>
      <c r="G214" s="70"/>
      <c r="H214" s="3"/>
    </row>
    <row r="215" spans="2:8" ht="12">
      <c r="B215" s="70"/>
      <c r="C215" s="70"/>
      <c r="D215" s="70"/>
      <c r="E215" s="70"/>
      <c r="F215" s="70"/>
      <c r="G215" s="70"/>
      <c r="H215" s="3"/>
    </row>
    <row r="216" spans="2:8" ht="12">
      <c r="B216" s="70"/>
      <c r="C216" s="70"/>
      <c r="D216" s="70"/>
      <c r="E216" s="70"/>
      <c r="F216" s="70"/>
      <c r="G216" s="70"/>
      <c r="H216" s="3"/>
    </row>
    <row r="217" spans="2:8" ht="12">
      <c r="B217" s="3"/>
      <c r="C217" s="3"/>
      <c r="D217" s="3"/>
      <c r="E217" s="3"/>
      <c r="F217" s="3"/>
      <c r="G217" s="3"/>
      <c r="H217" s="3"/>
    </row>
    <row r="218" spans="2:8" ht="12">
      <c r="B218" s="3"/>
      <c r="C218" s="3"/>
      <c r="D218" s="3"/>
      <c r="E218" s="3"/>
      <c r="F218" s="3"/>
      <c r="G218" s="3"/>
      <c r="H218" s="3"/>
    </row>
    <row r="219" spans="2:8" ht="12">
      <c r="B219" s="3"/>
      <c r="C219" s="3"/>
      <c r="D219" s="3"/>
      <c r="E219" s="3"/>
      <c r="F219" s="3"/>
      <c r="G219" s="3"/>
      <c r="H219" s="3"/>
    </row>
    <row r="220" spans="2:8" ht="12">
      <c r="B220" s="3"/>
      <c r="C220" s="3"/>
      <c r="D220" s="3"/>
      <c r="E220" s="3"/>
      <c r="F220" s="3"/>
      <c r="G220" s="3"/>
      <c r="H220" s="3"/>
    </row>
    <row r="221" spans="2:8" ht="12">
      <c r="B221" s="3"/>
      <c r="C221" s="3"/>
      <c r="D221" s="3"/>
      <c r="E221" s="3"/>
      <c r="F221" s="3"/>
      <c r="G221" s="3"/>
      <c r="H221" s="3"/>
    </row>
    <row r="222" spans="2:8" ht="12">
      <c r="B222" s="3"/>
      <c r="C222" s="3"/>
      <c r="D222" s="3"/>
      <c r="E222" s="3"/>
      <c r="F222" s="3"/>
      <c r="G222" s="3"/>
      <c r="H222" s="3"/>
    </row>
    <row r="223" spans="2:8" ht="12">
      <c r="B223" s="3"/>
      <c r="C223" s="3"/>
      <c r="D223" s="3"/>
      <c r="E223" s="3"/>
      <c r="F223" s="3"/>
      <c r="G223" s="3"/>
      <c r="H223" s="3"/>
    </row>
    <row r="224" spans="2:8" ht="12">
      <c r="B224" s="3"/>
      <c r="C224" s="3"/>
      <c r="D224" s="3"/>
      <c r="E224" s="3"/>
      <c r="F224" s="3"/>
      <c r="G224" s="3"/>
      <c r="H224" s="3"/>
    </row>
    <row r="225" spans="2:8" ht="12">
      <c r="B225" s="3"/>
      <c r="C225" s="3"/>
      <c r="D225" s="3"/>
      <c r="E225" s="3"/>
      <c r="F225" s="3"/>
      <c r="G225" s="3"/>
      <c r="H225" s="3"/>
    </row>
    <row r="226" spans="2:8" ht="12">
      <c r="B226" s="3"/>
      <c r="C226" s="3"/>
      <c r="D226" s="3"/>
      <c r="E226" s="3"/>
      <c r="F226" s="3"/>
      <c r="G226" s="3"/>
      <c r="H226" s="3"/>
    </row>
    <row r="227" spans="2:8" ht="12">
      <c r="B227" s="3"/>
      <c r="C227" s="3"/>
      <c r="D227" s="3"/>
      <c r="E227" s="3"/>
      <c r="F227" s="3"/>
      <c r="G227" s="3"/>
      <c r="H227" s="3"/>
    </row>
    <row r="228" spans="2:8" ht="12">
      <c r="B228" s="3"/>
      <c r="C228" s="3"/>
      <c r="D228" s="3"/>
      <c r="E228" s="3"/>
      <c r="F228" s="3"/>
      <c r="G228" s="3"/>
      <c r="H228" s="3"/>
    </row>
    <row r="229" spans="2:8" ht="12">
      <c r="B229" s="3"/>
      <c r="C229" s="3"/>
      <c r="D229" s="3"/>
      <c r="E229" s="3"/>
      <c r="F229" s="3"/>
      <c r="G229" s="3"/>
      <c r="H229" s="3"/>
    </row>
    <row r="230" spans="2:8" ht="12">
      <c r="B230" s="3"/>
      <c r="C230" s="3"/>
      <c r="D230" s="3"/>
      <c r="E230" s="3"/>
      <c r="F230" s="3"/>
      <c r="G230" s="3"/>
      <c r="H230" s="3"/>
    </row>
    <row r="231" spans="2:8" ht="12">
      <c r="B231" s="3"/>
      <c r="C231" s="3"/>
      <c r="D231" s="3"/>
      <c r="E231" s="3"/>
      <c r="F231" s="3"/>
      <c r="G231" s="3"/>
      <c r="H231" s="3"/>
    </row>
    <row r="232" spans="2:8" ht="12">
      <c r="B232" s="3"/>
      <c r="C232" s="3"/>
      <c r="D232" s="3"/>
      <c r="E232" s="3"/>
      <c r="F232" s="3"/>
      <c r="G232" s="3"/>
      <c r="H232" s="3"/>
    </row>
    <row r="233" spans="2:8" ht="12">
      <c r="B233" s="3"/>
      <c r="C233" s="3"/>
      <c r="D233" s="3"/>
      <c r="E233" s="3"/>
      <c r="F233" s="3"/>
      <c r="G233" s="3"/>
      <c r="H233" s="3"/>
    </row>
    <row r="234" spans="2:8" ht="12">
      <c r="B234" s="3"/>
      <c r="C234" s="3"/>
      <c r="D234" s="3"/>
      <c r="E234" s="3"/>
      <c r="F234" s="3"/>
      <c r="G234" s="3"/>
      <c r="H234" s="3"/>
    </row>
    <row r="235" spans="2:8" ht="12">
      <c r="B235" s="3"/>
      <c r="C235" s="3"/>
      <c r="D235" s="3"/>
      <c r="E235" s="3"/>
      <c r="F235" s="3"/>
      <c r="G235" s="3"/>
      <c r="H235" s="3"/>
    </row>
    <row r="236" spans="2:8" ht="12">
      <c r="B236" s="3"/>
      <c r="C236" s="3"/>
      <c r="D236" s="3"/>
      <c r="E236" s="3"/>
      <c r="F236" s="3"/>
      <c r="G236" s="3"/>
      <c r="H236" s="3"/>
    </row>
    <row r="237" spans="2:8" ht="12">
      <c r="B237" s="3"/>
      <c r="C237" s="3"/>
      <c r="D237" s="3"/>
      <c r="E237" s="3"/>
      <c r="F237" s="3"/>
      <c r="G237" s="3"/>
      <c r="H237" s="3"/>
    </row>
    <row r="238" spans="2:8" ht="12">
      <c r="B238" s="3"/>
      <c r="C238" s="3"/>
      <c r="D238" s="3"/>
      <c r="E238" s="3"/>
      <c r="F238" s="3"/>
      <c r="G238" s="3"/>
      <c r="H238" s="3"/>
    </row>
    <row r="239" spans="2:8" ht="12">
      <c r="B239" s="3"/>
      <c r="C239" s="3"/>
      <c r="D239" s="3"/>
      <c r="E239" s="3"/>
      <c r="F239" s="3"/>
      <c r="G239" s="3"/>
      <c r="H239" s="3"/>
    </row>
    <row r="240" spans="2:8" ht="12">
      <c r="B240" s="3"/>
      <c r="C240" s="3"/>
      <c r="D240" s="3"/>
      <c r="E240" s="3"/>
      <c r="F240" s="3"/>
      <c r="G240" s="3"/>
      <c r="H240" s="3"/>
    </row>
    <row r="241" spans="2:8" ht="12">
      <c r="B241" s="3"/>
      <c r="C241" s="3"/>
      <c r="D241" s="3"/>
      <c r="E241" s="3"/>
      <c r="F241" s="3"/>
      <c r="G241" s="3"/>
      <c r="H241" s="3"/>
    </row>
    <row r="242" spans="2:8" ht="12">
      <c r="B242" s="3"/>
      <c r="C242" s="3"/>
      <c r="D242" s="3"/>
      <c r="E242" s="3"/>
      <c r="F242" s="3"/>
      <c r="G242" s="3"/>
      <c r="H242" s="3"/>
    </row>
    <row r="243" spans="2:8" ht="12">
      <c r="B243" s="3"/>
      <c r="C243" s="3"/>
      <c r="D243" s="3"/>
      <c r="E243" s="3"/>
      <c r="F243" s="3"/>
      <c r="G243" s="3"/>
      <c r="H243" s="3"/>
    </row>
    <row r="244" spans="2:8" ht="12">
      <c r="B244" s="3"/>
      <c r="C244" s="3"/>
      <c r="D244" s="3"/>
      <c r="E244" s="3"/>
      <c r="F244" s="3"/>
      <c r="G244" s="3"/>
      <c r="H244" s="3"/>
    </row>
    <row r="245" spans="2:8" ht="12">
      <c r="B245" s="3"/>
      <c r="C245" s="3"/>
      <c r="D245" s="3"/>
      <c r="E245" s="3"/>
      <c r="F245" s="3"/>
      <c r="G245" s="3"/>
      <c r="H245" s="3"/>
    </row>
    <row r="246" spans="2:8" ht="12">
      <c r="B246" s="3"/>
      <c r="C246" s="3"/>
      <c r="D246" s="3"/>
      <c r="E246" s="3"/>
      <c r="F246" s="3"/>
      <c r="G246" s="3"/>
      <c r="H246" s="3"/>
    </row>
    <row r="247" spans="2:8" ht="12">
      <c r="B247" s="3"/>
      <c r="C247" s="3"/>
      <c r="D247" s="3"/>
      <c r="E247" s="3"/>
      <c r="F247" s="3"/>
      <c r="G247" s="3"/>
      <c r="H247" s="3"/>
    </row>
    <row r="248" spans="2:8" ht="12">
      <c r="B248" s="3"/>
      <c r="C248" s="3"/>
      <c r="D248" s="3"/>
      <c r="E248" s="3"/>
      <c r="F248" s="3"/>
      <c r="G248" s="3"/>
      <c r="H248" s="3"/>
    </row>
    <row r="249" spans="2:8" ht="12">
      <c r="B249" s="3"/>
      <c r="C249" s="3"/>
      <c r="D249" s="3"/>
      <c r="E249" s="3"/>
      <c r="F249" s="3"/>
      <c r="G249" s="3"/>
      <c r="H249" s="3"/>
    </row>
    <row r="250" spans="2:8" ht="12">
      <c r="B250" s="3"/>
      <c r="C250" s="3"/>
      <c r="D250" s="3"/>
      <c r="E250" s="3"/>
      <c r="F250" s="3"/>
      <c r="G250" s="3"/>
      <c r="H250" s="3"/>
    </row>
    <row r="251" spans="2:8" ht="12">
      <c r="B251" s="3"/>
      <c r="C251" s="3"/>
      <c r="D251" s="3"/>
      <c r="E251" s="3"/>
      <c r="F251" s="3"/>
      <c r="G251" s="3"/>
      <c r="H251" s="3"/>
    </row>
    <row r="252" spans="2:8" ht="12">
      <c r="B252" s="3"/>
      <c r="C252" s="3"/>
      <c r="D252" s="3"/>
      <c r="E252" s="3"/>
      <c r="F252" s="3"/>
      <c r="G252" s="3"/>
      <c r="H252" s="3"/>
    </row>
    <row r="253" spans="2:8" ht="12">
      <c r="B253" s="3"/>
      <c r="C253" s="3"/>
      <c r="D253" s="3"/>
      <c r="E253" s="3"/>
      <c r="F253" s="3"/>
      <c r="G253" s="3"/>
      <c r="H253" s="3"/>
    </row>
    <row r="254" spans="2:8" ht="12">
      <c r="B254" s="3"/>
      <c r="C254" s="3"/>
      <c r="D254" s="3"/>
      <c r="E254" s="3"/>
      <c r="F254" s="3"/>
      <c r="G254" s="3"/>
      <c r="H254" s="3"/>
    </row>
    <row r="255" spans="2:8" ht="12">
      <c r="B255" s="3"/>
      <c r="C255" s="3"/>
      <c r="D255" s="3"/>
      <c r="E255" s="3"/>
      <c r="F255" s="3"/>
      <c r="G255" s="3"/>
      <c r="H255" s="3"/>
    </row>
    <row r="256" spans="2:8" ht="12">
      <c r="B256" s="3"/>
      <c r="C256" s="3"/>
      <c r="D256" s="3"/>
      <c r="E256" s="3"/>
      <c r="F256" s="3"/>
      <c r="G256" s="3"/>
      <c r="H256" s="3"/>
    </row>
    <row r="257" spans="2:8" ht="12">
      <c r="B257" s="3"/>
      <c r="C257" s="3"/>
      <c r="D257" s="3"/>
      <c r="E257" s="3"/>
      <c r="F257" s="3"/>
      <c r="G257" s="3"/>
      <c r="H257" s="3"/>
    </row>
    <row r="258" spans="2:8" ht="12">
      <c r="B258" s="3"/>
      <c r="C258" s="3"/>
      <c r="D258" s="3"/>
      <c r="E258" s="3"/>
      <c r="F258" s="3"/>
      <c r="G258" s="3"/>
      <c r="H258" s="3"/>
    </row>
    <row r="259" spans="2:8" ht="12">
      <c r="B259" s="3"/>
      <c r="C259" s="3"/>
      <c r="D259" s="3"/>
      <c r="E259" s="3"/>
      <c r="F259" s="3"/>
      <c r="G259" s="3"/>
      <c r="H259" s="3"/>
    </row>
    <row r="260" spans="2:8" ht="12">
      <c r="B260" s="3"/>
      <c r="C260" s="3"/>
      <c r="D260" s="3"/>
      <c r="E260" s="3"/>
      <c r="F260" s="3"/>
      <c r="G260" s="3"/>
      <c r="H260" s="3"/>
    </row>
    <row r="261" spans="2:8" ht="12">
      <c r="B261" s="3"/>
      <c r="C261" s="3"/>
      <c r="D261" s="3"/>
      <c r="E261" s="3"/>
      <c r="F261" s="3"/>
      <c r="G261" s="3"/>
      <c r="H261" s="3"/>
    </row>
    <row r="262" spans="2:8" ht="12">
      <c r="B262" s="3"/>
      <c r="C262" s="3"/>
      <c r="D262" s="3"/>
      <c r="E262" s="3"/>
      <c r="F262" s="3"/>
      <c r="G262" s="3"/>
      <c r="H262" s="3"/>
    </row>
    <row r="263" spans="2:8" ht="12">
      <c r="B263" s="3"/>
      <c r="C263" s="3"/>
      <c r="D263" s="3"/>
      <c r="E263" s="3"/>
      <c r="F263" s="3"/>
      <c r="G263" s="3"/>
      <c r="H263" s="3"/>
    </row>
    <row r="264" spans="2:8" ht="12">
      <c r="B264" s="3"/>
      <c r="C264" s="3"/>
      <c r="D264" s="3"/>
      <c r="E264" s="3"/>
      <c r="F264" s="3"/>
      <c r="G264" s="3"/>
      <c r="H264" s="3"/>
    </row>
    <row r="265" spans="2:8" ht="12">
      <c r="B265" s="3"/>
      <c r="C265" s="3"/>
      <c r="D265" s="3"/>
      <c r="E265" s="3"/>
      <c r="F265" s="3"/>
      <c r="G265" s="3"/>
      <c r="H265" s="3"/>
    </row>
    <row r="266" spans="2:8" ht="12">
      <c r="B266" s="3"/>
      <c r="C266" s="3"/>
      <c r="D266" s="3"/>
      <c r="E266" s="3"/>
      <c r="F266" s="3"/>
      <c r="G266" s="3"/>
      <c r="H266" s="3"/>
    </row>
    <row r="267" spans="2:8" ht="12">
      <c r="B267" s="3"/>
      <c r="C267" s="3"/>
      <c r="D267" s="3"/>
      <c r="E267" s="3"/>
      <c r="F267" s="3"/>
      <c r="G267" s="3"/>
      <c r="H267" s="3"/>
    </row>
    <row r="268" spans="2:8" ht="12">
      <c r="B268" s="3"/>
      <c r="C268" s="3"/>
      <c r="D268" s="3"/>
      <c r="E268" s="3"/>
      <c r="F268" s="3"/>
      <c r="G268" s="3"/>
      <c r="H268" s="3"/>
    </row>
    <row r="269" spans="2:8" ht="12">
      <c r="B269" s="3"/>
      <c r="C269" s="3"/>
      <c r="D269" s="3"/>
      <c r="E269" s="3"/>
      <c r="F269" s="3"/>
      <c r="G269" s="3"/>
      <c r="H269" s="3"/>
    </row>
    <row r="270" spans="2:8" ht="12">
      <c r="B270" s="3"/>
      <c r="C270" s="3"/>
      <c r="D270" s="3"/>
      <c r="E270" s="3"/>
      <c r="F270" s="3"/>
      <c r="G270" s="3"/>
      <c r="H270" s="3"/>
    </row>
    <row r="271" spans="2:8" ht="12">
      <c r="B271" s="3"/>
      <c r="C271" s="3"/>
      <c r="D271" s="3"/>
      <c r="E271" s="3"/>
      <c r="F271" s="3"/>
      <c r="G271" s="3"/>
      <c r="H271" s="3"/>
    </row>
    <row r="272" spans="2:8" ht="12">
      <c r="B272" s="3"/>
      <c r="C272" s="3"/>
      <c r="D272" s="3"/>
      <c r="E272" s="3"/>
      <c r="F272" s="3"/>
      <c r="G272" s="3"/>
      <c r="H272" s="3"/>
    </row>
    <row r="273" spans="2:8" ht="12">
      <c r="B273" s="3"/>
      <c r="C273" s="3"/>
      <c r="D273" s="3"/>
      <c r="E273" s="3"/>
      <c r="F273" s="3"/>
      <c r="G273" s="3"/>
      <c r="H273" s="3"/>
    </row>
    <row r="274" spans="2:8" ht="12">
      <c r="B274" s="3"/>
      <c r="C274" s="3"/>
      <c r="D274" s="3"/>
      <c r="E274" s="3"/>
      <c r="F274" s="3"/>
      <c r="G274" s="3"/>
      <c r="H274" s="3"/>
    </row>
    <row r="275" spans="2:8" ht="12">
      <c r="B275" s="3"/>
      <c r="C275" s="3"/>
      <c r="D275" s="3"/>
      <c r="E275" s="3"/>
      <c r="F275" s="3"/>
      <c r="G275" s="3"/>
      <c r="H275" s="3"/>
    </row>
    <row r="276" spans="2:8" ht="12">
      <c r="B276" s="3"/>
      <c r="C276" s="3"/>
      <c r="D276" s="3"/>
      <c r="E276" s="3"/>
      <c r="F276" s="3"/>
      <c r="G276" s="3"/>
      <c r="H276" s="3"/>
    </row>
    <row r="277" spans="2:8" ht="12">
      <c r="B277" s="3"/>
      <c r="C277" s="3"/>
      <c r="D277" s="3"/>
      <c r="E277" s="3"/>
      <c r="F277" s="3"/>
      <c r="G277" s="3"/>
      <c r="H277" s="3"/>
    </row>
    <row r="278" spans="2:8" ht="12">
      <c r="B278" s="3"/>
      <c r="C278" s="3"/>
      <c r="D278" s="3"/>
      <c r="E278" s="3"/>
      <c r="F278" s="3"/>
      <c r="G278" s="3"/>
      <c r="H278" s="3"/>
    </row>
    <row r="279" spans="2:8" ht="12">
      <c r="B279" s="3"/>
      <c r="C279" s="3"/>
      <c r="D279" s="3"/>
      <c r="E279" s="3"/>
      <c r="F279" s="3"/>
      <c r="G279" s="3"/>
      <c r="H279" s="3"/>
    </row>
    <row r="280" spans="2:8" ht="12">
      <c r="B280" s="3"/>
      <c r="C280" s="3"/>
      <c r="D280" s="3"/>
      <c r="E280" s="3"/>
      <c r="F280" s="3"/>
      <c r="G280" s="3"/>
      <c r="H280" s="3"/>
    </row>
    <row r="281" spans="2:8" ht="12">
      <c r="B281" s="3"/>
      <c r="C281" s="3"/>
      <c r="D281" s="3"/>
      <c r="E281" s="3"/>
      <c r="F281" s="3"/>
      <c r="G281" s="3"/>
      <c r="H281" s="3"/>
    </row>
    <row r="282" spans="2:8" ht="12">
      <c r="B282" s="3"/>
      <c r="C282" s="3"/>
      <c r="D282" s="3"/>
      <c r="E282" s="3"/>
      <c r="F282" s="3"/>
      <c r="G282" s="3"/>
      <c r="H282" s="3"/>
    </row>
    <row r="283" spans="2:8" ht="12">
      <c r="B283" s="3"/>
      <c r="C283" s="3"/>
      <c r="D283" s="3"/>
      <c r="E283" s="3"/>
      <c r="F283" s="3"/>
      <c r="G283" s="3"/>
      <c r="H283" s="3"/>
    </row>
    <row r="284" spans="2:8" ht="12">
      <c r="B284" s="3"/>
      <c r="C284" s="3"/>
      <c r="D284" s="3"/>
      <c r="E284" s="3"/>
      <c r="F284" s="3"/>
      <c r="G284" s="3"/>
      <c r="H284" s="3"/>
    </row>
    <row r="285" spans="2:8" ht="12">
      <c r="B285" s="3"/>
      <c r="C285" s="3"/>
      <c r="D285" s="3"/>
      <c r="E285" s="3"/>
      <c r="F285" s="3"/>
      <c r="G285" s="3"/>
      <c r="H285" s="3"/>
    </row>
    <row r="286" spans="2:8" ht="12">
      <c r="B286" s="3"/>
      <c r="C286" s="3"/>
      <c r="D286" s="3"/>
      <c r="E286" s="3"/>
      <c r="F286" s="3"/>
      <c r="G286" s="3"/>
      <c r="H286" s="3"/>
    </row>
    <row r="287" spans="2:8" ht="12">
      <c r="B287" s="3"/>
      <c r="C287" s="3"/>
      <c r="D287" s="3"/>
      <c r="E287" s="3"/>
      <c r="F287" s="3"/>
      <c r="G287" s="3"/>
      <c r="H287" s="3"/>
    </row>
    <row r="288" spans="2:8" ht="12">
      <c r="B288" s="3"/>
      <c r="C288" s="3"/>
      <c r="D288" s="3"/>
      <c r="E288" s="3"/>
      <c r="F288" s="3"/>
      <c r="G288" s="3"/>
      <c r="H288" s="3"/>
    </row>
    <row r="289" spans="2:8" ht="12">
      <c r="B289" s="3"/>
      <c r="C289" s="3"/>
      <c r="D289" s="3"/>
      <c r="E289" s="3"/>
      <c r="F289" s="3"/>
      <c r="G289" s="3"/>
      <c r="H289" s="3"/>
    </row>
    <row r="290" spans="2:8" ht="12">
      <c r="B290" s="3"/>
      <c r="C290" s="3"/>
      <c r="D290" s="3"/>
      <c r="E290" s="3"/>
      <c r="F290" s="3"/>
      <c r="G290" s="3"/>
      <c r="H290" s="3"/>
    </row>
    <row r="291" spans="2:8" ht="12">
      <c r="B291" s="3"/>
      <c r="C291" s="3"/>
      <c r="D291" s="3"/>
      <c r="E291" s="3"/>
      <c r="F291" s="3"/>
      <c r="G291" s="3"/>
      <c r="H291" s="3"/>
    </row>
    <row r="292" spans="2:8" ht="12">
      <c r="B292" s="3"/>
      <c r="C292" s="3"/>
      <c r="D292" s="3"/>
      <c r="E292" s="3"/>
      <c r="F292" s="3"/>
      <c r="G292" s="3"/>
      <c r="H292" s="3"/>
    </row>
    <row r="293" spans="2:8" ht="12">
      <c r="B293" s="3"/>
      <c r="C293" s="3"/>
      <c r="D293" s="3"/>
      <c r="E293" s="3"/>
      <c r="F293" s="3"/>
      <c r="G293" s="3"/>
      <c r="H293" s="3"/>
    </row>
    <row r="294" spans="2:8" ht="12">
      <c r="B294" s="3"/>
      <c r="C294" s="3"/>
      <c r="D294" s="3"/>
      <c r="E294" s="3"/>
      <c r="F294" s="3"/>
      <c r="G294" s="3"/>
      <c r="H294" s="3"/>
    </row>
    <row r="295" spans="2:8" ht="12">
      <c r="B295" s="3"/>
      <c r="C295" s="3"/>
      <c r="D295" s="3"/>
      <c r="E295" s="3"/>
      <c r="F295" s="3"/>
      <c r="G295" s="3"/>
      <c r="H295" s="3"/>
    </row>
    <row r="296" spans="2:8" ht="12">
      <c r="B296" s="3"/>
      <c r="C296" s="3"/>
      <c r="D296" s="3"/>
      <c r="E296" s="3"/>
      <c r="F296" s="3"/>
      <c r="G296" s="3"/>
      <c r="H296" s="3"/>
    </row>
    <row r="297" spans="2:8" ht="12">
      <c r="B297" s="3"/>
      <c r="C297" s="3"/>
      <c r="D297" s="3"/>
      <c r="E297" s="3"/>
      <c r="F297" s="3"/>
      <c r="G297" s="3"/>
      <c r="H297" s="3"/>
    </row>
    <row r="298" spans="2:8" ht="12">
      <c r="B298" s="3"/>
      <c r="C298" s="3"/>
      <c r="D298" s="3"/>
      <c r="E298" s="3"/>
      <c r="F298" s="3"/>
      <c r="G298" s="3"/>
      <c r="H298" s="3"/>
    </row>
    <row r="299" spans="2:8" ht="12">
      <c r="B299" s="3"/>
      <c r="C299" s="3"/>
      <c r="D299" s="3"/>
      <c r="E299" s="3"/>
      <c r="F299" s="3"/>
      <c r="G299" s="3"/>
      <c r="H299" s="3"/>
    </row>
    <row r="300" spans="2:8" ht="12">
      <c r="B300" s="3"/>
      <c r="C300" s="3"/>
      <c r="D300" s="3"/>
      <c r="E300" s="3"/>
      <c r="F300" s="3"/>
      <c r="G300" s="3"/>
      <c r="H300" s="3"/>
    </row>
    <row r="301" spans="2:8" ht="12">
      <c r="B301" s="3"/>
      <c r="C301" s="3"/>
      <c r="D301" s="3"/>
      <c r="E301" s="3"/>
      <c r="F301" s="3"/>
      <c r="G301" s="3"/>
      <c r="H301" s="3"/>
    </row>
    <row r="302" spans="2:8" ht="12">
      <c r="B302" s="3"/>
      <c r="C302" s="3"/>
      <c r="D302" s="3"/>
      <c r="E302" s="3"/>
      <c r="F302" s="3"/>
      <c r="G302" s="3"/>
      <c r="H302" s="3"/>
    </row>
    <row r="303" spans="2:8" ht="12">
      <c r="B303" s="3"/>
      <c r="C303" s="3"/>
      <c r="D303" s="3"/>
      <c r="E303" s="3"/>
      <c r="F303" s="3"/>
      <c r="G303" s="3"/>
      <c r="H303" s="3"/>
    </row>
    <row r="304" spans="2:8" ht="12">
      <c r="B304" s="3"/>
      <c r="C304" s="3"/>
      <c r="D304" s="3"/>
      <c r="E304" s="3"/>
      <c r="F304" s="3"/>
      <c r="G304" s="3"/>
      <c r="H304" s="3"/>
    </row>
    <row r="305" spans="2:8" ht="12">
      <c r="B305" s="3"/>
      <c r="C305" s="3"/>
      <c r="D305" s="3"/>
      <c r="E305" s="3"/>
      <c r="F305" s="3"/>
      <c r="G305" s="3"/>
      <c r="H305" s="3"/>
    </row>
    <row r="306" spans="2:8" ht="12">
      <c r="B306" s="3"/>
      <c r="C306" s="3"/>
      <c r="D306" s="3"/>
      <c r="E306" s="3"/>
      <c r="F306" s="3"/>
      <c r="G306" s="3"/>
      <c r="H306" s="3"/>
    </row>
    <row r="307" spans="2:8" ht="12">
      <c r="B307" s="3"/>
      <c r="C307" s="3"/>
      <c r="D307" s="3"/>
      <c r="E307" s="3"/>
      <c r="F307" s="3"/>
      <c r="G307" s="3"/>
      <c r="H307" s="3"/>
    </row>
    <row r="308" spans="2:8" ht="12">
      <c r="B308" s="3"/>
      <c r="C308" s="3"/>
      <c r="D308" s="3"/>
      <c r="E308" s="3"/>
      <c r="F308" s="3"/>
      <c r="G308" s="3"/>
      <c r="H308" s="3"/>
    </row>
    <row r="309" spans="2:8" ht="12">
      <c r="B309" s="3"/>
      <c r="C309" s="3"/>
      <c r="D309" s="3"/>
      <c r="E309" s="3"/>
      <c r="F309" s="3"/>
      <c r="G309" s="3"/>
      <c r="H309" s="3"/>
    </row>
    <row r="310" spans="2:8" ht="12">
      <c r="B310" s="3"/>
      <c r="C310" s="3"/>
      <c r="D310" s="3"/>
      <c r="E310" s="3"/>
      <c r="F310" s="3"/>
      <c r="G310" s="3"/>
      <c r="H310" s="3"/>
    </row>
    <row r="311" spans="2:8" ht="12">
      <c r="B311" s="3"/>
      <c r="C311" s="3"/>
      <c r="D311" s="3"/>
      <c r="E311" s="3"/>
      <c r="F311" s="3"/>
      <c r="G311" s="3"/>
      <c r="H311" s="3"/>
    </row>
    <row r="312" spans="2:8" ht="12">
      <c r="B312" s="3"/>
      <c r="C312" s="3"/>
      <c r="D312" s="3"/>
      <c r="E312" s="3"/>
      <c r="F312" s="3"/>
      <c r="G312" s="3"/>
      <c r="H312" s="3"/>
    </row>
    <row r="313" spans="2:8" ht="12">
      <c r="B313" s="3"/>
      <c r="C313" s="3"/>
      <c r="D313" s="3"/>
      <c r="E313" s="3"/>
      <c r="F313" s="3"/>
      <c r="G313" s="3"/>
      <c r="H313" s="3"/>
    </row>
    <row r="314" spans="2:8" ht="12">
      <c r="B314" s="3"/>
      <c r="C314" s="3"/>
      <c r="D314" s="3"/>
      <c r="E314" s="3"/>
      <c r="F314" s="3"/>
      <c r="G314" s="3"/>
      <c r="H314" s="3"/>
    </row>
    <row r="315" spans="2:8" ht="12">
      <c r="B315" s="3"/>
      <c r="C315" s="3"/>
      <c r="D315" s="3"/>
      <c r="E315" s="3"/>
      <c r="F315" s="3"/>
      <c r="G315" s="3"/>
      <c r="H315" s="3"/>
    </row>
    <row r="316" spans="2:8" ht="12">
      <c r="B316" s="3"/>
      <c r="C316" s="3"/>
      <c r="D316" s="3"/>
      <c r="E316" s="3"/>
      <c r="F316" s="3"/>
      <c r="G316" s="3"/>
      <c r="H316" s="3"/>
    </row>
    <row r="317" spans="2:8" ht="12">
      <c r="B317" s="3"/>
      <c r="C317" s="3"/>
      <c r="D317" s="3"/>
      <c r="E317" s="3"/>
      <c r="F317" s="3"/>
      <c r="G317" s="3"/>
      <c r="H317" s="3"/>
    </row>
    <row r="318" spans="2:8" ht="12">
      <c r="B318" s="3"/>
      <c r="C318" s="3"/>
      <c r="D318" s="3"/>
      <c r="E318" s="3"/>
      <c r="F318" s="3"/>
      <c r="G318" s="3"/>
      <c r="H318" s="3"/>
    </row>
    <row r="319" spans="2:8" ht="12">
      <c r="B319" s="3"/>
      <c r="C319" s="3"/>
      <c r="D319" s="3"/>
      <c r="E319" s="3"/>
      <c r="F319" s="3"/>
      <c r="G319" s="3"/>
      <c r="H319" s="3"/>
    </row>
    <row r="320" spans="2:8" ht="12">
      <c r="B320" s="3"/>
      <c r="C320" s="3"/>
      <c r="D320" s="3"/>
      <c r="E320" s="3"/>
      <c r="F320" s="3"/>
      <c r="G320" s="3"/>
      <c r="H320" s="3"/>
    </row>
    <row r="321" spans="2:8" ht="12">
      <c r="B321" s="3"/>
      <c r="C321" s="3"/>
      <c r="D321" s="3"/>
      <c r="E321" s="3"/>
      <c r="F321" s="3"/>
      <c r="G321" s="3"/>
      <c r="H321" s="3"/>
    </row>
    <row r="322" spans="2:8" ht="12">
      <c r="B322" s="3"/>
      <c r="C322" s="3"/>
      <c r="D322" s="3"/>
      <c r="E322" s="3"/>
      <c r="F322" s="3"/>
      <c r="G322" s="3"/>
      <c r="H322" s="3"/>
    </row>
    <row r="323" spans="2:8" ht="12">
      <c r="B323" s="3"/>
      <c r="C323" s="3"/>
      <c r="D323" s="3"/>
      <c r="E323" s="3"/>
      <c r="F323" s="3"/>
      <c r="G323" s="3"/>
      <c r="H323" s="3"/>
    </row>
    <row r="324" spans="2:8" ht="12">
      <c r="B324" s="3"/>
      <c r="C324" s="3"/>
      <c r="D324" s="3"/>
      <c r="E324" s="3"/>
      <c r="F324" s="3"/>
      <c r="G324" s="3"/>
      <c r="H324" s="3"/>
    </row>
    <row r="325" spans="2:8" ht="12">
      <c r="B325" s="3"/>
      <c r="C325" s="3"/>
      <c r="D325" s="3"/>
      <c r="E325" s="3"/>
      <c r="F325" s="3"/>
      <c r="G325" s="3"/>
      <c r="H325" s="3"/>
    </row>
    <row r="326" spans="2:8" ht="12">
      <c r="B326" s="3"/>
      <c r="C326" s="3"/>
      <c r="D326" s="3"/>
      <c r="E326" s="3"/>
      <c r="F326" s="3"/>
      <c r="G326" s="3"/>
      <c r="H326" s="3"/>
    </row>
    <row r="327" spans="2:8" ht="12">
      <c r="B327" s="3"/>
      <c r="C327" s="3"/>
      <c r="D327" s="3"/>
      <c r="E327" s="3"/>
      <c r="F327" s="3"/>
      <c r="G327" s="3"/>
      <c r="H327" s="3"/>
    </row>
    <row r="328" spans="2:8" ht="12">
      <c r="B328" s="3"/>
      <c r="C328" s="3"/>
      <c r="D328" s="3"/>
      <c r="E328" s="3"/>
      <c r="F328" s="3"/>
      <c r="G328" s="3"/>
      <c r="H328" s="3"/>
    </row>
    <row r="329" spans="2:8" ht="12">
      <c r="B329" s="3"/>
      <c r="C329" s="3"/>
      <c r="D329" s="3"/>
      <c r="E329" s="3"/>
      <c r="F329" s="3"/>
      <c r="G329" s="3"/>
      <c r="H329" s="3"/>
    </row>
    <row r="330" spans="2:8" ht="12">
      <c r="B330" s="3"/>
      <c r="C330" s="3"/>
      <c r="D330" s="3"/>
      <c r="E330" s="3"/>
      <c r="F330" s="3"/>
      <c r="G330" s="3"/>
      <c r="H330" s="3"/>
    </row>
    <row r="331" spans="2:8" ht="12">
      <c r="B331" s="3"/>
      <c r="C331" s="3"/>
      <c r="D331" s="3"/>
      <c r="E331" s="3"/>
      <c r="F331" s="3"/>
      <c r="G331" s="3"/>
      <c r="H331" s="3"/>
    </row>
    <row r="332" spans="2:8" ht="12">
      <c r="B332" s="3"/>
      <c r="C332" s="3"/>
      <c r="D332" s="3"/>
      <c r="E332" s="3"/>
      <c r="F332" s="3"/>
      <c r="G332" s="3"/>
      <c r="H332" s="3"/>
    </row>
    <row r="333" spans="2:8" ht="12">
      <c r="B333" s="3"/>
      <c r="C333" s="3"/>
      <c r="D333" s="3"/>
      <c r="E333" s="3"/>
      <c r="F333" s="3"/>
      <c r="G333" s="3"/>
      <c r="H333" s="3"/>
    </row>
    <row r="334" spans="2:8" ht="12">
      <c r="B334" s="3"/>
      <c r="C334" s="3"/>
      <c r="D334" s="3"/>
      <c r="E334" s="3"/>
      <c r="F334" s="3"/>
      <c r="G334" s="3"/>
      <c r="H334" s="3"/>
    </row>
    <row r="335" spans="2:8" ht="12">
      <c r="B335" s="3"/>
      <c r="C335" s="3"/>
      <c r="D335" s="3"/>
      <c r="E335" s="3"/>
      <c r="F335" s="3"/>
      <c r="G335" s="3"/>
      <c r="H335" s="3"/>
    </row>
    <row r="336" spans="2:8" ht="12">
      <c r="B336" s="3"/>
      <c r="C336" s="3"/>
      <c r="D336" s="3"/>
      <c r="E336" s="3"/>
      <c r="F336" s="3"/>
      <c r="G336" s="3"/>
      <c r="H336" s="3"/>
    </row>
    <row r="337" spans="2:8" ht="12">
      <c r="B337" s="3"/>
      <c r="C337" s="3"/>
      <c r="D337" s="3"/>
      <c r="E337" s="3"/>
      <c r="F337" s="3"/>
      <c r="G337" s="3"/>
      <c r="H337" s="3"/>
    </row>
    <row r="338" spans="2:8" ht="12">
      <c r="B338" s="3"/>
      <c r="C338" s="3"/>
      <c r="D338" s="3"/>
      <c r="E338" s="3"/>
      <c r="F338" s="3"/>
      <c r="G338" s="3"/>
      <c r="H338" s="3"/>
    </row>
    <row r="339" spans="2:8" ht="12">
      <c r="B339" s="3"/>
      <c r="C339" s="3"/>
      <c r="D339" s="3"/>
      <c r="E339" s="3"/>
      <c r="F339" s="3"/>
      <c r="G339" s="3"/>
      <c r="H339" s="3"/>
    </row>
    <row r="340" spans="2:8" ht="12">
      <c r="B340" s="3"/>
      <c r="C340" s="3"/>
      <c r="D340" s="3"/>
      <c r="E340" s="3"/>
      <c r="F340" s="3"/>
      <c r="G340" s="3"/>
      <c r="H340" s="3"/>
    </row>
    <row r="341" spans="2:8" ht="12">
      <c r="B341" s="3"/>
      <c r="C341" s="3"/>
      <c r="D341" s="3"/>
      <c r="E341" s="3"/>
      <c r="F341" s="3"/>
      <c r="G341" s="3"/>
      <c r="H341" s="3"/>
    </row>
    <row r="342" spans="2:8" ht="12">
      <c r="B342" s="3"/>
      <c r="C342" s="3"/>
      <c r="D342" s="3"/>
      <c r="E342" s="3"/>
      <c r="F342" s="3"/>
      <c r="G342" s="3"/>
      <c r="H342" s="3"/>
    </row>
    <row r="343" spans="2:8" ht="12">
      <c r="B343" s="3"/>
      <c r="C343" s="3"/>
      <c r="D343" s="3"/>
      <c r="E343" s="3"/>
      <c r="F343" s="3"/>
      <c r="G343" s="3"/>
      <c r="H343" s="3"/>
    </row>
    <row r="344" spans="2:8" ht="12">
      <c r="B344" s="3"/>
      <c r="C344" s="3"/>
      <c r="D344" s="3"/>
      <c r="E344" s="3"/>
      <c r="F344" s="3"/>
      <c r="G344" s="3"/>
      <c r="H344" s="3"/>
    </row>
    <row r="345" spans="2:8" ht="12">
      <c r="B345" s="3"/>
      <c r="C345" s="3"/>
      <c r="D345" s="3"/>
      <c r="E345" s="3"/>
      <c r="F345" s="3"/>
      <c r="G345" s="3"/>
      <c r="H345" s="3"/>
    </row>
    <row r="346" spans="2:8" ht="12">
      <c r="B346" s="3"/>
      <c r="C346" s="3"/>
      <c r="D346" s="3"/>
      <c r="E346" s="3"/>
      <c r="F346" s="3"/>
      <c r="G346" s="3"/>
      <c r="H346" s="3"/>
    </row>
    <row r="347" spans="2:8" ht="12">
      <c r="B347" s="3"/>
      <c r="C347" s="3"/>
      <c r="D347" s="3"/>
      <c r="E347" s="3"/>
      <c r="F347" s="3"/>
      <c r="G347" s="3"/>
      <c r="H347" s="3"/>
    </row>
    <row r="348" spans="2:8" ht="12">
      <c r="B348" s="3"/>
      <c r="C348" s="3"/>
      <c r="D348" s="3"/>
      <c r="E348" s="3"/>
      <c r="F348" s="3"/>
      <c r="G348" s="3"/>
      <c r="H348" s="3"/>
    </row>
    <row r="349" spans="2:8" ht="12">
      <c r="B349" s="3"/>
      <c r="C349" s="3"/>
      <c r="D349" s="3"/>
      <c r="E349" s="3"/>
      <c r="F349" s="3"/>
      <c r="G349" s="3"/>
      <c r="H349" s="3"/>
    </row>
    <row r="350" spans="2:8" ht="12">
      <c r="B350" s="3"/>
      <c r="C350" s="3"/>
      <c r="D350" s="3"/>
      <c r="E350" s="3"/>
      <c r="F350" s="3"/>
      <c r="G350" s="3"/>
      <c r="H350" s="3"/>
    </row>
    <row r="351" spans="2:8" ht="12">
      <c r="B351" s="3"/>
      <c r="C351" s="3"/>
      <c r="D351" s="3"/>
      <c r="E351" s="3"/>
      <c r="F351" s="3"/>
      <c r="G351" s="3"/>
      <c r="H351" s="3"/>
    </row>
    <row r="352" spans="2:8" ht="12">
      <c r="B352" s="3"/>
      <c r="C352" s="3"/>
      <c r="D352" s="3"/>
      <c r="E352" s="3"/>
      <c r="F352" s="3"/>
      <c r="G352" s="3"/>
      <c r="H352" s="3"/>
    </row>
    <row r="353" spans="2:8" ht="12">
      <c r="B353" s="3"/>
      <c r="C353" s="3"/>
      <c r="D353" s="3"/>
      <c r="E353" s="3"/>
      <c r="F353" s="3"/>
      <c r="G353" s="3"/>
      <c r="H353" s="3"/>
    </row>
    <row r="354" spans="2:8" ht="12">
      <c r="B354" s="3"/>
      <c r="C354" s="3"/>
      <c r="D354" s="3"/>
      <c r="E354" s="3"/>
      <c r="F354" s="3"/>
      <c r="G354" s="3"/>
      <c r="H354" s="3"/>
    </row>
    <row r="355" spans="2:8" ht="12">
      <c r="B355" s="3"/>
      <c r="C355" s="3"/>
      <c r="D355" s="3"/>
      <c r="E355" s="3"/>
      <c r="F355" s="3"/>
      <c r="G355" s="3"/>
      <c r="H355" s="3"/>
    </row>
    <row r="356" spans="2:8" ht="12">
      <c r="B356" s="3"/>
      <c r="C356" s="3"/>
      <c r="D356" s="3"/>
      <c r="E356" s="3"/>
      <c r="F356" s="3"/>
      <c r="G356" s="3"/>
      <c r="H356" s="3"/>
    </row>
    <row r="357" spans="2:8" ht="12">
      <c r="B357" s="3"/>
      <c r="C357" s="3"/>
      <c r="D357" s="3"/>
      <c r="E357" s="3"/>
      <c r="F357" s="3"/>
      <c r="G357" s="3"/>
      <c r="H357" s="3"/>
    </row>
    <row r="358" spans="2:8" ht="12">
      <c r="B358" s="3"/>
      <c r="C358" s="3"/>
      <c r="D358" s="3"/>
      <c r="E358" s="3"/>
      <c r="F358" s="3"/>
      <c r="G358" s="3"/>
      <c r="H358" s="3"/>
    </row>
    <row r="359" spans="2:8" ht="12">
      <c r="B359" s="3"/>
      <c r="C359" s="3"/>
      <c r="D359" s="3"/>
      <c r="E359" s="3"/>
      <c r="F359" s="3"/>
      <c r="G359" s="3"/>
      <c r="H359" s="3"/>
    </row>
    <row r="360" spans="2:8" ht="12">
      <c r="B360" s="3"/>
      <c r="C360" s="3"/>
      <c r="D360" s="3"/>
      <c r="E360" s="3"/>
      <c r="F360" s="3"/>
      <c r="G360" s="3"/>
      <c r="H360" s="3"/>
    </row>
    <row r="361" spans="2:8" ht="12">
      <c r="B361" s="3"/>
      <c r="C361" s="3"/>
      <c r="D361" s="3"/>
      <c r="E361" s="3"/>
      <c r="F361" s="3"/>
      <c r="G361" s="3"/>
      <c r="H361" s="3"/>
    </row>
    <row r="362" spans="2:8" ht="12">
      <c r="B362" s="3"/>
      <c r="C362" s="3"/>
      <c r="D362" s="3"/>
      <c r="E362" s="3"/>
      <c r="F362" s="3"/>
      <c r="G362" s="3"/>
      <c r="H362" s="3"/>
    </row>
    <row r="363" spans="2:8" ht="12">
      <c r="B363" s="3"/>
      <c r="C363" s="3"/>
      <c r="D363" s="3"/>
      <c r="E363" s="3"/>
      <c r="F363" s="3"/>
      <c r="G363" s="3"/>
      <c r="H363" s="3"/>
    </row>
    <row r="364" spans="2:8" ht="12">
      <c r="B364" s="3"/>
      <c r="C364" s="3"/>
      <c r="D364" s="3"/>
      <c r="E364" s="3"/>
      <c r="F364" s="3"/>
      <c r="G364" s="3"/>
      <c r="H364" s="3"/>
    </row>
    <row r="365" spans="2:8" ht="12">
      <c r="B365" s="3"/>
      <c r="C365" s="3"/>
      <c r="D365" s="3"/>
      <c r="E365" s="3"/>
      <c r="F365" s="3"/>
      <c r="G365" s="3"/>
      <c r="H365" s="3"/>
    </row>
    <row r="366" spans="2:8" ht="12">
      <c r="B366" s="3"/>
      <c r="C366" s="3"/>
      <c r="D366" s="3"/>
      <c r="E366" s="3"/>
      <c r="F366" s="3"/>
      <c r="G366" s="3"/>
      <c r="H366" s="3"/>
    </row>
    <row r="367" spans="2:8" ht="12">
      <c r="B367" s="3"/>
      <c r="C367" s="3"/>
      <c r="D367" s="3"/>
      <c r="E367" s="3"/>
      <c r="F367" s="3"/>
      <c r="G367" s="3"/>
      <c r="H367" s="3"/>
    </row>
    <row r="368" spans="2:8" ht="12">
      <c r="B368" s="3"/>
      <c r="C368" s="3"/>
      <c r="D368" s="3"/>
      <c r="E368" s="3"/>
      <c r="F368" s="3"/>
      <c r="G368" s="3"/>
      <c r="H368" s="3"/>
    </row>
    <row r="369" spans="2:8" ht="12">
      <c r="B369" s="3"/>
      <c r="C369" s="3"/>
      <c r="D369" s="3"/>
      <c r="E369" s="3"/>
      <c r="F369" s="3"/>
      <c r="G369" s="3"/>
      <c r="H369" s="3"/>
    </row>
    <row r="370" spans="2:8" ht="12">
      <c r="B370" s="3"/>
      <c r="C370" s="3"/>
      <c r="D370" s="3"/>
      <c r="E370" s="3"/>
      <c r="F370" s="3"/>
      <c r="G370" s="3"/>
      <c r="H370" s="3"/>
    </row>
    <row r="371" spans="2:8" ht="12">
      <c r="B371" s="3"/>
      <c r="C371" s="3"/>
      <c r="D371" s="3"/>
      <c r="E371" s="3"/>
      <c r="F371" s="3"/>
      <c r="G371" s="3"/>
      <c r="H371" s="3"/>
    </row>
    <row r="372" spans="2:8" ht="12">
      <c r="B372" s="3"/>
      <c r="C372" s="3"/>
      <c r="D372" s="3"/>
      <c r="E372" s="3"/>
      <c r="F372" s="3"/>
      <c r="G372" s="3"/>
      <c r="H372" s="3"/>
    </row>
    <row r="373" spans="2:8" ht="12">
      <c r="B373" s="3"/>
      <c r="C373" s="3"/>
      <c r="D373" s="3"/>
      <c r="E373" s="3"/>
      <c r="F373" s="3"/>
      <c r="G373" s="3"/>
      <c r="H373" s="3"/>
    </row>
    <row r="374" spans="2:8" ht="12">
      <c r="B374" s="3"/>
      <c r="C374" s="3"/>
      <c r="D374" s="3"/>
      <c r="E374" s="3"/>
      <c r="F374" s="3"/>
      <c r="G374" s="3"/>
      <c r="H374" s="3"/>
    </row>
    <row r="375" spans="2:8" ht="12">
      <c r="B375" s="3"/>
      <c r="C375" s="3"/>
      <c r="D375" s="3"/>
      <c r="E375" s="3"/>
      <c r="F375" s="3"/>
      <c r="G375" s="3"/>
      <c r="H375" s="3"/>
    </row>
    <row r="376" spans="2:8" ht="12">
      <c r="B376" s="3"/>
      <c r="C376" s="3"/>
      <c r="D376" s="3"/>
      <c r="E376" s="3"/>
      <c r="F376" s="3"/>
      <c r="G376" s="3"/>
      <c r="H376" s="3"/>
    </row>
    <row r="377" spans="2:8" ht="12">
      <c r="B377" s="3"/>
      <c r="C377" s="3"/>
      <c r="D377" s="3"/>
      <c r="E377" s="3"/>
      <c r="F377" s="3"/>
      <c r="G377" s="3"/>
      <c r="H377" s="3"/>
    </row>
    <row r="378" spans="2:8" ht="12">
      <c r="B378" s="3"/>
      <c r="C378" s="3"/>
      <c r="D378" s="3"/>
      <c r="E378" s="3"/>
      <c r="F378" s="3"/>
      <c r="G378" s="3"/>
      <c r="H378" s="3"/>
    </row>
    <row r="379" spans="2:8" ht="12">
      <c r="B379" s="3"/>
      <c r="C379" s="3"/>
      <c r="D379" s="3"/>
      <c r="E379" s="3"/>
      <c r="F379" s="3"/>
      <c r="G379" s="3"/>
      <c r="H379" s="3"/>
    </row>
    <row r="380" spans="2:8" ht="12">
      <c r="B380" s="3"/>
      <c r="C380" s="3"/>
      <c r="D380" s="3"/>
      <c r="E380" s="3"/>
      <c r="F380" s="3"/>
      <c r="G380" s="3"/>
      <c r="H380" s="3"/>
    </row>
    <row r="381" spans="2:8" ht="12">
      <c r="B381" s="3"/>
      <c r="C381" s="3"/>
      <c r="D381" s="3"/>
      <c r="E381" s="3"/>
      <c r="F381" s="3"/>
      <c r="G381" s="3"/>
      <c r="H381" s="3"/>
    </row>
  </sheetData>
  <sheetProtection/>
  <mergeCells count="3">
    <mergeCell ref="B8:C8"/>
    <mergeCell ref="A3:F3"/>
    <mergeCell ref="A6:E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9.8515625" style="0" bestFit="1" customWidth="1"/>
  </cols>
  <sheetData>
    <row r="1" spans="1:6" ht="12.75">
      <c r="A1" s="87"/>
      <c r="B1" s="87"/>
      <c r="C1" s="87"/>
      <c r="D1" s="87"/>
      <c r="E1" s="87"/>
      <c r="F1" s="87"/>
    </row>
    <row r="2" spans="1:6" ht="12">
      <c r="A2" s="261" t="s">
        <v>2</v>
      </c>
      <c r="B2" s="262"/>
      <c r="C2" s="262"/>
      <c r="D2" s="262"/>
      <c r="E2" s="262"/>
      <c r="F2" s="263"/>
    </row>
    <row r="3" spans="1:6" ht="25.5" customHeight="1">
      <c r="A3" s="264"/>
      <c r="B3" s="265"/>
      <c r="C3" s="265"/>
      <c r="D3" s="265"/>
      <c r="E3" s="265"/>
      <c r="F3" s="266"/>
    </row>
    <row r="4" spans="1:6" ht="15">
      <c r="A4" s="198"/>
      <c r="B4" s="198"/>
      <c r="C4" s="198"/>
      <c r="D4" s="198"/>
      <c r="E4" s="198"/>
      <c r="F4" s="198"/>
    </row>
    <row r="5" spans="1:6" ht="18">
      <c r="A5" s="267" t="s">
        <v>147</v>
      </c>
      <c r="B5" s="267"/>
      <c r="C5" s="267"/>
      <c r="D5" s="267"/>
      <c r="E5" s="267"/>
      <c r="F5" s="267"/>
    </row>
    <row r="7" spans="2:28" ht="12.75">
      <c r="B7" s="199" t="s">
        <v>7</v>
      </c>
      <c r="C7" s="199"/>
      <c r="D7" s="200">
        <v>1</v>
      </c>
      <c r="E7" s="200">
        <f aca="true" t="shared" si="0" ref="E7:AB7">D7+1</f>
        <v>2</v>
      </c>
      <c r="F7" s="200">
        <f t="shared" si="0"/>
        <v>3</v>
      </c>
      <c r="G7" s="200">
        <f t="shared" si="0"/>
        <v>4</v>
      </c>
      <c r="H7" s="200">
        <f t="shared" si="0"/>
        <v>5</v>
      </c>
      <c r="I7" s="200">
        <f t="shared" si="0"/>
        <v>6</v>
      </c>
      <c r="J7" s="200">
        <f t="shared" si="0"/>
        <v>7</v>
      </c>
      <c r="K7" s="200">
        <f t="shared" si="0"/>
        <v>8</v>
      </c>
      <c r="L7" s="200">
        <f t="shared" si="0"/>
        <v>9</v>
      </c>
      <c r="M7" s="200">
        <f t="shared" si="0"/>
        <v>10</v>
      </c>
      <c r="N7" s="200">
        <f t="shared" si="0"/>
        <v>11</v>
      </c>
      <c r="O7" s="200">
        <f t="shared" si="0"/>
        <v>12</v>
      </c>
      <c r="P7" s="200">
        <f t="shared" si="0"/>
        <v>13</v>
      </c>
      <c r="Q7" s="200">
        <f t="shared" si="0"/>
        <v>14</v>
      </c>
      <c r="R7" s="200">
        <f t="shared" si="0"/>
        <v>15</v>
      </c>
      <c r="S7" s="200">
        <f t="shared" si="0"/>
        <v>16</v>
      </c>
      <c r="T7" s="200">
        <f t="shared" si="0"/>
        <v>17</v>
      </c>
      <c r="U7" s="200">
        <f t="shared" si="0"/>
        <v>18</v>
      </c>
      <c r="V7" s="200">
        <f t="shared" si="0"/>
        <v>19</v>
      </c>
      <c r="W7" s="200">
        <f t="shared" si="0"/>
        <v>20</v>
      </c>
      <c r="X7" s="200">
        <f t="shared" si="0"/>
        <v>21</v>
      </c>
      <c r="Y7" s="200">
        <f t="shared" si="0"/>
        <v>22</v>
      </c>
      <c r="Z7" s="200">
        <f t="shared" si="0"/>
        <v>23</v>
      </c>
      <c r="AA7" s="200">
        <f t="shared" si="0"/>
        <v>24</v>
      </c>
      <c r="AB7" s="200">
        <f t="shared" si="0"/>
        <v>25</v>
      </c>
    </row>
    <row r="8" ht="12">
      <c r="B8" s="3" t="s">
        <v>58</v>
      </c>
    </row>
    <row r="9" ht="12">
      <c r="B9" s="3" t="s">
        <v>59</v>
      </c>
    </row>
    <row r="10" ht="12">
      <c r="B10" s="26"/>
    </row>
    <row r="11" ht="12.75">
      <c r="B11" s="23" t="s">
        <v>60</v>
      </c>
    </row>
    <row r="12" ht="12">
      <c r="B12" s="24"/>
    </row>
    <row r="13" spans="1:6" ht="18">
      <c r="A13" s="267" t="s">
        <v>148</v>
      </c>
      <c r="B13" s="267"/>
      <c r="C13" s="267"/>
      <c r="D13" s="267"/>
      <c r="E13" s="267"/>
      <c r="F13" s="267"/>
    </row>
    <row r="14" ht="12">
      <c r="B14" s="24"/>
    </row>
    <row r="15" spans="2:28" ht="12.75">
      <c r="B15" s="199" t="s">
        <v>7</v>
      </c>
      <c r="C15" s="199"/>
      <c r="D15" s="200">
        <v>1</v>
      </c>
      <c r="E15" s="200">
        <f aca="true" t="shared" si="1" ref="E15:AB15">D15+1</f>
        <v>2</v>
      </c>
      <c r="F15" s="200">
        <f t="shared" si="1"/>
        <v>3</v>
      </c>
      <c r="G15" s="200">
        <f t="shared" si="1"/>
        <v>4</v>
      </c>
      <c r="H15" s="200">
        <f t="shared" si="1"/>
        <v>5</v>
      </c>
      <c r="I15" s="200">
        <f t="shared" si="1"/>
        <v>6</v>
      </c>
      <c r="J15" s="200">
        <f t="shared" si="1"/>
        <v>7</v>
      </c>
      <c r="K15" s="200">
        <f t="shared" si="1"/>
        <v>8</v>
      </c>
      <c r="L15" s="200">
        <f t="shared" si="1"/>
        <v>9</v>
      </c>
      <c r="M15" s="200">
        <f t="shared" si="1"/>
        <v>10</v>
      </c>
      <c r="N15" s="200">
        <f t="shared" si="1"/>
        <v>11</v>
      </c>
      <c r="O15" s="200">
        <f t="shared" si="1"/>
        <v>12</v>
      </c>
      <c r="P15" s="200">
        <f t="shared" si="1"/>
        <v>13</v>
      </c>
      <c r="Q15" s="200">
        <f t="shared" si="1"/>
        <v>14</v>
      </c>
      <c r="R15" s="200">
        <f t="shared" si="1"/>
        <v>15</v>
      </c>
      <c r="S15" s="200">
        <f t="shared" si="1"/>
        <v>16</v>
      </c>
      <c r="T15" s="200">
        <f t="shared" si="1"/>
        <v>17</v>
      </c>
      <c r="U15" s="200">
        <f t="shared" si="1"/>
        <v>18</v>
      </c>
      <c r="V15" s="200">
        <f t="shared" si="1"/>
        <v>19</v>
      </c>
      <c r="W15" s="200">
        <f t="shared" si="1"/>
        <v>20</v>
      </c>
      <c r="X15" s="200">
        <f t="shared" si="1"/>
        <v>21</v>
      </c>
      <c r="Y15" s="200">
        <f t="shared" si="1"/>
        <v>22</v>
      </c>
      <c r="Z15" s="200">
        <f t="shared" si="1"/>
        <v>23</v>
      </c>
      <c r="AA15" s="200">
        <f t="shared" si="1"/>
        <v>24</v>
      </c>
      <c r="AB15" s="200">
        <f t="shared" si="1"/>
        <v>25</v>
      </c>
    </row>
    <row r="16" ht="12">
      <c r="B16" s="24" t="s">
        <v>61</v>
      </c>
    </row>
    <row r="17" ht="12">
      <c r="B17" s="24"/>
    </row>
    <row r="18" ht="12.75">
      <c r="B18" s="23" t="s">
        <v>44</v>
      </c>
    </row>
  </sheetData>
  <sheetProtection/>
  <mergeCells count="3">
    <mergeCell ref="A2:F3"/>
    <mergeCell ref="A5:F5"/>
    <mergeCell ref="A13:F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1">
      <selection activeCell="G39" sqref="G39"/>
    </sheetView>
  </sheetViews>
  <sheetFormatPr defaultColWidth="9.140625" defaultRowHeight="12.75"/>
  <cols>
    <col min="1" max="1" width="37.7109375" style="0" bestFit="1" customWidth="1"/>
    <col min="3" max="3" width="12.57421875" style="0" bestFit="1" customWidth="1"/>
    <col min="5" max="5" width="9.7109375" style="0" bestFit="1" customWidth="1"/>
    <col min="6" max="6" width="10.140625" style="0" bestFit="1" customWidth="1"/>
    <col min="7" max="7" width="11.7109375" style="0" bestFit="1" customWidth="1"/>
  </cols>
  <sheetData>
    <row r="1" spans="1:6" ht="15" customHeight="1">
      <c r="A1" s="156"/>
      <c r="B1" s="156"/>
      <c r="C1" s="156"/>
      <c r="D1" s="156"/>
      <c r="E1" s="156"/>
      <c r="F1" s="156"/>
    </row>
    <row r="2" spans="1:7" ht="48" customHeight="1">
      <c r="A2" s="268" t="s">
        <v>138</v>
      </c>
      <c r="B2" s="269"/>
      <c r="C2" s="269"/>
      <c r="D2" s="269"/>
      <c r="E2" s="269"/>
      <c r="F2" s="269"/>
      <c r="G2" s="270"/>
    </row>
    <row r="3" spans="1:6" ht="15" customHeight="1">
      <c r="A3" s="157"/>
      <c r="B3" s="157"/>
      <c r="C3" s="157"/>
      <c r="D3" s="157"/>
      <c r="E3" s="157"/>
      <c r="F3" s="157"/>
    </row>
    <row r="6" spans="1:7" ht="12.75">
      <c r="A6" s="158" t="s">
        <v>71</v>
      </c>
      <c r="B6" s="159"/>
      <c r="C6" s="168" t="s">
        <v>79</v>
      </c>
      <c r="D6" s="168" t="s">
        <v>80</v>
      </c>
      <c r="E6" s="168" t="s">
        <v>81</v>
      </c>
      <c r="F6" s="169"/>
      <c r="G6" s="170" t="s">
        <v>78</v>
      </c>
    </row>
    <row r="7" spans="1:7" ht="12.75">
      <c r="A7" s="160"/>
      <c r="B7" s="161"/>
      <c r="C7" s="171"/>
      <c r="D7" s="171"/>
      <c r="E7" s="171"/>
      <c r="F7" s="172"/>
      <c r="G7" s="173"/>
    </row>
    <row r="8" spans="1:7" ht="12">
      <c r="A8" s="162" t="s">
        <v>62</v>
      </c>
      <c r="B8" s="161"/>
      <c r="C8" s="174">
        <v>0</v>
      </c>
      <c r="D8" s="174">
        <v>0</v>
      </c>
      <c r="E8" s="174">
        <v>0</v>
      </c>
      <c r="F8" s="172"/>
      <c r="G8" s="175">
        <v>0</v>
      </c>
    </row>
    <row r="9" spans="1:7" ht="12">
      <c r="A9" s="162" t="s">
        <v>77</v>
      </c>
      <c r="B9" s="161"/>
      <c r="C9" s="174">
        <v>0</v>
      </c>
      <c r="D9" s="174">
        <v>0</v>
      </c>
      <c r="E9" s="174">
        <v>0</v>
      </c>
      <c r="F9" s="172"/>
      <c r="G9" s="175">
        <v>0</v>
      </c>
    </row>
    <row r="10" spans="1:7" s="1" customFormat="1" ht="12.75">
      <c r="A10" s="160" t="s">
        <v>82</v>
      </c>
      <c r="B10" s="163"/>
      <c r="C10" s="176">
        <f>C8+C9</f>
        <v>0</v>
      </c>
      <c r="D10" s="176">
        <f>D8+D9</f>
        <v>0</v>
      </c>
      <c r="E10" s="176">
        <f>E8+E9</f>
        <v>0</v>
      </c>
      <c r="F10" s="176"/>
      <c r="G10" s="178">
        <f>G8+G9</f>
        <v>0</v>
      </c>
    </row>
    <row r="11" spans="1:7" s="1" customFormat="1" ht="12.75">
      <c r="A11" s="160"/>
      <c r="B11" s="163"/>
      <c r="C11" s="176"/>
      <c r="D11" s="177"/>
      <c r="E11" s="177"/>
      <c r="F11" s="177"/>
      <c r="G11" s="178"/>
    </row>
    <row r="12" spans="1:7" ht="12">
      <c r="A12" s="164"/>
      <c r="B12" s="161"/>
      <c r="C12" s="172"/>
      <c r="D12" s="172"/>
      <c r="E12" s="172"/>
      <c r="F12" s="172"/>
      <c r="G12" s="179"/>
    </row>
    <row r="13" spans="1:7" ht="12">
      <c r="A13" s="162" t="s">
        <v>83</v>
      </c>
      <c r="B13" s="161"/>
      <c r="C13" s="172"/>
      <c r="D13" s="172"/>
      <c r="E13" s="172"/>
      <c r="F13" s="172"/>
      <c r="G13" s="179"/>
    </row>
    <row r="14" spans="1:7" ht="12">
      <c r="A14" s="162" t="s">
        <v>72</v>
      </c>
      <c r="B14" s="161"/>
      <c r="C14" s="172"/>
      <c r="D14" s="172"/>
      <c r="E14" s="172"/>
      <c r="F14" s="172"/>
      <c r="G14" s="175"/>
    </row>
    <row r="15" spans="1:7" ht="12">
      <c r="A15" s="162" t="s">
        <v>74</v>
      </c>
      <c r="B15" s="161"/>
      <c r="C15" s="172"/>
      <c r="D15" s="172"/>
      <c r="E15" s="172"/>
      <c r="F15" s="172"/>
      <c r="G15" s="175">
        <v>0</v>
      </c>
    </row>
    <row r="16" spans="1:7" ht="12">
      <c r="A16" s="162" t="s">
        <v>75</v>
      </c>
      <c r="B16" s="161"/>
      <c r="C16" s="172"/>
      <c r="D16" s="172"/>
      <c r="E16" s="172"/>
      <c r="F16" s="172"/>
      <c r="G16" s="175">
        <v>0</v>
      </c>
    </row>
    <row r="17" spans="1:7" ht="12">
      <c r="A17" s="162" t="s">
        <v>76</v>
      </c>
      <c r="B17" s="161"/>
      <c r="C17" s="172"/>
      <c r="D17" s="172"/>
      <c r="E17" s="172"/>
      <c r="F17" s="172"/>
      <c r="G17" s="175">
        <v>0</v>
      </c>
    </row>
    <row r="18" spans="1:7" ht="12">
      <c r="A18" s="162" t="s">
        <v>73</v>
      </c>
      <c r="B18" s="161"/>
      <c r="C18" s="172"/>
      <c r="D18" s="172"/>
      <c r="E18" s="172"/>
      <c r="F18" s="172"/>
      <c r="G18" s="175">
        <v>0</v>
      </c>
    </row>
    <row r="19" spans="1:9" ht="12.75">
      <c r="A19" s="165" t="s">
        <v>84</v>
      </c>
      <c r="B19" s="167"/>
      <c r="C19" s="186">
        <v>0</v>
      </c>
      <c r="D19" s="186">
        <v>0</v>
      </c>
      <c r="E19" s="186">
        <v>0</v>
      </c>
      <c r="F19" s="180"/>
      <c r="G19" s="188">
        <f>SUM(G15:G18)</f>
        <v>0</v>
      </c>
      <c r="I19" s="1"/>
    </row>
    <row r="20" spans="3:7" ht="12">
      <c r="C20" s="82"/>
      <c r="D20" s="82"/>
      <c r="E20" s="82"/>
      <c r="F20" s="82"/>
      <c r="G20" s="82"/>
    </row>
    <row r="21" spans="3:7" ht="12">
      <c r="C21" s="182"/>
      <c r="D21" s="182"/>
      <c r="E21" s="182"/>
      <c r="F21" s="82"/>
      <c r="G21" s="182"/>
    </row>
    <row r="22" spans="1:7" s="1" customFormat="1" ht="12.75">
      <c r="A22" s="158" t="s">
        <v>85</v>
      </c>
      <c r="B22" s="189"/>
      <c r="C22" s="168" t="s">
        <v>79</v>
      </c>
      <c r="D22" s="168" t="s">
        <v>80</v>
      </c>
      <c r="E22" s="168" t="s">
        <v>81</v>
      </c>
      <c r="F22" s="190"/>
      <c r="G22" s="191"/>
    </row>
    <row r="23" spans="1:7" s="1" customFormat="1" ht="12.75">
      <c r="A23" s="160"/>
      <c r="B23" s="163"/>
      <c r="C23" s="176"/>
      <c r="D23" s="176"/>
      <c r="E23" s="176"/>
      <c r="F23" s="177"/>
      <c r="G23" s="178"/>
    </row>
    <row r="24" spans="1:7" s="1" customFormat="1" ht="12.75">
      <c r="A24" s="162" t="s">
        <v>140</v>
      </c>
      <c r="B24" s="163"/>
      <c r="C24" s="176">
        <v>0</v>
      </c>
      <c r="D24" s="176">
        <v>0</v>
      </c>
      <c r="E24" s="176">
        <v>0</v>
      </c>
      <c r="F24" s="177"/>
      <c r="G24" s="178">
        <v>0</v>
      </c>
    </row>
    <row r="25" spans="1:7" s="1" customFormat="1" ht="12.75">
      <c r="A25" s="160"/>
      <c r="B25" s="163"/>
      <c r="C25" s="176"/>
      <c r="D25" s="176"/>
      <c r="E25" s="176"/>
      <c r="F25" s="177"/>
      <c r="G25" s="178"/>
    </row>
    <row r="26" spans="1:7" s="1" customFormat="1" ht="12.75">
      <c r="A26" s="162" t="s">
        <v>141</v>
      </c>
      <c r="B26" s="163"/>
      <c r="C26" s="176">
        <v>0</v>
      </c>
      <c r="D26" s="176">
        <v>0</v>
      </c>
      <c r="E26" s="176">
        <v>0</v>
      </c>
      <c r="F26" s="177"/>
      <c r="G26" s="178">
        <v>0</v>
      </c>
    </row>
    <row r="27" spans="1:7" s="1" customFormat="1" ht="12.75">
      <c r="A27" s="160"/>
      <c r="B27" s="163"/>
      <c r="C27" s="176"/>
      <c r="D27" s="176"/>
      <c r="E27" s="176"/>
      <c r="F27" s="177"/>
      <c r="G27" s="178"/>
    </row>
    <row r="28" spans="1:7" s="1" customFormat="1" ht="12.75">
      <c r="A28" s="165" t="s">
        <v>142</v>
      </c>
      <c r="B28" s="167"/>
      <c r="C28" s="186">
        <f>C24+C26</f>
        <v>0</v>
      </c>
      <c r="D28" s="186">
        <f>D24+D26</f>
        <v>0</v>
      </c>
      <c r="E28" s="186">
        <f>E24+E26</f>
        <v>0</v>
      </c>
      <c r="F28" s="186"/>
      <c r="G28" s="188">
        <f>G24+G26</f>
        <v>0</v>
      </c>
    </row>
    <row r="29" spans="3:7" s="1" customFormat="1" ht="12.75">
      <c r="C29" s="183"/>
      <c r="D29" s="183"/>
      <c r="E29" s="183"/>
      <c r="F29" s="184"/>
      <c r="G29" s="183"/>
    </row>
    <row r="30" spans="3:7" s="1" customFormat="1" ht="12.75">
      <c r="C30" s="183"/>
      <c r="D30" s="183"/>
      <c r="E30" s="183"/>
      <c r="F30" s="184"/>
      <c r="G30" s="183"/>
    </row>
    <row r="31" spans="1:7" s="1" customFormat="1" ht="12.75">
      <c r="A31" s="158" t="s">
        <v>139</v>
      </c>
      <c r="B31" s="159"/>
      <c r="C31" s="168" t="s">
        <v>79</v>
      </c>
      <c r="D31" s="168" t="s">
        <v>80</v>
      </c>
      <c r="E31" s="168" t="s">
        <v>81</v>
      </c>
      <c r="F31" s="169"/>
      <c r="G31" s="170" t="s">
        <v>78</v>
      </c>
    </row>
    <row r="32" spans="1:7" ht="12">
      <c r="A32" s="164"/>
      <c r="B32" s="161"/>
      <c r="C32" s="174"/>
      <c r="D32" s="174"/>
      <c r="E32" s="174"/>
      <c r="F32" s="172"/>
      <c r="G32" s="175"/>
    </row>
    <row r="33" spans="1:7" s="1" customFormat="1" ht="12.75">
      <c r="A33" s="160" t="s">
        <v>86</v>
      </c>
      <c r="B33" s="163"/>
      <c r="C33" s="176">
        <v>0</v>
      </c>
      <c r="D33" s="176">
        <v>0</v>
      </c>
      <c r="E33" s="176">
        <v>0</v>
      </c>
      <c r="F33" s="177"/>
      <c r="G33" s="178">
        <v>0</v>
      </c>
    </row>
    <row r="34" spans="1:7" s="1" customFormat="1" ht="12.75">
      <c r="A34" s="165" t="s">
        <v>87</v>
      </c>
      <c r="B34" s="167"/>
      <c r="C34" s="186">
        <v>0</v>
      </c>
      <c r="D34" s="186">
        <v>0</v>
      </c>
      <c r="E34" s="186">
        <v>0</v>
      </c>
      <c r="F34" s="187"/>
      <c r="G34" s="188">
        <v>0</v>
      </c>
    </row>
    <row r="35" spans="1:7" s="1" customFormat="1" ht="12.75">
      <c r="A35" s="163"/>
      <c r="B35" s="163"/>
      <c r="C35" s="176"/>
      <c r="D35" s="176"/>
      <c r="E35" s="176"/>
      <c r="F35" s="177"/>
      <c r="G35" s="176"/>
    </row>
    <row r="36" spans="1:7" s="1" customFormat="1" ht="12.75">
      <c r="A36" s="163"/>
      <c r="B36" s="163"/>
      <c r="C36" s="176"/>
      <c r="D36" s="176"/>
      <c r="E36" s="176"/>
      <c r="F36" s="177"/>
      <c r="G36" s="176"/>
    </row>
    <row r="37" spans="1:7" ht="12.75">
      <c r="A37" s="158" t="s">
        <v>143</v>
      </c>
      <c r="B37" s="159"/>
      <c r="C37" s="192"/>
      <c r="D37" s="192"/>
      <c r="E37" s="192"/>
      <c r="F37" s="169"/>
      <c r="G37" s="193"/>
    </row>
    <row r="38" spans="1:7" ht="12">
      <c r="A38" s="162" t="s">
        <v>68</v>
      </c>
      <c r="B38" s="161"/>
      <c r="C38" s="174"/>
      <c r="D38" s="174"/>
      <c r="E38" s="174"/>
      <c r="F38" s="172"/>
      <c r="G38" s="175">
        <f>'Costi di investimento'!E24</f>
        <v>1043866.7</v>
      </c>
    </row>
    <row r="39" spans="1:7" ht="12">
      <c r="A39" s="162" t="s">
        <v>69</v>
      </c>
      <c r="B39" s="161"/>
      <c r="C39" s="172"/>
      <c r="D39" s="172"/>
      <c r="E39" s="172"/>
      <c r="F39" s="172"/>
      <c r="G39" s="179">
        <f>'ipotesi di base'!C14</f>
        <v>1</v>
      </c>
    </row>
    <row r="40" spans="1:7" ht="12">
      <c r="A40" s="162" t="s">
        <v>70</v>
      </c>
      <c r="B40" s="161"/>
      <c r="C40" s="172"/>
      <c r="D40" s="172"/>
      <c r="E40" s="172"/>
      <c r="F40" s="172"/>
      <c r="G40" s="175">
        <f>G38/G39</f>
        <v>1043866.7</v>
      </c>
    </row>
    <row r="41" spans="1:7" ht="12">
      <c r="A41" s="164"/>
      <c r="B41" s="161"/>
      <c r="C41" s="172"/>
      <c r="D41" s="172"/>
      <c r="E41" s="172"/>
      <c r="F41" s="172"/>
      <c r="G41" s="179"/>
    </row>
    <row r="42" spans="1:7" ht="12.75">
      <c r="A42" s="165" t="s">
        <v>144</v>
      </c>
      <c r="B42" s="166"/>
      <c r="C42" s="180"/>
      <c r="D42" s="180"/>
      <c r="E42" s="180"/>
      <c r="F42" s="180"/>
      <c r="G42" s="201">
        <f>G40</f>
        <v>1043866.7</v>
      </c>
    </row>
    <row r="43" spans="1:7" ht="12">
      <c r="A43" s="3"/>
      <c r="C43" s="82"/>
      <c r="D43" s="82"/>
      <c r="E43" s="82"/>
      <c r="F43" s="82"/>
      <c r="G43" s="82"/>
    </row>
    <row r="44" spans="1:7" ht="12">
      <c r="A44" s="3"/>
      <c r="C44" s="82"/>
      <c r="D44" s="82"/>
      <c r="E44" s="82"/>
      <c r="F44" s="82"/>
      <c r="G44" s="82"/>
    </row>
    <row r="45" spans="1:7" ht="12.75">
      <c r="A45" s="158" t="s">
        <v>63</v>
      </c>
      <c r="B45" s="189"/>
      <c r="C45" s="168" t="s">
        <v>79</v>
      </c>
      <c r="D45" s="168" t="s">
        <v>80</v>
      </c>
      <c r="E45" s="168" t="s">
        <v>81</v>
      </c>
      <c r="F45" s="190"/>
      <c r="G45" s="202"/>
    </row>
    <row r="46" spans="1:7" ht="12">
      <c r="A46" s="162" t="s">
        <v>149</v>
      </c>
      <c r="B46" s="161"/>
      <c r="C46" s="185">
        <v>0</v>
      </c>
      <c r="D46" s="185">
        <v>0</v>
      </c>
      <c r="E46" s="185">
        <v>0</v>
      </c>
      <c r="F46" s="172"/>
      <c r="G46" s="179"/>
    </row>
    <row r="47" spans="1:7" ht="12.75">
      <c r="A47" s="203" t="s">
        <v>150</v>
      </c>
      <c r="B47" s="166"/>
      <c r="C47" s="186">
        <f>C46</f>
        <v>0</v>
      </c>
      <c r="D47" s="186">
        <f>D46</f>
        <v>0</v>
      </c>
      <c r="E47" s="186">
        <f>E46</f>
        <v>0</v>
      </c>
      <c r="F47" s="180"/>
      <c r="G47" s="181"/>
    </row>
    <row r="48" spans="1:7" ht="12">
      <c r="A48" s="161"/>
      <c r="B48" s="161"/>
      <c r="C48" s="172"/>
      <c r="D48" s="172"/>
      <c r="E48" s="172"/>
      <c r="F48" s="172"/>
      <c r="G48" s="172"/>
    </row>
    <row r="49" spans="1:7" ht="12">
      <c r="A49" s="161"/>
      <c r="B49" s="161"/>
      <c r="C49" s="172"/>
      <c r="D49" s="172"/>
      <c r="E49" s="172"/>
      <c r="F49" s="172"/>
      <c r="G49" s="172"/>
    </row>
    <row r="50" spans="3:7" ht="12">
      <c r="C50" s="82"/>
      <c r="D50" s="82"/>
      <c r="E50" s="82"/>
      <c r="F50" s="82"/>
      <c r="G50" s="82"/>
    </row>
    <row r="51" spans="3:7" ht="12">
      <c r="C51" s="82"/>
      <c r="D51" s="82"/>
      <c r="E51" s="82"/>
      <c r="F51" s="82"/>
      <c r="G51" s="82"/>
    </row>
    <row r="52" spans="3:7" ht="12">
      <c r="C52" s="82"/>
      <c r="D52" s="82"/>
      <c r="E52" s="82"/>
      <c r="F52" s="82"/>
      <c r="G52" s="82"/>
    </row>
    <row r="53" spans="3:7" ht="12">
      <c r="C53" s="82"/>
      <c r="D53" s="82"/>
      <c r="E53" s="82"/>
      <c r="F53" s="82"/>
      <c r="G53" s="82"/>
    </row>
    <row r="54" spans="3:7" ht="12">
      <c r="C54" s="82"/>
      <c r="D54" s="82"/>
      <c r="E54" s="82"/>
      <c r="F54" s="82"/>
      <c r="G54" s="82"/>
    </row>
    <row r="55" spans="3:7" ht="12">
      <c r="C55" s="82"/>
      <c r="D55" s="82"/>
      <c r="E55" s="82"/>
      <c r="F55" s="82"/>
      <c r="G55" s="82"/>
    </row>
    <row r="56" spans="3:7" ht="12">
      <c r="C56" s="82"/>
      <c r="D56" s="82"/>
      <c r="E56" s="82"/>
      <c r="F56" s="82"/>
      <c r="G56" s="82"/>
    </row>
    <row r="57" spans="3:7" ht="12">
      <c r="C57" s="82"/>
      <c r="D57" s="82"/>
      <c r="E57" s="82"/>
      <c r="F57" s="82"/>
      <c r="G57" s="82"/>
    </row>
    <row r="58" spans="3:7" ht="12">
      <c r="C58" s="82"/>
      <c r="D58" s="82"/>
      <c r="E58" s="82"/>
      <c r="F58" s="82"/>
      <c r="G58" s="82"/>
    </row>
    <row r="59" spans="3:7" ht="12">
      <c r="C59" s="82"/>
      <c r="D59" s="82"/>
      <c r="E59" s="82"/>
      <c r="F59" s="82"/>
      <c r="G59" s="82"/>
    </row>
    <row r="60" spans="3:7" ht="12">
      <c r="C60" s="82"/>
      <c r="D60" s="82"/>
      <c r="E60" s="82"/>
      <c r="F60" s="82"/>
      <c r="G60" s="82"/>
    </row>
    <row r="61" spans="3:7" ht="12">
      <c r="C61" s="82"/>
      <c r="D61" s="82"/>
      <c r="E61" s="82"/>
      <c r="F61" s="82"/>
      <c r="G61" s="82"/>
    </row>
    <row r="62" spans="3:7" ht="12">
      <c r="C62" s="82"/>
      <c r="D62" s="82"/>
      <c r="E62" s="82"/>
      <c r="F62" s="82"/>
      <c r="G62" s="82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19.28125" style="0" bestFit="1" customWidth="1"/>
    <col min="2" max="2" width="15.140625" style="0" customWidth="1"/>
    <col min="3" max="3" width="17.8515625" style="0" bestFit="1" customWidth="1"/>
    <col min="4" max="8" width="14.28125" style="0" bestFit="1" customWidth="1"/>
    <col min="9" max="10" width="13.8515625" style="0" bestFit="1" customWidth="1"/>
    <col min="11" max="11" width="12.140625" style="0" bestFit="1" customWidth="1"/>
    <col min="12" max="12" width="11.7109375" style="0" bestFit="1" customWidth="1"/>
    <col min="13" max="13" width="12.140625" style="0" bestFit="1" customWidth="1"/>
    <col min="14" max="14" width="11.421875" style="0" bestFit="1" customWidth="1"/>
    <col min="15" max="16" width="12.140625" style="0" bestFit="1" customWidth="1"/>
    <col min="17" max="18" width="11.7109375" style="0" bestFit="1" customWidth="1"/>
    <col min="19" max="19" width="12.140625" style="0" bestFit="1" customWidth="1"/>
    <col min="20" max="23" width="11.421875" style="0" bestFit="1" customWidth="1"/>
    <col min="24" max="24" width="11.00390625" style="0" bestFit="1" customWidth="1"/>
    <col min="25" max="25" width="9.28125" style="0" bestFit="1" customWidth="1"/>
  </cols>
  <sheetData>
    <row r="2" spans="1:10" ht="12">
      <c r="A2" s="261" t="s">
        <v>145</v>
      </c>
      <c r="B2" s="262"/>
      <c r="C2" s="262"/>
      <c r="D2" s="262"/>
      <c r="E2" s="262"/>
      <c r="F2" s="262"/>
      <c r="G2" s="262"/>
      <c r="H2" s="262"/>
      <c r="I2" s="262"/>
      <c r="J2" s="263"/>
    </row>
    <row r="3" spans="1:10" ht="31.5" customHeight="1">
      <c r="A3" s="264"/>
      <c r="B3" s="265"/>
      <c r="C3" s="265"/>
      <c r="D3" s="265"/>
      <c r="E3" s="265"/>
      <c r="F3" s="265"/>
      <c r="G3" s="265"/>
      <c r="H3" s="265"/>
      <c r="I3" s="265"/>
      <c r="J3" s="266"/>
    </row>
    <row r="6" spans="1:2" ht="12.75" customHeight="1">
      <c r="A6" s="2"/>
      <c r="B6" s="2"/>
    </row>
    <row r="7" spans="1:2" ht="12.75" customHeight="1">
      <c r="A7" s="9" t="s">
        <v>11</v>
      </c>
      <c r="B7" s="10"/>
    </row>
    <row r="8" spans="1:2" ht="15">
      <c r="A8" s="11" t="s">
        <v>3</v>
      </c>
      <c r="B8" s="233">
        <v>20</v>
      </c>
    </row>
    <row r="9" spans="1:2" ht="15">
      <c r="A9" s="11" t="s">
        <v>12</v>
      </c>
      <c r="B9" s="12">
        <f>'ipotesi di base'!B32</f>
        <v>0</v>
      </c>
    </row>
    <row r="10" spans="1:2" ht="15">
      <c r="A10" s="13" t="s">
        <v>13</v>
      </c>
      <c r="B10" s="14">
        <f>'ipotesi di base'!C48</f>
        <v>0</v>
      </c>
    </row>
    <row r="11" spans="2:3" ht="15">
      <c r="B11" s="15"/>
      <c r="C11" s="16"/>
    </row>
    <row r="12" spans="1:23" ht="12">
      <c r="A12" s="7" t="s">
        <v>3</v>
      </c>
      <c r="B12" s="8"/>
      <c r="C12" s="8">
        <v>0</v>
      </c>
      <c r="D12" s="8">
        <f aca="true" t="shared" si="0" ref="D12:J12">C12+1</f>
        <v>1</v>
      </c>
      <c r="E12" s="8">
        <f t="shared" si="0"/>
        <v>2</v>
      </c>
      <c r="F12" s="8">
        <f t="shared" si="0"/>
        <v>3</v>
      </c>
      <c r="G12" s="8">
        <f t="shared" si="0"/>
        <v>4</v>
      </c>
      <c r="H12" s="8">
        <f t="shared" si="0"/>
        <v>5</v>
      </c>
      <c r="I12" s="8">
        <f t="shared" si="0"/>
        <v>6</v>
      </c>
      <c r="J12" s="8">
        <f t="shared" si="0"/>
        <v>7</v>
      </c>
      <c r="K12" s="8">
        <f>J12+1</f>
        <v>8</v>
      </c>
      <c r="L12" s="8">
        <f aca="true" t="shared" si="1" ref="L12:Q12">K12+1</f>
        <v>9</v>
      </c>
      <c r="M12" s="8">
        <f t="shared" si="1"/>
        <v>10</v>
      </c>
      <c r="N12" s="8">
        <f t="shared" si="1"/>
        <v>11</v>
      </c>
      <c r="O12" s="8">
        <f t="shared" si="1"/>
        <v>12</v>
      </c>
      <c r="P12" s="8">
        <f t="shared" si="1"/>
        <v>13</v>
      </c>
      <c r="Q12" s="8">
        <f t="shared" si="1"/>
        <v>14</v>
      </c>
      <c r="R12" s="8">
        <f aca="true" t="shared" si="2" ref="R12:W12">Q12+1</f>
        <v>15</v>
      </c>
      <c r="S12" s="8">
        <f t="shared" si="2"/>
        <v>16</v>
      </c>
      <c r="T12" s="8">
        <f t="shared" si="2"/>
        <v>17</v>
      </c>
      <c r="U12" s="8">
        <f t="shared" si="2"/>
        <v>18</v>
      </c>
      <c r="V12" s="8">
        <f t="shared" si="2"/>
        <v>19</v>
      </c>
      <c r="W12" s="8">
        <f t="shared" si="2"/>
        <v>20</v>
      </c>
    </row>
    <row r="14" spans="1:23" ht="12.75">
      <c r="A14" t="s">
        <v>4</v>
      </c>
      <c r="C14" s="194"/>
      <c r="D14" s="194">
        <f aca="true" t="shared" si="3" ref="D14:W14">$B$10/$B$8</f>
        <v>0</v>
      </c>
      <c r="E14" s="194">
        <f t="shared" si="3"/>
        <v>0</v>
      </c>
      <c r="F14" s="194">
        <f t="shared" si="3"/>
        <v>0</v>
      </c>
      <c r="G14" s="194">
        <f t="shared" si="3"/>
        <v>0</v>
      </c>
      <c r="H14" s="194">
        <f t="shared" si="3"/>
        <v>0</v>
      </c>
      <c r="I14" s="194">
        <f t="shared" si="3"/>
        <v>0</v>
      </c>
      <c r="J14" s="194">
        <f t="shared" si="3"/>
        <v>0</v>
      </c>
      <c r="K14" s="194">
        <f t="shared" si="3"/>
        <v>0</v>
      </c>
      <c r="L14" s="194">
        <f t="shared" si="3"/>
        <v>0</v>
      </c>
      <c r="M14" s="194">
        <f t="shared" si="3"/>
        <v>0</v>
      </c>
      <c r="N14" s="194">
        <f t="shared" si="3"/>
        <v>0</v>
      </c>
      <c r="O14" s="194">
        <f t="shared" si="3"/>
        <v>0</v>
      </c>
      <c r="P14" s="194">
        <f t="shared" si="3"/>
        <v>0</v>
      </c>
      <c r="Q14" s="194">
        <f t="shared" si="3"/>
        <v>0</v>
      </c>
      <c r="R14" s="194">
        <f t="shared" si="3"/>
        <v>0</v>
      </c>
      <c r="S14" s="194">
        <f t="shared" si="3"/>
        <v>0</v>
      </c>
      <c r="T14" s="194">
        <f t="shared" si="3"/>
        <v>0</v>
      </c>
      <c r="U14" s="194">
        <f t="shared" si="3"/>
        <v>0</v>
      </c>
      <c r="V14" s="194">
        <f t="shared" si="3"/>
        <v>0</v>
      </c>
      <c r="W14" s="194">
        <f t="shared" si="3"/>
        <v>0</v>
      </c>
    </row>
    <row r="15" spans="1:23" ht="12.75">
      <c r="A15" t="s">
        <v>5</v>
      </c>
      <c r="C15" s="194"/>
      <c r="D15" s="194">
        <f aca="true" t="shared" si="4" ref="D15:V15">C17*$B$9</f>
        <v>0</v>
      </c>
      <c r="E15" s="194">
        <f t="shared" si="4"/>
        <v>0</v>
      </c>
      <c r="F15" s="194">
        <f t="shared" si="4"/>
        <v>0</v>
      </c>
      <c r="G15" s="194">
        <f t="shared" si="4"/>
        <v>0</v>
      </c>
      <c r="H15" s="194">
        <f t="shared" si="4"/>
        <v>0</v>
      </c>
      <c r="I15" s="194">
        <f t="shared" si="4"/>
        <v>0</v>
      </c>
      <c r="J15" s="194">
        <f t="shared" si="4"/>
        <v>0</v>
      </c>
      <c r="K15" s="194">
        <f t="shared" si="4"/>
        <v>0</v>
      </c>
      <c r="L15" s="194">
        <f t="shared" si="4"/>
        <v>0</v>
      </c>
      <c r="M15" s="194">
        <f t="shared" si="4"/>
        <v>0</v>
      </c>
      <c r="N15" s="194">
        <f t="shared" si="4"/>
        <v>0</v>
      </c>
      <c r="O15" s="194">
        <f t="shared" si="4"/>
        <v>0</v>
      </c>
      <c r="P15" s="194">
        <f t="shared" si="4"/>
        <v>0</v>
      </c>
      <c r="Q15" s="194">
        <f t="shared" si="4"/>
        <v>0</v>
      </c>
      <c r="R15" s="194">
        <f t="shared" si="4"/>
        <v>0</v>
      </c>
      <c r="S15" s="194">
        <f t="shared" si="4"/>
        <v>0</v>
      </c>
      <c r="T15" s="194">
        <f t="shared" si="4"/>
        <v>0</v>
      </c>
      <c r="U15" s="194">
        <f t="shared" si="4"/>
        <v>0</v>
      </c>
      <c r="V15" s="194">
        <f t="shared" si="4"/>
        <v>0</v>
      </c>
      <c r="W15" s="194">
        <f>V17*$B$9</f>
        <v>0</v>
      </c>
    </row>
    <row r="16" spans="1:23" ht="12.75">
      <c r="A16" s="1" t="s">
        <v>6</v>
      </c>
      <c r="B16" s="1"/>
      <c r="C16" s="194">
        <f>C15+C14</f>
        <v>0</v>
      </c>
      <c r="D16" s="194">
        <f aca="true" t="shared" si="5" ref="D16:W16">D14+D15</f>
        <v>0</v>
      </c>
      <c r="E16" s="194">
        <f t="shared" si="5"/>
        <v>0</v>
      </c>
      <c r="F16" s="194">
        <f t="shared" si="5"/>
        <v>0</v>
      </c>
      <c r="G16" s="194">
        <f t="shared" si="5"/>
        <v>0</v>
      </c>
      <c r="H16" s="194">
        <f t="shared" si="5"/>
        <v>0</v>
      </c>
      <c r="I16" s="194">
        <f t="shared" si="5"/>
        <v>0</v>
      </c>
      <c r="J16" s="194">
        <f t="shared" si="5"/>
        <v>0</v>
      </c>
      <c r="K16" s="194">
        <f t="shared" si="5"/>
        <v>0</v>
      </c>
      <c r="L16" s="194">
        <f t="shared" si="5"/>
        <v>0</v>
      </c>
      <c r="M16" s="194">
        <f t="shared" si="5"/>
        <v>0</v>
      </c>
      <c r="N16" s="194">
        <f t="shared" si="5"/>
        <v>0</v>
      </c>
      <c r="O16" s="194">
        <f t="shared" si="5"/>
        <v>0</v>
      </c>
      <c r="P16" s="194">
        <f t="shared" si="5"/>
        <v>0</v>
      </c>
      <c r="Q16" s="194">
        <f t="shared" si="5"/>
        <v>0</v>
      </c>
      <c r="R16" s="194">
        <f t="shared" si="5"/>
        <v>0</v>
      </c>
      <c r="S16" s="194">
        <f t="shared" si="5"/>
        <v>0</v>
      </c>
      <c r="T16" s="194">
        <f t="shared" si="5"/>
        <v>0</v>
      </c>
      <c r="U16" s="194">
        <f t="shared" si="5"/>
        <v>0</v>
      </c>
      <c r="V16" s="194">
        <f t="shared" si="5"/>
        <v>0</v>
      </c>
      <c r="W16" s="194">
        <f t="shared" si="5"/>
        <v>0</v>
      </c>
    </row>
    <row r="17" spans="1:23" ht="12.75">
      <c r="A17" t="s">
        <v>14</v>
      </c>
      <c r="C17" s="194">
        <f>B10</f>
        <v>0</v>
      </c>
      <c r="D17" s="194">
        <f aca="true" t="shared" si="6" ref="D17:J17">C17-D14</f>
        <v>0</v>
      </c>
      <c r="E17" s="194">
        <f t="shared" si="6"/>
        <v>0</v>
      </c>
      <c r="F17" s="194">
        <f t="shared" si="6"/>
        <v>0</v>
      </c>
      <c r="G17" s="194">
        <f t="shared" si="6"/>
        <v>0</v>
      </c>
      <c r="H17" s="194">
        <f t="shared" si="6"/>
        <v>0</v>
      </c>
      <c r="I17" s="194">
        <f t="shared" si="6"/>
        <v>0</v>
      </c>
      <c r="J17" s="194">
        <f t="shared" si="6"/>
        <v>0</v>
      </c>
      <c r="K17" s="194">
        <f>J17-K14</f>
        <v>0</v>
      </c>
      <c r="L17" s="194">
        <f aca="true" t="shared" si="7" ref="L17:W17">K17-L14</f>
        <v>0</v>
      </c>
      <c r="M17" s="194">
        <f t="shared" si="7"/>
        <v>0</v>
      </c>
      <c r="N17" s="194">
        <f t="shared" si="7"/>
        <v>0</v>
      </c>
      <c r="O17" s="194">
        <f t="shared" si="7"/>
        <v>0</v>
      </c>
      <c r="P17" s="194">
        <f t="shared" si="7"/>
        <v>0</v>
      </c>
      <c r="Q17" s="194">
        <f t="shared" si="7"/>
        <v>0</v>
      </c>
      <c r="R17" s="194">
        <f t="shared" si="7"/>
        <v>0</v>
      </c>
      <c r="S17" s="194">
        <f t="shared" si="7"/>
        <v>0</v>
      </c>
      <c r="T17" s="194">
        <f t="shared" si="7"/>
        <v>0</v>
      </c>
      <c r="U17" s="194">
        <f t="shared" si="7"/>
        <v>0</v>
      </c>
      <c r="V17" s="194">
        <f t="shared" si="7"/>
        <v>0</v>
      </c>
      <c r="W17" s="194">
        <f t="shared" si="7"/>
        <v>0</v>
      </c>
    </row>
    <row r="20" spans="3:4" ht="12">
      <c r="C20" s="4"/>
      <c r="D20" s="4"/>
    </row>
    <row r="21" spans="4:24" ht="12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</sheetData>
  <sheetProtection/>
  <mergeCells count="1">
    <mergeCell ref="A2:J3"/>
  </mergeCells>
  <printOptions/>
  <pageMargins left="0.66" right="0.5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34.57421875" style="0" bestFit="1" customWidth="1"/>
    <col min="2" max="2" width="12.28125" style="0" bestFit="1" customWidth="1"/>
    <col min="3" max="3" width="12.28125" style="0" customWidth="1"/>
    <col min="4" max="4" width="13.421875" style="0" bestFit="1" customWidth="1"/>
    <col min="5" max="5" width="15.7109375" style="0" bestFit="1" customWidth="1"/>
    <col min="6" max="6" width="15.421875" style="0" bestFit="1" customWidth="1"/>
    <col min="7" max="10" width="15.7109375" style="0" bestFit="1" customWidth="1"/>
    <col min="11" max="11" width="15.421875" style="0" bestFit="1" customWidth="1"/>
    <col min="12" max="13" width="15.7109375" style="0" bestFit="1" customWidth="1"/>
    <col min="14" max="22" width="15.421875" style="0" bestFit="1" customWidth="1"/>
    <col min="23" max="24" width="15.8515625" style="0" customWidth="1"/>
    <col min="25" max="25" width="21.00390625" style="0" customWidth="1"/>
  </cols>
  <sheetData>
    <row r="1" spans="1:25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4.25">
      <c r="A2" s="261" t="s">
        <v>146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38.25" customHeigh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6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14.25">
      <c r="A6" s="196" t="s">
        <v>7</v>
      </c>
      <c r="B6" s="196"/>
      <c r="C6" s="196"/>
      <c r="D6" s="196">
        <f aca="true" t="shared" si="0" ref="D6:Y6">C6+1</f>
        <v>1</v>
      </c>
      <c r="E6" s="196">
        <f t="shared" si="0"/>
        <v>2</v>
      </c>
      <c r="F6" s="196">
        <f t="shared" si="0"/>
        <v>3</v>
      </c>
      <c r="G6" s="196">
        <f t="shared" si="0"/>
        <v>4</v>
      </c>
      <c r="H6" s="196">
        <f t="shared" si="0"/>
        <v>5</v>
      </c>
      <c r="I6" s="196">
        <f t="shared" si="0"/>
        <v>6</v>
      </c>
      <c r="J6" s="196">
        <f t="shared" si="0"/>
        <v>7</v>
      </c>
      <c r="K6" s="196">
        <f t="shared" si="0"/>
        <v>8</v>
      </c>
      <c r="L6" s="196">
        <f t="shared" si="0"/>
        <v>9</v>
      </c>
      <c r="M6" s="196">
        <f t="shared" si="0"/>
        <v>10</v>
      </c>
      <c r="N6" s="196">
        <f t="shared" si="0"/>
        <v>11</v>
      </c>
      <c r="O6" s="196">
        <f t="shared" si="0"/>
        <v>12</v>
      </c>
      <c r="P6" s="196">
        <f t="shared" si="0"/>
        <v>13</v>
      </c>
      <c r="Q6" s="196">
        <f t="shared" si="0"/>
        <v>14</v>
      </c>
      <c r="R6" s="196">
        <f t="shared" si="0"/>
        <v>15</v>
      </c>
      <c r="S6" s="196">
        <f t="shared" si="0"/>
        <v>16</v>
      </c>
      <c r="T6" s="196">
        <f t="shared" si="0"/>
        <v>17</v>
      </c>
      <c r="U6" s="196">
        <f t="shared" si="0"/>
        <v>18</v>
      </c>
      <c r="V6" s="196">
        <f t="shared" si="0"/>
        <v>19</v>
      </c>
      <c r="W6" s="196">
        <f t="shared" si="0"/>
        <v>20</v>
      </c>
      <c r="X6" s="196">
        <f t="shared" si="0"/>
        <v>21</v>
      </c>
      <c r="Y6" s="196">
        <f t="shared" si="0"/>
        <v>22</v>
      </c>
    </row>
    <row r="7" spans="1:25" ht="12.75">
      <c r="A7" s="5"/>
      <c r="B7" s="5"/>
      <c r="C7" s="5"/>
      <c r="D7" s="22">
        <v>0</v>
      </c>
      <c r="E7" s="22">
        <f>D7+1</f>
        <v>1</v>
      </c>
      <c r="F7" s="22">
        <f aca="true" t="shared" si="1" ref="F7:V7">E7+1</f>
        <v>2</v>
      </c>
      <c r="G7" s="22">
        <f t="shared" si="1"/>
        <v>3</v>
      </c>
      <c r="H7" s="22">
        <f t="shared" si="1"/>
        <v>4</v>
      </c>
      <c r="I7" s="22">
        <f t="shared" si="1"/>
        <v>5</v>
      </c>
      <c r="J7" s="22">
        <f t="shared" si="1"/>
        <v>6</v>
      </c>
      <c r="K7" s="22">
        <f t="shared" si="1"/>
        <v>7</v>
      </c>
      <c r="L7" s="22">
        <f t="shared" si="1"/>
        <v>8</v>
      </c>
      <c r="M7" s="22">
        <f t="shared" si="1"/>
        <v>9</v>
      </c>
      <c r="N7" s="22">
        <f t="shared" si="1"/>
        <v>10</v>
      </c>
      <c r="O7" s="22">
        <f t="shared" si="1"/>
        <v>11</v>
      </c>
      <c r="P7" s="22">
        <f t="shared" si="1"/>
        <v>12</v>
      </c>
      <c r="Q7" s="22">
        <f t="shared" si="1"/>
        <v>13</v>
      </c>
      <c r="R7" s="22">
        <f t="shared" si="1"/>
        <v>14</v>
      </c>
      <c r="S7" s="22">
        <f t="shared" si="1"/>
        <v>15</v>
      </c>
      <c r="T7" s="22">
        <f t="shared" si="1"/>
        <v>16</v>
      </c>
      <c r="U7" s="22">
        <f t="shared" si="1"/>
        <v>17</v>
      </c>
      <c r="V7" s="22">
        <f t="shared" si="1"/>
        <v>18</v>
      </c>
      <c r="W7" s="22">
        <f>V7+1</f>
        <v>19</v>
      </c>
      <c r="X7" s="22">
        <f>W7+1</f>
        <v>20</v>
      </c>
      <c r="Y7" s="6"/>
    </row>
    <row r="8" spans="1:25" ht="12.75">
      <c r="A8" s="1" t="s">
        <v>2</v>
      </c>
      <c r="B8" s="56"/>
      <c r="C8" s="56"/>
      <c r="D8" s="3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3"/>
      <c r="W8" s="3"/>
      <c r="X8" s="3"/>
      <c r="Y8" s="6"/>
    </row>
    <row r="9" spans="1:25" ht="12">
      <c r="A9" s="3" t="s">
        <v>58</v>
      </c>
      <c r="B9" s="39"/>
      <c r="C9" s="39"/>
      <c r="D9" s="78">
        <f>Ricavi!D8</f>
        <v>0</v>
      </c>
      <c r="E9" s="78">
        <f>Ricavi!E8</f>
        <v>0</v>
      </c>
      <c r="F9" s="78">
        <f>Ricavi!F8</f>
        <v>0</v>
      </c>
      <c r="G9" s="78">
        <f>Ricavi!G8</f>
        <v>0</v>
      </c>
      <c r="H9" s="78">
        <f>Ricavi!H8</f>
        <v>0</v>
      </c>
      <c r="I9" s="78">
        <f>Ricavi!I8</f>
        <v>0</v>
      </c>
      <c r="J9" s="78">
        <f>Ricavi!J8</f>
        <v>0</v>
      </c>
      <c r="K9" s="78">
        <f>Ricavi!K8</f>
        <v>0</v>
      </c>
      <c r="L9" s="78">
        <f>Ricavi!L8</f>
        <v>0</v>
      </c>
      <c r="M9" s="78">
        <f>Ricavi!M8</f>
        <v>0</v>
      </c>
      <c r="N9" s="78">
        <f>Ricavi!N8</f>
        <v>0</v>
      </c>
      <c r="O9" s="78">
        <f>Ricavi!O8</f>
        <v>0</v>
      </c>
      <c r="P9" s="78">
        <f>Ricavi!P8</f>
        <v>0</v>
      </c>
      <c r="Q9" s="78">
        <f>Ricavi!Q8</f>
        <v>0</v>
      </c>
      <c r="R9" s="78">
        <f>Ricavi!R8</f>
        <v>0</v>
      </c>
      <c r="S9" s="78">
        <f>Ricavi!S8</f>
        <v>0</v>
      </c>
      <c r="T9" s="78">
        <f>Ricavi!T8</f>
        <v>0</v>
      </c>
      <c r="U9" s="78">
        <f>Ricavi!U8</f>
        <v>0</v>
      </c>
      <c r="V9" s="78">
        <f>Ricavi!V8</f>
        <v>0</v>
      </c>
      <c r="W9" s="78">
        <f>Ricavi!W8</f>
        <v>0</v>
      </c>
      <c r="X9" s="78">
        <f>Ricavi!X8</f>
        <v>0</v>
      </c>
      <c r="Y9" s="197">
        <f>Ricavi!Y8</f>
        <v>0</v>
      </c>
    </row>
    <row r="10" spans="1:25" ht="12">
      <c r="A10" s="3" t="s">
        <v>59</v>
      </c>
      <c r="B10" s="56"/>
      <c r="C10" s="56"/>
      <c r="D10" s="78">
        <f>Ricavi!D9</f>
        <v>0</v>
      </c>
      <c r="E10" s="78">
        <f>Ricavi!E9</f>
        <v>0</v>
      </c>
      <c r="F10" s="78">
        <f>Ricavi!F9</f>
        <v>0</v>
      </c>
      <c r="G10" s="78">
        <f>Ricavi!G9</f>
        <v>0</v>
      </c>
      <c r="H10" s="78">
        <f>Ricavi!H9</f>
        <v>0</v>
      </c>
      <c r="I10" s="78">
        <f>Ricavi!I9</f>
        <v>0</v>
      </c>
      <c r="J10" s="78">
        <f>Ricavi!J9</f>
        <v>0</v>
      </c>
      <c r="K10" s="78">
        <f>Ricavi!K9</f>
        <v>0</v>
      </c>
      <c r="L10" s="78">
        <f>Ricavi!L9</f>
        <v>0</v>
      </c>
      <c r="M10" s="78">
        <f>Ricavi!M9</f>
        <v>0</v>
      </c>
      <c r="N10" s="78">
        <f>Ricavi!N9</f>
        <v>0</v>
      </c>
      <c r="O10" s="78">
        <f>Ricavi!O9</f>
        <v>0</v>
      </c>
      <c r="P10" s="78">
        <f>Ricavi!P9</f>
        <v>0</v>
      </c>
      <c r="Q10" s="78">
        <f>Ricavi!Q9</f>
        <v>0</v>
      </c>
      <c r="R10" s="78">
        <f>Ricavi!R9</f>
        <v>0</v>
      </c>
      <c r="S10" s="78">
        <f>Ricavi!S9</f>
        <v>0</v>
      </c>
      <c r="T10" s="78">
        <f>Ricavi!T9</f>
        <v>0</v>
      </c>
      <c r="U10" s="78">
        <f>Ricavi!U9</f>
        <v>0</v>
      </c>
      <c r="V10" s="78">
        <f>Ricavi!V9</f>
        <v>0</v>
      </c>
      <c r="W10" s="78">
        <f>Ricavi!W9</f>
        <v>0</v>
      </c>
      <c r="X10" s="78">
        <f>Ricavi!X9</f>
        <v>0</v>
      </c>
      <c r="Y10" s="6">
        <f>Ricavi!Y9</f>
        <v>0</v>
      </c>
    </row>
    <row r="11" spans="1:25" ht="12">
      <c r="A11" s="26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"/>
    </row>
    <row r="12" spans="1:25" s="1" customFormat="1" ht="12.75">
      <c r="A12" s="23" t="s">
        <v>60</v>
      </c>
      <c r="B12" s="61"/>
      <c r="C12" s="61"/>
      <c r="D12" s="62">
        <f>D9+D10</f>
        <v>0</v>
      </c>
      <c r="E12" s="62">
        <f aca="true" t="shared" si="2" ref="E12:V12">E9+E10</f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  <c r="Q12" s="62">
        <f t="shared" si="2"/>
        <v>0</v>
      </c>
      <c r="R12" s="62">
        <f t="shared" si="2"/>
        <v>0</v>
      </c>
      <c r="S12" s="62">
        <f t="shared" si="2"/>
        <v>0</v>
      </c>
      <c r="T12" s="62">
        <f t="shared" si="2"/>
        <v>0</v>
      </c>
      <c r="U12" s="62">
        <f t="shared" si="2"/>
        <v>0</v>
      </c>
      <c r="V12" s="62">
        <f t="shared" si="2"/>
        <v>0</v>
      </c>
      <c r="W12" s="62">
        <f>W9+W10</f>
        <v>0</v>
      </c>
      <c r="X12" s="62">
        <f>X9+X10</f>
        <v>0</v>
      </c>
      <c r="Y12" s="63"/>
    </row>
    <row r="13" spans="1:25" ht="12.75">
      <c r="A13" s="24"/>
      <c r="B13" s="5"/>
      <c r="C13" s="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6"/>
    </row>
    <row r="14" spans="1:25" ht="12.75">
      <c r="A14" s="24" t="s">
        <v>61</v>
      </c>
      <c r="B14" s="5"/>
      <c r="C14" s="5"/>
      <c r="D14" s="30">
        <f>Ricavi!D16</f>
        <v>0</v>
      </c>
      <c r="E14" s="30">
        <f>Ricavi!E16</f>
        <v>0</v>
      </c>
      <c r="F14" s="30">
        <f>Ricavi!F16</f>
        <v>0</v>
      </c>
      <c r="G14" s="30">
        <f>Ricavi!G16</f>
        <v>0</v>
      </c>
      <c r="H14" s="30">
        <f>Ricavi!H16</f>
        <v>0</v>
      </c>
      <c r="I14" s="30">
        <f>Ricavi!I16</f>
        <v>0</v>
      </c>
      <c r="J14" s="30">
        <f>Ricavi!J16</f>
        <v>0</v>
      </c>
      <c r="K14" s="30">
        <f>Ricavi!K16</f>
        <v>0</v>
      </c>
      <c r="L14" s="30">
        <f>Ricavi!L16</f>
        <v>0</v>
      </c>
      <c r="M14" s="30">
        <f>Ricavi!M16</f>
        <v>0</v>
      </c>
      <c r="N14" s="30">
        <f>Ricavi!N16</f>
        <v>0</v>
      </c>
      <c r="O14" s="30">
        <f>Ricavi!O16</f>
        <v>0</v>
      </c>
      <c r="P14" s="30">
        <f>Ricavi!P16</f>
        <v>0</v>
      </c>
      <c r="Q14" s="30">
        <f>Ricavi!Q16</f>
        <v>0</v>
      </c>
      <c r="R14" s="30">
        <f>Ricavi!R16</f>
        <v>0</v>
      </c>
      <c r="S14" s="30">
        <f>Ricavi!S16</f>
        <v>0</v>
      </c>
      <c r="T14" s="30">
        <f>Ricavi!T16</f>
        <v>0</v>
      </c>
      <c r="U14" s="30">
        <f>Ricavi!U16</f>
        <v>0</v>
      </c>
      <c r="V14" s="30">
        <f>Ricavi!V16</f>
        <v>0</v>
      </c>
      <c r="W14" s="30">
        <f>Ricavi!W16</f>
        <v>0</v>
      </c>
      <c r="X14" s="30">
        <f>Ricavi!X16</f>
        <v>0</v>
      </c>
      <c r="Y14" s="30">
        <f>Ricavi!Y16</f>
        <v>0</v>
      </c>
    </row>
    <row r="15" spans="1:24" ht="12.75">
      <c r="A15" s="24"/>
      <c r="B15" s="5"/>
      <c r="C15" s="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12.75">
      <c r="A16" s="23" t="s">
        <v>44</v>
      </c>
      <c r="B16" s="5"/>
      <c r="C16" s="5"/>
      <c r="D16" s="41">
        <f>D12+D14</f>
        <v>0</v>
      </c>
      <c r="E16" s="41">
        <f aca="true" t="shared" si="3" ref="E16:V16">E12+E14</f>
        <v>0</v>
      </c>
      <c r="F16" s="41">
        <f t="shared" si="3"/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41">
        <f t="shared" si="3"/>
        <v>0</v>
      </c>
      <c r="N16" s="41">
        <f t="shared" si="3"/>
        <v>0</v>
      </c>
      <c r="O16" s="41">
        <f t="shared" si="3"/>
        <v>0</v>
      </c>
      <c r="P16" s="41">
        <f t="shared" si="3"/>
        <v>0</v>
      </c>
      <c r="Q16" s="41">
        <f t="shared" si="3"/>
        <v>0</v>
      </c>
      <c r="R16" s="41">
        <f t="shared" si="3"/>
        <v>0</v>
      </c>
      <c r="S16" s="41">
        <f t="shared" si="3"/>
        <v>0</v>
      </c>
      <c r="T16" s="41">
        <f t="shared" si="3"/>
        <v>0</v>
      </c>
      <c r="U16" s="41">
        <f t="shared" si="3"/>
        <v>0</v>
      </c>
      <c r="V16" s="41">
        <f t="shared" si="3"/>
        <v>0</v>
      </c>
      <c r="W16" s="41">
        <f>W12+W14</f>
        <v>0</v>
      </c>
      <c r="X16" s="41">
        <f>X12+X14</f>
        <v>0</v>
      </c>
    </row>
    <row r="17" spans="1:24" ht="12.75">
      <c r="A17" s="23"/>
      <c r="B17" s="5"/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0"/>
      <c r="W17" s="40"/>
      <c r="X17" s="40"/>
    </row>
    <row r="18" spans="1:24" ht="12.75">
      <c r="A18" s="23"/>
      <c r="B18" s="5"/>
      <c r="C18" s="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0"/>
      <c r="W18" s="40"/>
      <c r="X18" s="40"/>
    </row>
    <row r="19" spans="1:24" ht="12.75">
      <c r="A19" s="1" t="s">
        <v>1</v>
      </c>
      <c r="B19" s="3"/>
      <c r="C19" s="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5" ht="12">
      <c r="A20" s="3" t="s">
        <v>62</v>
      </c>
      <c r="B20" s="3"/>
      <c r="C20" s="3"/>
      <c r="D20" s="19">
        <f>'Costi di gestione'!C10</f>
        <v>0</v>
      </c>
      <c r="E20" s="19">
        <f>'Costi di gestione'!D10</f>
        <v>0</v>
      </c>
      <c r="F20" s="19">
        <f>'Costi di gestione'!E10</f>
        <v>0</v>
      </c>
      <c r="G20" s="19">
        <f>'Costi di gestione'!G10</f>
        <v>0</v>
      </c>
      <c r="H20" s="19">
        <f aca="true" t="shared" si="4" ref="H20:X20">G20</f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19">
        <f t="shared" si="4"/>
        <v>0</v>
      </c>
      <c r="O20" s="19">
        <f t="shared" si="4"/>
        <v>0</v>
      </c>
      <c r="P20" s="19">
        <f t="shared" si="4"/>
        <v>0</v>
      </c>
      <c r="Q20" s="19">
        <f t="shared" si="4"/>
        <v>0</v>
      </c>
      <c r="R20" s="19">
        <f t="shared" si="4"/>
        <v>0</v>
      </c>
      <c r="S20" s="19">
        <f t="shared" si="4"/>
        <v>0</v>
      </c>
      <c r="T20" s="19">
        <f t="shared" si="4"/>
        <v>0</v>
      </c>
      <c r="U20" s="19">
        <f t="shared" si="4"/>
        <v>0</v>
      </c>
      <c r="V20" s="19">
        <f t="shared" si="4"/>
        <v>0</v>
      </c>
      <c r="W20" s="19">
        <f t="shared" si="4"/>
        <v>0</v>
      </c>
      <c r="X20" s="19">
        <f t="shared" si="4"/>
        <v>0</v>
      </c>
      <c r="Y20" s="4">
        <f>SUM(D20:X20)</f>
        <v>0</v>
      </c>
    </row>
    <row r="21" spans="1:25" ht="12">
      <c r="A21" s="64" t="s">
        <v>83</v>
      </c>
      <c r="B21" s="3"/>
      <c r="C21" s="3"/>
      <c r="D21" s="19">
        <f>'Costi di gestione'!C19</f>
        <v>0</v>
      </c>
      <c r="E21" s="19">
        <f>'Costi di gestione'!D19</f>
        <v>0</v>
      </c>
      <c r="F21" s="19">
        <f>'Costi di gestione'!E19</f>
        <v>0</v>
      </c>
      <c r="G21" s="19">
        <f>'Costi di gestione'!G19</f>
        <v>0</v>
      </c>
      <c r="H21" s="19">
        <f aca="true" t="shared" si="5" ref="H21:X21">G21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5"/>
        <v>0</v>
      </c>
      <c r="Q21" s="19">
        <f t="shared" si="5"/>
        <v>0</v>
      </c>
      <c r="R21" s="19">
        <f t="shared" si="5"/>
        <v>0</v>
      </c>
      <c r="S21" s="19">
        <f t="shared" si="5"/>
        <v>0</v>
      </c>
      <c r="T21" s="19">
        <f t="shared" si="5"/>
        <v>0</v>
      </c>
      <c r="U21" s="19">
        <f t="shared" si="5"/>
        <v>0</v>
      </c>
      <c r="V21" s="19">
        <f t="shared" si="5"/>
        <v>0</v>
      </c>
      <c r="W21" s="19">
        <f t="shared" si="5"/>
        <v>0</v>
      </c>
      <c r="X21" s="19">
        <f t="shared" si="5"/>
        <v>0</v>
      </c>
      <c r="Y21" s="4">
        <f>SUM(D21:X21)</f>
        <v>0</v>
      </c>
    </row>
    <row r="22" spans="1:25" ht="12">
      <c r="A22" s="64" t="s">
        <v>168</v>
      </c>
      <c r="B22" s="3"/>
      <c r="C22" s="3"/>
      <c r="D22" s="19">
        <f>'Costi di gestione'!C28</f>
        <v>0</v>
      </c>
      <c r="E22" s="19">
        <f>'Costi di gestione'!D28</f>
        <v>0</v>
      </c>
      <c r="F22" s="19">
        <f>'Costi di gestione'!E28</f>
        <v>0</v>
      </c>
      <c r="G22" s="19">
        <f>'Costi di gestione'!G28</f>
        <v>0</v>
      </c>
      <c r="H22" s="19">
        <f>G22</f>
        <v>0</v>
      </c>
      <c r="I22" s="19">
        <f>H22</f>
        <v>0</v>
      </c>
      <c r="J22" s="19">
        <f aca="true" t="shared" si="6" ref="J22:X22">I22</f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19">
        <f t="shared" si="6"/>
        <v>0</v>
      </c>
      <c r="R22" s="19">
        <f t="shared" si="6"/>
        <v>0</v>
      </c>
      <c r="S22" s="19">
        <f t="shared" si="6"/>
        <v>0</v>
      </c>
      <c r="T22" s="19">
        <f t="shared" si="6"/>
        <v>0</v>
      </c>
      <c r="U22" s="19">
        <f t="shared" si="6"/>
        <v>0</v>
      </c>
      <c r="V22" s="19">
        <f t="shared" si="6"/>
        <v>0</v>
      </c>
      <c r="W22" s="19">
        <f t="shared" si="6"/>
        <v>0</v>
      </c>
      <c r="X22" s="19">
        <f t="shared" si="6"/>
        <v>0</v>
      </c>
      <c r="Y22" s="4">
        <f>SUM(D22:X22)</f>
        <v>0</v>
      </c>
    </row>
    <row r="23" spans="1:25" ht="12">
      <c r="A23" s="64" t="s">
        <v>169</v>
      </c>
      <c r="B23" s="3"/>
      <c r="C23" s="3"/>
      <c r="D23" s="19">
        <f>'Costi di gestione'!C33</f>
        <v>0</v>
      </c>
      <c r="E23" s="19">
        <f>'Costi di gestione'!D33</f>
        <v>0</v>
      </c>
      <c r="F23" s="19">
        <f>'Costi di gestione'!E33</f>
        <v>0</v>
      </c>
      <c r="G23" s="19">
        <f>'Costi di gestione'!G33</f>
        <v>0</v>
      </c>
      <c r="H23" s="19">
        <f aca="true" t="shared" si="7" ref="H23:X23">G23</f>
        <v>0</v>
      </c>
      <c r="I23" s="19">
        <f t="shared" si="7"/>
        <v>0</v>
      </c>
      <c r="J23" s="19">
        <f t="shared" si="7"/>
        <v>0</v>
      </c>
      <c r="K23" s="19">
        <f t="shared" si="7"/>
        <v>0</v>
      </c>
      <c r="L23" s="19">
        <f t="shared" si="7"/>
        <v>0</v>
      </c>
      <c r="M23" s="19">
        <f t="shared" si="7"/>
        <v>0</v>
      </c>
      <c r="N23" s="19">
        <f t="shared" si="7"/>
        <v>0</v>
      </c>
      <c r="O23" s="19">
        <f t="shared" si="7"/>
        <v>0</v>
      </c>
      <c r="P23" s="19">
        <f t="shared" si="7"/>
        <v>0</v>
      </c>
      <c r="Q23" s="19">
        <f t="shared" si="7"/>
        <v>0</v>
      </c>
      <c r="R23" s="19">
        <f t="shared" si="7"/>
        <v>0</v>
      </c>
      <c r="S23" s="19">
        <f t="shared" si="7"/>
        <v>0</v>
      </c>
      <c r="T23" s="19">
        <f t="shared" si="7"/>
        <v>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4">
        <f>SUM(D23:X23)</f>
        <v>0</v>
      </c>
    </row>
    <row r="24" spans="1:25" ht="12">
      <c r="A24" s="64" t="s">
        <v>170</v>
      </c>
      <c r="B24" s="3"/>
      <c r="C24" s="3"/>
      <c r="D24" s="19">
        <f>'Costi di gestione'!C34</f>
        <v>0</v>
      </c>
      <c r="E24" s="19">
        <f>'Costi di gestione'!D34</f>
        <v>0</v>
      </c>
      <c r="F24" s="19">
        <f>'Costi di gestione'!E34</f>
        <v>0</v>
      </c>
      <c r="G24" s="19">
        <f>'Costi di gestione'!G34</f>
        <v>0</v>
      </c>
      <c r="H24" s="19">
        <f>G24</f>
        <v>0</v>
      </c>
      <c r="I24" s="19">
        <f>H24</f>
        <v>0</v>
      </c>
      <c r="J24" s="19">
        <f aca="true" t="shared" si="8" ref="J24:X24">I24</f>
        <v>0</v>
      </c>
      <c r="K24" s="19">
        <f t="shared" si="8"/>
        <v>0</v>
      </c>
      <c r="L24" s="19">
        <f t="shared" si="8"/>
        <v>0</v>
      </c>
      <c r="M24" s="19">
        <f t="shared" si="8"/>
        <v>0</v>
      </c>
      <c r="N24" s="19">
        <f t="shared" si="8"/>
        <v>0</v>
      </c>
      <c r="O24" s="19">
        <f t="shared" si="8"/>
        <v>0</v>
      </c>
      <c r="P24" s="19">
        <f t="shared" si="8"/>
        <v>0</v>
      </c>
      <c r="Q24" s="19">
        <f t="shared" si="8"/>
        <v>0</v>
      </c>
      <c r="R24" s="19">
        <f t="shared" si="8"/>
        <v>0</v>
      </c>
      <c r="S24" s="19">
        <f t="shared" si="8"/>
        <v>0</v>
      </c>
      <c r="T24" s="19">
        <f t="shared" si="8"/>
        <v>0</v>
      </c>
      <c r="U24" s="19">
        <f t="shared" si="8"/>
        <v>0</v>
      </c>
      <c r="V24" s="19">
        <f t="shared" si="8"/>
        <v>0</v>
      </c>
      <c r="W24" s="19">
        <f t="shared" si="8"/>
        <v>0</v>
      </c>
      <c r="X24" s="19">
        <f t="shared" si="8"/>
        <v>0</v>
      </c>
      <c r="Y24" s="4">
        <f>SUM(D24:X24)</f>
        <v>0</v>
      </c>
    </row>
    <row r="25" spans="1:24" ht="12">
      <c r="A25" s="3"/>
      <c r="B25" s="3"/>
      <c r="C25" s="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5" s="3" customFormat="1" ht="12.75">
      <c r="A26" s="1" t="s">
        <v>9</v>
      </c>
      <c r="B26" s="20"/>
      <c r="C26" s="20"/>
      <c r="D26" s="21">
        <f aca="true" t="shared" si="9" ref="D26:X26">SUM(D20:D24)</f>
        <v>0</v>
      </c>
      <c r="E26" s="21">
        <f t="shared" si="9"/>
        <v>0</v>
      </c>
      <c r="F26" s="21">
        <f t="shared" si="9"/>
        <v>0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0</v>
      </c>
      <c r="R26" s="21">
        <f t="shared" si="9"/>
        <v>0</v>
      </c>
      <c r="S26" s="21">
        <f t="shared" si="9"/>
        <v>0</v>
      </c>
      <c r="T26" s="21">
        <f t="shared" si="9"/>
        <v>0</v>
      </c>
      <c r="U26" s="21">
        <f t="shared" si="9"/>
        <v>0</v>
      </c>
      <c r="V26" s="21">
        <f t="shared" si="9"/>
        <v>0</v>
      </c>
      <c r="W26" s="21">
        <f t="shared" si="9"/>
        <v>0</v>
      </c>
      <c r="X26" s="21">
        <f t="shared" si="9"/>
        <v>0</v>
      </c>
      <c r="Y26" s="19"/>
    </row>
    <row r="27" spans="1:25" ht="12">
      <c r="A27" s="3"/>
      <c r="B27" s="56"/>
      <c r="C27" s="56"/>
      <c r="D27" s="56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9"/>
      <c r="W27" s="19"/>
      <c r="X27" s="19"/>
      <c r="Y27" s="4"/>
    </row>
    <row r="28" spans="1:25" ht="12.75">
      <c r="A28" s="1" t="s">
        <v>37</v>
      </c>
      <c r="B28" s="56"/>
      <c r="C28" s="56"/>
      <c r="D28" s="21">
        <f>D16-D26</f>
        <v>0</v>
      </c>
      <c r="E28" s="21">
        <f aca="true" t="shared" si="10" ref="E28:X28">E16-E26</f>
        <v>0</v>
      </c>
      <c r="F28" s="21">
        <f t="shared" si="10"/>
        <v>0</v>
      </c>
      <c r="G28" s="21">
        <f t="shared" si="10"/>
        <v>0</v>
      </c>
      <c r="H28" s="21">
        <f t="shared" si="10"/>
        <v>0</v>
      </c>
      <c r="I28" s="21">
        <f t="shared" si="10"/>
        <v>0</v>
      </c>
      <c r="J28" s="21">
        <f t="shared" si="10"/>
        <v>0</v>
      </c>
      <c r="K28" s="21">
        <f t="shared" si="10"/>
        <v>0</v>
      </c>
      <c r="L28" s="21">
        <f t="shared" si="10"/>
        <v>0</v>
      </c>
      <c r="M28" s="21">
        <f t="shared" si="10"/>
        <v>0</v>
      </c>
      <c r="N28" s="21">
        <f t="shared" si="10"/>
        <v>0</v>
      </c>
      <c r="O28" s="21">
        <f t="shared" si="10"/>
        <v>0</v>
      </c>
      <c r="P28" s="21">
        <f t="shared" si="10"/>
        <v>0</v>
      </c>
      <c r="Q28" s="21">
        <f t="shared" si="10"/>
        <v>0</v>
      </c>
      <c r="R28" s="21">
        <f t="shared" si="10"/>
        <v>0</v>
      </c>
      <c r="S28" s="21">
        <f t="shared" si="10"/>
        <v>0</v>
      </c>
      <c r="T28" s="21">
        <f t="shared" si="10"/>
        <v>0</v>
      </c>
      <c r="U28" s="21">
        <f t="shared" si="10"/>
        <v>0</v>
      </c>
      <c r="V28" s="21">
        <f t="shared" si="10"/>
        <v>0</v>
      </c>
      <c r="W28" s="21">
        <f t="shared" si="10"/>
        <v>0</v>
      </c>
      <c r="X28" s="21">
        <f t="shared" si="10"/>
        <v>0</v>
      </c>
      <c r="Y28" s="4"/>
    </row>
    <row r="29" spans="1:25" ht="12">
      <c r="A29" s="3"/>
      <c r="B29" s="56"/>
      <c r="C29" s="56"/>
      <c r="D29" s="56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19"/>
      <c r="W29" s="19"/>
      <c r="X29" s="19"/>
      <c r="Y29" s="4"/>
    </row>
    <row r="30" spans="1:25" ht="12">
      <c r="A30" s="3" t="s">
        <v>8</v>
      </c>
      <c r="B30" s="56"/>
      <c r="C30" s="56"/>
      <c r="D30" s="28">
        <f>'Costi di gestione'!G42</f>
        <v>1043866.7</v>
      </c>
      <c r="E30" s="28">
        <f>D30</f>
        <v>1043866.7</v>
      </c>
      <c r="F30" s="28">
        <f aca="true" t="shared" si="11" ref="F30:X30">E30</f>
        <v>1043866.7</v>
      </c>
      <c r="G30" s="28">
        <f t="shared" si="11"/>
        <v>1043866.7</v>
      </c>
      <c r="H30" s="28">
        <f t="shared" si="11"/>
        <v>1043866.7</v>
      </c>
      <c r="I30" s="28">
        <f t="shared" si="11"/>
        <v>1043866.7</v>
      </c>
      <c r="J30" s="28">
        <f t="shared" si="11"/>
        <v>1043866.7</v>
      </c>
      <c r="K30" s="28">
        <f t="shared" si="11"/>
        <v>1043866.7</v>
      </c>
      <c r="L30" s="28">
        <f t="shared" si="11"/>
        <v>1043866.7</v>
      </c>
      <c r="M30" s="28">
        <f t="shared" si="11"/>
        <v>1043866.7</v>
      </c>
      <c r="N30" s="28">
        <f t="shared" si="11"/>
        <v>1043866.7</v>
      </c>
      <c r="O30" s="28">
        <f t="shared" si="11"/>
        <v>1043866.7</v>
      </c>
      <c r="P30" s="28">
        <f t="shared" si="11"/>
        <v>1043866.7</v>
      </c>
      <c r="Q30" s="28">
        <f t="shared" si="11"/>
        <v>1043866.7</v>
      </c>
      <c r="R30" s="28">
        <f t="shared" si="11"/>
        <v>1043866.7</v>
      </c>
      <c r="S30" s="28">
        <f t="shared" si="11"/>
        <v>1043866.7</v>
      </c>
      <c r="T30" s="28">
        <f t="shared" si="11"/>
        <v>1043866.7</v>
      </c>
      <c r="U30" s="28">
        <f t="shared" si="11"/>
        <v>1043866.7</v>
      </c>
      <c r="V30" s="28">
        <f t="shared" si="11"/>
        <v>1043866.7</v>
      </c>
      <c r="W30" s="28">
        <f t="shared" si="11"/>
        <v>1043866.7</v>
      </c>
      <c r="X30" s="28">
        <f t="shared" si="11"/>
        <v>1043866.7</v>
      </c>
      <c r="Y30" s="4"/>
    </row>
    <row r="31" spans="1:25" ht="12">
      <c r="A31" s="3"/>
      <c r="B31" s="56"/>
      <c r="C31" s="56"/>
      <c r="D31" s="5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19"/>
      <c r="W31" s="19"/>
      <c r="X31" s="19"/>
      <c r="Y31" s="4"/>
    </row>
    <row r="32" spans="1:25" ht="12.75">
      <c r="A32" s="1" t="s">
        <v>22</v>
      </c>
      <c r="B32" s="56"/>
      <c r="C32" s="56"/>
      <c r="D32" s="21">
        <f>D28-D30</f>
        <v>-1043866.7</v>
      </c>
      <c r="E32" s="21">
        <f aca="true" t="shared" si="12" ref="E32:V32">E28-E30</f>
        <v>-1043866.7</v>
      </c>
      <c r="F32" s="21">
        <f t="shared" si="12"/>
        <v>-1043866.7</v>
      </c>
      <c r="G32" s="21">
        <f t="shared" si="12"/>
        <v>-1043866.7</v>
      </c>
      <c r="H32" s="21">
        <f t="shared" si="12"/>
        <v>-1043866.7</v>
      </c>
      <c r="I32" s="21">
        <f t="shared" si="12"/>
        <v>-1043866.7</v>
      </c>
      <c r="J32" s="21">
        <f t="shared" si="12"/>
        <v>-1043866.7</v>
      </c>
      <c r="K32" s="21">
        <f t="shared" si="12"/>
        <v>-1043866.7</v>
      </c>
      <c r="L32" s="21">
        <f t="shared" si="12"/>
        <v>-1043866.7</v>
      </c>
      <c r="M32" s="21">
        <f t="shared" si="12"/>
        <v>-1043866.7</v>
      </c>
      <c r="N32" s="21">
        <f t="shared" si="12"/>
        <v>-1043866.7</v>
      </c>
      <c r="O32" s="21">
        <f t="shared" si="12"/>
        <v>-1043866.7</v>
      </c>
      <c r="P32" s="21">
        <f t="shared" si="12"/>
        <v>-1043866.7</v>
      </c>
      <c r="Q32" s="21">
        <f t="shared" si="12"/>
        <v>-1043866.7</v>
      </c>
      <c r="R32" s="21">
        <f t="shared" si="12"/>
        <v>-1043866.7</v>
      </c>
      <c r="S32" s="21">
        <f t="shared" si="12"/>
        <v>-1043866.7</v>
      </c>
      <c r="T32" s="21">
        <f t="shared" si="12"/>
        <v>-1043866.7</v>
      </c>
      <c r="U32" s="21">
        <f t="shared" si="12"/>
        <v>-1043866.7</v>
      </c>
      <c r="V32" s="21">
        <f t="shared" si="12"/>
        <v>-1043866.7</v>
      </c>
      <c r="W32" s="21">
        <f>W28-W30</f>
        <v>-1043866.7</v>
      </c>
      <c r="X32" s="21">
        <f>X28-X30</f>
        <v>-1043866.7</v>
      </c>
      <c r="Y32" s="4"/>
    </row>
    <row r="33" spans="1:25" ht="12.75">
      <c r="A33" s="1"/>
      <c r="B33" s="56"/>
      <c r="C33" s="5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4"/>
    </row>
    <row r="34" spans="1:25" ht="12">
      <c r="A34" s="3" t="s">
        <v>63</v>
      </c>
      <c r="B34" s="29"/>
      <c r="C34" s="59"/>
      <c r="D34" s="29">
        <f>'Costi di gestione'!C47</f>
        <v>0</v>
      </c>
      <c r="E34" s="29">
        <f>'Costi di gestione'!D47</f>
        <v>0</v>
      </c>
      <c r="F34" s="29">
        <f>'Costi di gestione'!E47</f>
        <v>0</v>
      </c>
      <c r="G34" s="29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4"/>
    </row>
    <row r="35" spans="1:25" ht="12">
      <c r="A35" s="3" t="s">
        <v>64</v>
      </c>
      <c r="B35" s="29"/>
      <c r="C35" s="59"/>
      <c r="D35" s="29">
        <f>Finanziamento!D15</f>
        <v>0</v>
      </c>
      <c r="E35" s="29">
        <f>Finanziamento!E15</f>
        <v>0</v>
      </c>
      <c r="F35" s="29">
        <f>Finanziamento!F15</f>
        <v>0</v>
      </c>
      <c r="G35" s="29">
        <f>Finanziamento!G15</f>
        <v>0</v>
      </c>
      <c r="H35" s="29">
        <f>Finanziamento!H15</f>
        <v>0</v>
      </c>
      <c r="I35" s="28">
        <f>Finanziamento!I15</f>
        <v>0</v>
      </c>
      <c r="J35" s="28">
        <f>Finanziamento!J15</f>
        <v>0</v>
      </c>
      <c r="K35" s="28">
        <f>Finanziamento!K15</f>
        <v>0</v>
      </c>
      <c r="L35" s="28">
        <f>Finanziamento!L15</f>
        <v>0</v>
      </c>
      <c r="M35" s="28">
        <f>Finanziamento!M15</f>
        <v>0</v>
      </c>
      <c r="N35" s="28">
        <f>Finanziamento!N15</f>
        <v>0</v>
      </c>
      <c r="O35" s="28">
        <f>Finanziamento!O15</f>
        <v>0</v>
      </c>
      <c r="P35" s="28">
        <f>Finanziamento!P15</f>
        <v>0</v>
      </c>
      <c r="Q35" s="28">
        <f>Finanziamento!Q15</f>
        <v>0</v>
      </c>
      <c r="R35" s="28">
        <f>Finanziamento!R15</f>
        <v>0</v>
      </c>
      <c r="S35" s="28">
        <f>Finanziamento!S15</f>
        <v>0</v>
      </c>
      <c r="T35" s="28">
        <f>Finanziamento!T15</f>
        <v>0</v>
      </c>
      <c r="U35" s="28">
        <f>Finanziamento!U15</f>
        <v>0</v>
      </c>
      <c r="V35" s="28">
        <f>Finanziamento!V15</f>
        <v>0</v>
      </c>
      <c r="W35" s="28">
        <f>Finanziamento!W15</f>
        <v>0</v>
      </c>
      <c r="X35" s="28">
        <v>0</v>
      </c>
      <c r="Y35" s="4"/>
    </row>
    <row r="36" spans="1:25" ht="12.75">
      <c r="A36" s="1"/>
      <c r="B36" s="56"/>
      <c r="C36" s="5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"/>
    </row>
    <row r="37" spans="1:25" ht="12.75">
      <c r="A37" s="1" t="s">
        <v>46</v>
      </c>
      <c r="B37" s="20"/>
      <c r="C37" s="20"/>
      <c r="D37" s="21">
        <f>D32-D34-D35</f>
        <v>-1043866.7</v>
      </c>
      <c r="E37" s="21">
        <f aca="true" t="shared" si="13" ref="E37:X37">E32-E34-E35</f>
        <v>-1043866.7</v>
      </c>
      <c r="F37" s="21">
        <f t="shared" si="13"/>
        <v>-1043866.7</v>
      </c>
      <c r="G37" s="21">
        <f t="shared" si="13"/>
        <v>-1043866.7</v>
      </c>
      <c r="H37" s="21">
        <f t="shared" si="13"/>
        <v>-1043866.7</v>
      </c>
      <c r="I37" s="21">
        <f t="shared" si="13"/>
        <v>-1043866.7</v>
      </c>
      <c r="J37" s="21">
        <f t="shared" si="13"/>
        <v>-1043866.7</v>
      </c>
      <c r="K37" s="21">
        <f t="shared" si="13"/>
        <v>-1043866.7</v>
      </c>
      <c r="L37" s="21">
        <f t="shared" si="13"/>
        <v>-1043866.7</v>
      </c>
      <c r="M37" s="21">
        <f t="shared" si="13"/>
        <v>-1043866.7</v>
      </c>
      <c r="N37" s="21">
        <f t="shared" si="13"/>
        <v>-1043866.7</v>
      </c>
      <c r="O37" s="21">
        <f t="shared" si="13"/>
        <v>-1043866.7</v>
      </c>
      <c r="P37" s="21">
        <f t="shared" si="13"/>
        <v>-1043866.7</v>
      </c>
      <c r="Q37" s="21">
        <f t="shared" si="13"/>
        <v>-1043866.7</v>
      </c>
      <c r="R37" s="21">
        <f t="shared" si="13"/>
        <v>-1043866.7</v>
      </c>
      <c r="S37" s="21">
        <f t="shared" si="13"/>
        <v>-1043866.7</v>
      </c>
      <c r="T37" s="21">
        <f t="shared" si="13"/>
        <v>-1043866.7</v>
      </c>
      <c r="U37" s="21">
        <f t="shared" si="13"/>
        <v>-1043866.7</v>
      </c>
      <c r="V37" s="21">
        <f t="shared" si="13"/>
        <v>-1043866.7</v>
      </c>
      <c r="W37" s="21">
        <f t="shared" si="13"/>
        <v>-1043866.7</v>
      </c>
      <c r="X37" s="21">
        <f t="shared" si="13"/>
        <v>-1043866.7</v>
      </c>
      <c r="Y37" s="4"/>
    </row>
    <row r="38" spans="1:25" ht="12.75">
      <c r="A38" s="1"/>
      <c r="B38" s="56"/>
      <c r="C38" s="5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"/>
    </row>
    <row r="39" spans="1:25" ht="12">
      <c r="A39" s="64" t="s">
        <v>173</v>
      </c>
      <c r="B39" s="56"/>
      <c r="C39" s="56"/>
      <c r="D39" s="28">
        <f>D37*'ipotesi di base'!$B$19</f>
        <v>-287063.3425</v>
      </c>
      <c r="E39" s="28">
        <f>E37*'ipotesi di base'!$B$19</f>
        <v>-287063.3425</v>
      </c>
      <c r="F39" s="28">
        <f>F37*'ipotesi di base'!$B$19</f>
        <v>-287063.3425</v>
      </c>
      <c r="G39" s="28">
        <f>G37*'ipotesi di base'!$B$19</f>
        <v>-287063.3425</v>
      </c>
      <c r="H39" s="28">
        <f>H37*'ipotesi di base'!$B$19</f>
        <v>-287063.3425</v>
      </c>
      <c r="I39" s="28">
        <f>I37*'ipotesi di base'!$B$19</f>
        <v>-287063.3425</v>
      </c>
      <c r="J39" s="28">
        <f>J37*'ipotesi di base'!$B$19</f>
        <v>-287063.3425</v>
      </c>
      <c r="K39" s="28">
        <f>K37*'ipotesi di base'!$B$19</f>
        <v>-287063.3425</v>
      </c>
      <c r="L39" s="28">
        <f>L37*'ipotesi di base'!$B$19</f>
        <v>-287063.3425</v>
      </c>
      <c r="M39" s="28">
        <f>M37*'ipotesi di base'!$B$19</f>
        <v>-287063.3425</v>
      </c>
      <c r="N39" s="28">
        <f>N37*'ipotesi di base'!$B$19</f>
        <v>-287063.3425</v>
      </c>
      <c r="O39" s="28">
        <f>O37*'ipotesi di base'!$B$19</f>
        <v>-287063.3425</v>
      </c>
      <c r="P39" s="28">
        <f>P37*'ipotesi di base'!$B$19</f>
        <v>-287063.3425</v>
      </c>
      <c r="Q39" s="28">
        <f>Q37*'ipotesi di base'!$B$19</f>
        <v>-287063.3425</v>
      </c>
      <c r="R39" s="28">
        <f>R37*'ipotesi di base'!$B$19</f>
        <v>-287063.3425</v>
      </c>
      <c r="S39" s="28">
        <f>S37*'ipotesi di base'!$B$19</f>
        <v>-287063.3425</v>
      </c>
      <c r="T39" s="28">
        <f>T37*'ipotesi di base'!$B$19</f>
        <v>-287063.3425</v>
      </c>
      <c r="U39" s="28">
        <f>U37*'ipotesi di base'!$B$19</f>
        <v>-287063.3425</v>
      </c>
      <c r="V39" s="28">
        <f>V37*'ipotesi di base'!$B$19</f>
        <v>-287063.3425</v>
      </c>
      <c r="W39" s="28">
        <f>W37*'ipotesi di base'!$B$19</f>
        <v>-287063.3425</v>
      </c>
      <c r="X39" s="28">
        <f>X37*'ipotesi di base'!$B$19</f>
        <v>-287063.3425</v>
      </c>
      <c r="Y39" s="4">
        <v>0</v>
      </c>
    </row>
    <row r="40" spans="1:25" ht="12">
      <c r="A40" s="79" t="s">
        <v>88</v>
      </c>
      <c r="B40" s="56"/>
      <c r="C40" s="56"/>
      <c r="D40" s="29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4">
        <v>0</v>
      </c>
    </row>
    <row r="41" spans="1:25" ht="12">
      <c r="A41" s="64" t="s">
        <v>175</v>
      </c>
      <c r="B41" s="56"/>
      <c r="C41" s="56"/>
      <c r="D41" s="28">
        <f>(D32+D34)*'ipotesi di base'!$B$20</f>
        <v>-40710.8013</v>
      </c>
      <c r="E41" s="28">
        <f>(E32+E34)*'ipotesi di base'!$B$20</f>
        <v>-40710.8013</v>
      </c>
      <c r="F41" s="28">
        <f>(F32+F34)*'ipotesi di base'!$B$20</f>
        <v>-40710.8013</v>
      </c>
      <c r="G41" s="28">
        <f>(G32+G34)*'ipotesi di base'!$B$20</f>
        <v>-40710.8013</v>
      </c>
      <c r="H41" s="28">
        <f>(H32+H34)*'ipotesi di base'!$B$20</f>
        <v>-40710.8013</v>
      </c>
      <c r="I41" s="28">
        <f>(I32+I34)*'ipotesi di base'!$B$20</f>
        <v>-40710.8013</v>
      </c>
      <c r="J41" s="28">
        <f>(J32+J34)*'ipotesi di base'!$B$20</f>
        <v>-40710.8013</v>
      </c>
      <c r="K41" s="28">
        <f>(K32+K34)*'ipotesi di base'!$B$20</f>
        <v>-40710.8013</v>
      </c>
      <c r="L41" s="28">
        <f>(L32+L34)*'ipotesi di base'!$B$20</f>
        <v>-40710.8013</v>
      </c>
      <c r="M41" s="28">
        <f>(M32+M34)*'ipotesi di base'!$B$20</f>
        <v>-40710.8013</v>
      </c>
      <c r="N41" s="28">
        <f>(N32+N34)*'ipotesi di base'!$B$20</f>
        <v>-40710.8013</v>
      </c>
      <c r="O41" s="28">
        <f>(O32+O34)*'ipotesi di base'!$B$20</f>
        <v>-40710.8013</v>
      </c>
      <c r="P41" s="28">
        <f>(P32+P34)*'ipotesi di base'!$B$20</f>
        <v>-40710.8013</v>
      </c>
      <c r="Q41" s="28">
        <f>(Q32+Q34)*'ipotesi di base'!$B$20</f>
        <v>-40710.8013</v>
      </c>
      <c r="R41" s="28">
        <f>(R32+R34)*'ipotesi di base'!$B$20</f>
        <v>-40710.8013</v>
      </c>
      <c r="S41" s="28">
        <f>(S32+S34)*'ipotesi di base'!$B$20</f>
        <v>-40710.8013</v>
      </c>
      <c r="T41" s="28">
        <f>(T32+T34)*'ipotesi di base'!$B$20</f>
        <v>-40710.8013</v>
      </c>
      <c r="U41" s="28">
        <f>(U32+U34)*'ipotesi di base'!$B$20</f>
        <v>-40710.8013</v>
      </c>
      <c r="V41" s="28">
        <f>(V32+V34)*'ipotesi di base'!$B$20</f>
        <v>-40710.8013</v>
      </c>
      <c r="W41" s="28">
        <f>(W32+W34)*'ipotesi di base'!$B$20</f>
        <v>-40710.8013</v>
      </c>
      <c r="X41" s="28">
        <f>(X32+X34)*'ipotesi di base'!$B$20</f>
        <v>-40710.8013</v>
      </c>
      <c r="Y41" s="4"/>
    </row>
    <row r="42" spans="1:25" ht="12.75">
      <c r="A42" s="80"/>
      <c r="B42" s="56"/>
      <c r="C42" s="5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4"/>
    </row>
    <row r="43" spans="1:25" ht="12.75">
      <c r="A43" s="31" t="s">
        <v>89</v>
      </c>
      <c r="B43" s="56"/>
      <c r="C43" s="56"/>
      <c r="D43" s="28">
        <f>D39+D41</f>
        <v>-327774.1438</v>
      </c>
      <c r="E43" s="28">
        <f aca="true" t="shared" si="14" ref="E43:X43">E39+E41</f>
        <v>-327774.1438</v>
      </c>
      <c r="F43" s="28">
        <f t="shared" si="14"/>
        <v>-327774.1438</v>
      </c>
      <c r="G43" s="28">
        <f t="shared" si="14"/>
        <v>-327774.1438</v>
      </c>
      <c r="H43" s="28">
        <f t="shared" si="14"/>
        <v>-327774.1438</v>
      </c>
      <c r="I43" s="28">
        <f t="shared" si="14"/>
        <v>-327774.1438</v>
      </c>
      <c r="J43" s="28">
        <f t="shared" si="14"/>
        <v>-327774.1438</v>
      </c>
      <c r="K43" s="28">
        <f t="shared" si="14"/>
        <v>-327774.1438</v>
      </c>
      <c r="L43" s="28">
        <f t="shared" si="14"/>
        <v>-327774.1438</v>
      </c>
      <c r="M43" s="28">
        <f t="shared" si="14"/>
        <v>-327774.1438</v>
      </c>
      <c r="N43" s="28">
        <f t="shared" si="14"/>
        <v>-327774.1438</v>
      </c>
      <c r="O43" s="28">
        <f t="shared" si="14"/>
        <v>-327774.1438</v>
      </c>
      <c r="P43" s="28">
        <f t="shared" si="14"/>
        <v>-327774.1438</v>
      </c>
      <c r="Q43" s="28">
        <f t="shared" si="14"/>
        <v>-327774.1438</v>
      </c>
      <c r="R43" s="28">
        <f t="shared" si="14"/>
        <v>-327774.1438</v>
      </c>
      <c r="S43" s="28">
        <f t="shared" si="14"/>
        <v>-327774.1438</v>
      </c>
      <c r="T43" s="28">
        <f t="shared" si="14"/>
        <v>-327774.1438</v>
      </c>
      <c r="U43" s="28">
        <f t="shared" si="14"/>
        <v>-327774.1438</v>
      </c>
      <c r="V43" s="28">
        <f t="shared" si="14"/>
        <v>-327774.1438</v>
      </c>
      <c r="W43" s="28">
        <f t="shared" si="14"/>
        <v>-327774.1438</v>
      </c>
      <c r="X43" s="28">
        <f t="shared" si="14"/>
        <v>-327774.1438</v>
      </c>
      <c r="Y43" s="4"/>
    </row>
    <row r="44" spans="1:25" ht="12.75">
      <c r="A44" s="32"/>
      <c r="B44" s="56"/>
      <c r="C44" s="56"/>
      <c r="D44" s="56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4"/>
    </row>
    <row r="45" spans="1:25" ht="12.75">
      <c r="A45" s="32" t="s">
        <v>23</v>
      </c>
      <c r="B45" s="56"/>
      <c r="C45" s="56"/>
      <c r="D45" s="21">
        <f>D37-D43</f>
        <v>-716092.5562</v>
      </c>
      <c r="E45" s="21">
        <f aca="true" t="shared" si="15" ref="E45:Y45">E37-E43</f>
        <v>-716092.5562</v>
      </c>
      <c r="F45" s="21">
        <f t="shared" si="15"/>
        <v>-716092.5562</v>
      </c>
      <c r="G45" s="21">
        <f t="shared" si="15"/>
        <v>-716092.5562</v>
      </c>
      <c r="H45" s="21">
        <f t="shared" si="15"/>
        <v>-716092.5562</v>
      </c>
      <c r="I45" s="21">
        <f t="shared" si="15"/>
        <v>-716092.5562</v>
      </c>
      <c r="J45" s="21">
        <f t="shared" si="15"/>
        <v>-716092.5562</v>
      </c>
      <c r="K45" s="21">
        <f t="shared" si="15"/>
        <v>-716092.5562</v>
      </c>
      <c r="L45" s="21">
        <f t="shared" si="15"/>
        <v>-716092.5562</v>
      </c>
      <c r="M45" s="21">
        <f t="shared" si="15"/>
        <v>-716092.5562</v>
      </c>
      <c r="N45" s="21">
        <f t="shared" si="15"/>
        <v>-716092.5562</v>
      </c>
      <c r="O45" s="21">
        <f t="shared" si="15"/>
        <v>-716092.5562</v>
      </c>
      <c r="P45" s="21">
        <f t="shared" si="15"/>
        <v>-716092.5562</v>
      </c>
      <c r="Q45" s="21">
        <f t="shared" si="15"/>
        <v>-716092.5562</v>
      </c>
      <c r="R45" s="21">
        <f t="shared" si="15"/>
        <v>-716092.5562</v>
      </c>
      <c r="S45" s="21">
        <f t="shared" si="15"/>
        <v>-716092.5562</v>
      </c>
      <c r="T45" s="21">
        <f t="shared" si="15"/>
        <v>-716092.5562</v>
      </c>
      <c r="U45" s="21">
        <f t="shared" si="15"/>
        <v>-716092.5562</v>
      </c>
      <c r="V45" s="21">
        <f t="shared" si="15"/>
        <v>-716092.5562</v>
      </c>
      <c r="W45" s="21">
        <f t="shared" si="15"/>
        <v>-716092.5562</v>
      </c>
      <c r="X45" s="21">
        <f t="shared" si="15"/>
        <v>-716092.5562</v>
      </c>
      <c r="Y45" s="21">
        <f t="shared" si="15"/>
        <v>0</v>
      </c>
    </row>
    <row r="46" spans="1:25" ht="12.75">
      <c r="A46" s="32"/>
      <c r="B46" s="56"/>
      <c r="C46" s="56"/>
      <c r="D46" s="56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4"/>
    </row>
    <row r="47" spans="1:24" ht="12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19"/>
      <c r="V47" s="19"/>
      <c r="W47" s="19"/>
      <c r="X47" s="19"/>
    </row>
    <row r="48" spans="1:24" ht="12">
      <c r="A48" s="3"/>
      <c r="B48" s="39"/>
      <c r="C48" s="39"/>
      <c r="D48" s="3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2.75">
      <c r="A49" s="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2">
      <c r="A50" s="3"/>
      <c r="B50" s="3"/>
      <c r="C50" s="3"/>
      <c r="D50" s="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2.75">
      <c r="A51" s="1"/>
      <c r="B51" s="3"/>
      <c r="C51" s="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2">
      <c r="A52" s="3"/>
      <c r="B52" s="3"/>
      <c r="C52" s="3"/>
      <c r="D52" s="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3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3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3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</sheetData>
  <sheetProtection/>
  <mergeCells count="1">
    <mergeCell ref="A2:K3"/>
  </mergeCells>
  <printOptions/>
  <pageMargins left="0.36" right="0.31" top="0.34" bottom="0.5" header="0.16" footer="0.3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2" width="9.140625" style="88" customWidth="1"/>
    <col min="3" max="3" width="52.57421875" style="88" bestFit="1" customWidth="1"/>
    <col min="4" max="4" width="9.140625" style="88" customWidth="1"/>
    <col min="5" max="6" width="13.8515625" style="88" bestFit="1" customWidth="1"/>
    <col min="7" max="7" width="12.421875" style="88" bestFit="1" customWidth="1"/>
    <col min="8" max="8" width="12.00390625" style="88" bestFit="1" customWidth="1"/>
    <col min="9" max="9" width="11.57421875" style="88" bestFit="1" customWidth="1"/>
    <col min="10" max="13" width="12.00390625" style="88" bestFit="1" customWidth="1"/>
    <col min="14" max="15" width="12.421875" style="88" bestFit="1" customWidth="1"/>
    <col min="16" max="17" width="12.00390625" style="88" bestFit="1" customWidth="1"/>
    <col min="18" max="18" width="11.57421875" style="88" bestFit="1" customWidth="1"/>
    <col min="19" max="19" width="11.7109375" style="88" bestFit="1" customWidth="1"/>
    <col min="20" max="20" width="11.57421875" style="88" bestFit="1" customWidth="1"/>
    <col min="21" max="22" width="11.7109375" style="88" bestFit="1" customWidth="1"/>
    <col min="23" max="24" width="12.00390625" style="88" bestFit="1" customWidth="1"/>
    <col min="25" max="25" width="11.57421875" style="88" bestFit="1" customWidth="1"/>
    <col min="26" max="26" width="12.00390625" style="88" bestFit="1" customWidth="1"/>
    <col min="27" max="27" width="11.57421875" style="88" bestFit="1" customWidth="1"/>
    <col min="28" max="28" width="12.00390625" style="88" bestFit="1" customWidth="1"/>
    <col min="29" max="16384" width="9.140625" style="88" customWidth="1"/>
  </cols>
  <sheetData>
    <row r="2" spans="1:10" ht="14.25">
      <c r="A2" s="261" t="s">
        <v>151</v>
      </c>
      <c r="B2" s="262"/>
      <c r="C2" s="262"/>
      <c r="D2" s="262"/>
      <c r="E2" s="262"/>
      <c r="F2" s="262"/>
      <c r="G2" s="262"/>
      <c r="H2" s="262"/>
      <c r="I2" s="262"/>
      <c r="J2" s="263"/>
    </row>
    <row r="3" spans="1:10" ht="25.5" customHeight="1">
      <c r="A3" s="264"/>
      <c r="B3" s="265"/>
      <c r="C3" s="265"/>
      <c r="D3" s="265"/>
      <c r="E3" s="265"/>
      <c r="F3" s="265"/>
      <c r="G3" s="265"/>
      <c r="H3" s="265"/>
      <c r="I3" s="265"/>
      <c r="J3" s="266"/>
    </row>
    <row r="6" spans="1:28" ht="14.25">
      <c r="A6" s="204" t="s">
        <v>20</v>
      </c>
      <c r="B6" s="204"/>
      <c r="C6" s="205" t="s">
        <v>152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3" ht="14.25">
      <c r="A7" s="207"/>
      <c r="B7" s="207"/>
      <c r="C7" s="207"/>
    </row>
    <row r="8" spans="1:29" ht="14.25">
      <c r="A8" s="208"/>
      <c r="B8" s="208"/>
      <c r="C8" s="208"/>
      <c r="E8" s="96"/>
      <c r="F8" s="96"/>
      <c r="G8" s="96">
        <f aca="true" t="shared" si="0" ref="G8:V9">F8+1</f>
        <v>1</v>
      </c>
      <c r="H8" s="96">
        <f t="shared" si="0"/>
        <v>2</v>
      </c>
      <c r="I8" s="96">
        <f t="shared" si="0"/>
        <v>3</v>
      </c>
      <c r="J8" s="96">
        <f t="shared" si="0"/>
        <v>4</v>
      </c>
      <c r="K8" s="96">
        <f t="shared" si="0"/>
        <v>5</v>
      </c>
      <c r="L8" s="96">
        <f t="shared" si="0"/>
        <v>6</v>
      </c>
      <c r="M8" s="96">
        <f t="shared" si="0"/>
        <v>7</v>
      </c>
      <c r="N8" s="96">
        <f t="shared" si="0"/>
        <v>8</v>
      </c>
      <c r="O8" s="96">
        <f t="shared" si="0"/>
        <v>9</v>
      </c>
      <c r="P8" s="96">
        <f t="shared" si="0"/>
        <v>10</v>
      </c>
      <c r="Q8" s="96">
        <f t="shared" si="0"/>
        <v>11</v>
      </c>
      <c r="R8" s="96">
        <f t="shared" si="0"/>
        <v>12</v>
      </c>
      <c r="S8" s="96">
        <f t="shared" si="0"/>
        <v>13</v>
      </c>
      <c r="T8" s="96">
        <f t="shared" si="0"/>
        <v>14</v>
      </c>
      <c r="U8" s="96">
        <f t="shared" si="0"/>
        <v>15</v>
      </c>
      <c r="V8" s="96">
        <f t="shared" si="0"/>
        <v>16</v>
      </c>
      <c r="W8" s="96">
        <f aca="true" t="shared" si="1" ref="W8:AB9">V8+1</f>
        <v>17</v>
      </c>
      <c r="X8" s="96">
        <f t="shared" si="1"/>
        <v>18</v>
      </c>
      <c r="Y8" s="96">
        <f t="shared" si="1"/>
        <v>19</v>
      </c>
      <c r="Z8" s="96">
        <f t="shared" si="1"/>
        <v>20</v>
      </c>
      <c r="AA8" s="96">
        <f t="shared" si="1"/>
        <v>21</v>
      </c>
      <c r="AB8" s="96">
        <f t="shared" si="1"/>
        <v>22</v>
      </c>
      <c r="AC8" s="90"/>
    </row>
    <row r="9" spans="1:29" ht="14.25">
      <c r="A9" s="208"/>
      <c r="B9" s="208"/>
      <c r="C9" s="209"/>
      <c r="E9" s="210"/>
      <c r="F9" s="210"/>
      <c r="G9" s="210">
        <v>1</v>
      </c>
      <c r="H9" s="210">
        <f t="shared" si="0"/>
        <v>2</v>
      </c>
      <c r="I9" s="210">
        <f t="shared" si="0"/>
        <v>3</v>
      </c>
      <c r="J9" s="210">
        <f t="shared" si="0"/>
        <v>4</v>
      </c>
      <c r="K9" s="210">
        <f t="shared" si="0"/>
        <v>5</v>
      </c>
      <c r="L9" s="210">
        <f t="shared" si="0"/>
        <v>6</v>
      </c>
      <c r="M9" s="210">
        <f t="shared" si="0"/>
        <v>7</v>
      </c>
      <c r="N9" s="210">
        <f t="shared" si="0"/>
        <v>8</v>
      </c>
      <c r="O9" s="210">
        <f t="shared" si="0"/>
        <v>9</v>
      </c>
      <c r="P9" s="210">
        <f t="shared" si="0"/>
        <v>10</v>
      </c>
      <c r="Q9" s="210">
        <f t="shared" si="0"/>
        <v>11</v>
      </c>
      <c r="R9" s="210">
        <f t="shared" si="0"/>
        <v>12</v>
      </c>
      <c r="S9" s="210">
        <f t="shared" si="0"/>
        <v>13</v>
      </c>
      <c r="T9" s="210">
        <f t="shared" si="0"/>
        <v>14</v>
      </c>
      <c r="U9" s="210">
        <f t="shared" si="0"/>
        <v>15</v>
      </c>
      <c r="V9" s="210">
        <f t="shared" si="0"/>
        <v>16</v>
      </c>
      <c r="W9" s="210">
        <f t="shared" si="1"/>
        <v>17</v>
      </c>
      <c r="X9" s="210">
        <f t="shared" si="1"/>
        <v>18</v>
      </c>
      <c r="Y9" s="210">
        <f t="shared" si="1"/>
        <v>19</v>
      </c>
      <c r="Z9" s="210">
        <f t="shared" si="1"/>
        <v>20</v>
      </c>
      <c r="AA9" s="210">
        <f t="shared" si="1"/>
        <v>21</v>
      </c>
      <c r="AB9" s="210">
        <f t="shared" si="1"/>
        <v>22</v>
      </c>
      <c r="AC9" s="211"/>
    </row>
    <row r="10" spans="1:3" ht="14.25">
      <c r="A10" s="208"/>
      <c r="B10" s="208"/>
      <c r="C10" s="212"/>
    </row>
    <row r="11" spans="1:28" ht="14.25">
      <c r="A11" s="213">
        <v>0.22</v>
      </c>
      <c r="B11" s="214"/>
      <c r="C11" s="208" t="s">
        <v>180</v>
      </c>
      <c r="G11" s="105">
        <f>'Conto economico'!D12</f>
        <v>0</v>
      </c>
      <c r="H11" s="105">
        <f>'Conto economico'!E12</f>
        <v>0</v>
      </c>
      <c r="I11" s="105">
        <f>'Conto economico'!F12</f>
        <v>0</v>
      </c>
      <c r="J11" s="105">
        <f>'Conto economico'!G12</f>
        <v>0</v>
      </c>
      <c r="K11" s="105">
        <f>'Conto economico'!H12</f>
        <v>0</v>
      </c>
      <c r="L11" s="105">
        <f>'Conto economico'!I12</f>
        <v>0</v>
      </c>
      <c r="M11" s="105">
        <f>'Conto economico'!J12</f>
        <v>0</v>
      </c>
      <c r="N11" s="105">
        <f>'Conto economico'!K12</f>
        <v>0</v>
      </c>
      <c r="O11" s="105">
        <f>'Conto economico'!L12</f>
        <v>0</v>
      </c>
      <c r="P11" s="105">
        <f>'Conto economico'!M12</f>
        <v>0</v>
      </c>
      <c r="Q11" s="105">
        <f>'Conto economico'!N12</f>
        <v>0</v>
      </c>
      <c r="R11" s="105">
        <f>'Conto economico'!O12</f>
        <v>0</v>
      </c>
      <c r="S11" s="105">
        <f>'Conto economico'!P12</f>
        <v>0</v>
      </c>
      <c r="T11" s="105">
        <f>'Conto economico'!Q12</f>
        <v>0</v>
      </c>
      <c r="U11" s="105">
        <f>'Conto economico'!R12</f>
        <v>0</v>
      </c>
      <c r="V11" s="105">
        <f>'Conto economico'!S12</f>
        <v>0</v>
      </c>
      <c r="W11" s="105">
        <f>'Conto economico'!T12</f>
        <v>0</v>
      </c>
      <c r="X11" s="105">
        <f>'Conto economico'!U12</f>
        <v>0</v>
      </c>
      <c r="Y11" s="105">
        <f>'Conto economico'!V12</f>
        <v>0</v>
      </c>
      <c r="Z11" s="105">
        <f>'Conto economico'!W12</f>
        <v>0</v>
      </c>
      <c r="AA11" s="105">
        <f>'Conto economico'!X12</f>
        <v>0</v>
      </c>
      <c r="AB11" s="105">
        <f>'Conto economico'!Y12</f>
        <v>0</v>
      </c>
    </row>
    <row r="12" spans="1:28" ht="14.25">
      <c r="A12" s="213"/>
      <c r="B12" s="214"/>
      <c r="C12" s="208" t="s">
        <v>20</v>
      </c>
      <c r="G12" s="105">
        <f>G11*$A$11</f>
        <v>0</v>
      </c>
      <c r="H12" s="105">
        <f aca="true" t="shared" si="2" ref="H12:AB12">H11*$A$11</f>
        <v>0</v>
      </c>
      <c r="I12" s="105">
        <f t="shared" si="2"/>
        <v>0</v>
      </c>
      <c r="J12" s="105">
        <f t="shared" si="2"/>
        <v>0</v>
      </c>
      <c r="K12" s="105">
        <f t="shared" si="2"/>
        <v>0</v>
      </c>
      <c r="L12" s="105">
        <f t="shared" si="2"/>
        <v>0</v>
      </c>
      <c r="M12" s="105">
        <f t="shared" si="2"/>
        <v>0</v>
      </c>
      <c r="N12" s="105">
        <f t="shared" si="2"/>
        <v>0</v>
      </c>
      <c r="O12" s="105">
        <f t="shared" si="2"/>
        <v>0</v>
      </c>
      <c r="P12" s="105">
        <f t="shared" si="2"/>
        <v>0</v>
      </c>
      <c r="Q12" s="105">
        <f t="shared" si="2"/>
        <v>0</v>
      </c>
      <c r="R12" s="105">
        <f t="shared" si="2"/>
        <v>0</v>
      </c>
      <c r="S12" s="105">
        <f t="shared" si="2"/>
        <v>0</v>
      </c>
      <c r="T12" s="105">
        <f t="shared" si="2"/>
        <v>0</v>
      </c>
      <c r="U12" s="105">
        <f t="shared" si="2"/>
        <v>0</v>
      </c>
      <c r="V12" s="105">
        <f t="shared" si="2"/>
        <v>0</v>
      </c>
      <c r="W12" s="105">
        <f t="shared" si="2"/>
        <v>0</v>
      </c>
      <c r="X12" s="105">
        <f t="shared" si="2"/>
        <v>0</v>
      </c>
      <c r="Y12" s="105">
        <f t="shared" si="2"/>
        <v>0</v>
      </c>
      <c r="Z12" s="105">
        <f t="shared" si="2"/>
        <v>0</v>
      </c>
      <c r="AA12" s="105">
        <f t="shared" si="2"/>
        <v>0</v>
      </c>
      <c r="AB12" s="105">
        <f t="shared" si="2"/>
        <v>0</v>
      </c>
    </row>
    <row r="13" spans="1:28" ht="14.25">
      <c r="A13" s="213"/>
      <c r="B13" s="214"/>
      <c r="C13" s="208" t="s">
        <v>153</v>
      </c>
      <c r="G13" s="105">
        <f>'Conto economico'!D14</f>
        <v>0</v>
      </c>
      <c r="H13" s="105">
        <f>'Conto economico'!E14</f>
        <v>0</v>
      </c>
      <c r="I13" s="105">
        <f>'Conto economico'!F14</f>
        <v>0</v>
      </c>
      <c r="J13" s="105">
        <f>'Conto economico'!G14</f>
        <v>0</v>
      </c>
      <c r="K13" s="105">
        <f>'Conto economico'!H14</f>
        <v>0</v>
      </c>
      <c r="L13" s="105">
        <f>'Conto economico'!I14</f>
        <v>0</v>
      </c>
      <c r="M13" s="105">
        <f>'Conto economico'!J14</f>
        <v>0</v>
      </c>
      <c r="N13" s="105">
        <f>'Conto economico'!K14</f>
        <v>0</v>
      </c>
      <c r="O13" s="105">
        <f>'Conto economico'!L14</f>
        <v>0</v>
      </c>
      <c r="P13" s="105">
        <f>'Conto economico'!M14</f>
        <v>0</v>
      </c>
      <c r="Q13" s="105">
        <f>'Conto economico'!N14</f>
        <v>0</v>
      </c>
      <c r="R13" s="105">
        <f>'Conto economico'!O14</f>
        <v>0</v>
      </c>
      <c r="S13" s="105">
        <f>'Conto economico'!P14</f>
        <v>0</v>
      </c>
      <c r="T13" s="105">
        <f>'Conto economico'!Q14</f>
        <v>0</v>
      </c>
      <c r="U13" s="105">
        <f>'Conto economico'!R14</f>
        <v>0</v>
      </c>
      <c r="V13" s="105">
        <f>'Conto economico'!S14</f>
        <v>0</v>
      </c>
      <c r="W13" s="105">
        <f>'Conto economico'!T14</f>
        <v>0</v>
      </c>
      <c r="X13" s="105">
        <f>'Conto economico'!U14</f>
        <v>0</v>
      </c>
      <c r="Y13" s="105">
        <f>'Conto economico'!V14</f>
        <v>0</v>
      </c>
      <c r="Z13" s="105">
        <f>'Conto economico'!W14</f>
        <v>0</v>
      </c>
      <c r="AA13" s="105">
        <f>'Conto economico'!X14</f>
        <v>0</v>
      </c>
      <c r="AB13" s="105">
        <f>'Conto economico'!Y14</f>
        <v>0</v>
      </c>
    </row>
    <row r="14" spans="1:28" ht="14.25">
      <c r="A14" s="213"/>
      <c r="B14" s="214"/>
      <c r="C14" s="208" t="s">
        <v>20</v>
      </c>
      <c r="G14" s="105">
        <f>G13*$A$11</f>
        <v>0</v>
      </c>
      <c r="H14" s="105">
        <f aca="true" t="shared" si="3" ref="H14:AB14">H13*$A$11</f>
        <v>0</v>
      </c>
      <c r="I14" s="105">
        <f t="shared" si="3"/>
        <v>0</v>
      </c>
      <c r="J14" s="105">
        <f t="shared" si="3"/>
        <v>0</v>
      </c>
      <c r="K14" s="105">
        <f t="shared" si="3"/>
        <v>0</v>
      </c>
      <c r="L14" s="105">
        <f t="shared" si="3"/>
        <v>0</v>
      </c>
      <c r="M14" s="105">
        <f t="shared" si="3"/>
        <v>0</v>
      </c>
      <c r="N14" s="105">
        <f t="shared" si="3"/>
        <v>0</v>
      </c>
      <c r="O14" s="105">
        <f t="shared" si="3"/>
        <v>0</v>
      </c>
      <c r="P14" s="105">
        <f t="shared" si="3"/>
        <v>0</v>
      </c>
      <c r="Q14" s="105">
        <f t="shared" si="3"/>
        <v>0</v>
      </c>
      <c r="R14" s="105">
        <f t="shared" si="3"/>
        <v>0</v>
      </c>
      <c r="S14" s="105">
        <f t="shared" si="3"/>
        <v>0</v>
      </c>
      <c r="T14" s="105">
        <f t="shared" si="3"/>
        <v>0</v>
      </c>
      <c r="U14" s="105">
        <f t="shared" si="3"/>
        <v>0</v>
      </c>
      <c r="V14" s="105">
        <f t="shared" si="3"/>
        <v>0</v>
      </c>
      <c r="W14" s="105">
        <f t="shared" si="3"/>
        <v>0</v>
      </c>
      <c r="X14" s="105">
        <f t="shared" si="3"/>
        <v>0</v>
      </c>
      <c r="Y14" s="105">
        <f t="shared" si="3"/>
        <v>0</v>
      </c>
      <c r="Z14" s="105">
        <f t="shared" si="3"/>
        <v>0</v>
      </c>
      <c r="AA14" s="105">
        <f t="shared" si="3"/>
        <v>0</v>
      </c>
      <c r="AB14" s="105">
        <f t="shared" si="3"/>
        <v>0</v>
      </c>
    </row>
    <row r="15" spans="1:28" ht="14.25">
      <c r="A15" s="213">
        <v>0.1</v>
      </c>
      <c r="B15" s="208"/>
      <c r="C15" s="208" t="s">
        <v>154</v>
      </c>
      <c r="E15" s="105">
        <f>'ipotesi di base'!C44</f>
        <v>0</v>
      </c>
      <c r="F15" s="105">
        <f>'ipotesi di base'!D44</f>
        <v>0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ht="14.25">
      <c r="A16" s="208"/>
      <c r="B16" s="208"/>
      <c r="C16" s="208" t="s">
        <v>20</v>
      </c>
      <c r="E16" s="105">
        <f>E15*A15</f>
        <v>0</v>
      </c>
      <c r="F16" s="105">
        <f>F15*A15</f>
        <v>0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4.25">
      <c r="A17" s="208"/>
      <c r="B17" s="208"/>
      <c r="C17" s="20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4.25">
      <c r="A18" s="208"/>
      <c r="B18" s="215"/>
      <c r="C18" s="216" t="s">
        <v>155</v>
      </c>
      <c r="E18" s="98">
        <f>E16</f>
        <v>0</v>
      </c>
      <c r="F18" s="98">
        <f>F16</f>
        <v>0</v>
      </c>
      <c r="G18" s="98">
        <f aca="true" t="shared" si="4" ref="G18:AB18">G12+G14</f>
        <v>0</v>
      </c>
      <c r="H18" s="98">
        <f t="shared" si="4"/>
        <v>0</v>
      </c>
      <c r="I18" s="98">
        <f t="shared" si="4"/>
        <v>0</v>
      </c>
      <c r="J18" s="98">
        <f t="shared" si="4"/>
        <v>0</v>
      </c>
      <c r="K18" s="98">
        <f t="shared" si="4"/>
        <v>0</v>
      </c>
      <c r="L18" s="98">
        <f t="shared" si="4"/>
        <v>0</v>
      </c>
      <c r="M18" s="98">
        <f t="shared" si="4"/>
        <v>0</v>
      </c>
      <c r="N18" s="98">
        <f t="shared" si="4"/>
        <v>0</v>
      </c>
      <c r="O18" s="98">
        <f t="shared" si="4"/>
        <v>0</v>
      </c>
      <c r="P18" s="98">
        <f t="shared" si="4"/>
        <v>0</v>
      </c>
      <c r="Q18" s="98">
        <f t="shared" si="4"/>
        <v>0</v>
      </c>
      <c r="R18" s="98">
        <f t="shared" si="4"/>
        <v>0</v>
      </c>
      <c r="S18" s="98">
        <f t="shared" si="4"/>
        <v>0</v>
      </c>
      <c r="T18" s="98">
        <f t="shared" si="4"/>
        <v>0</v>
      </c>
      <c r="U18" s="98">
        <f t="shared" si="4"/>
        <v>0</v>
      </c>
      <c r="V18" s="98">
        <f t="shared" si="4"/>
        <v>0</v>
      </c>
      <c r="W18" s="98">
        <f t="shared" si="4"/>
        <v>0</v>
      </c>
      <c r="X18" s="98">
        <f t="shared" si="4"/>
        <v>0</v>
      </c>
      <c r="Y18" s="98">
        <f t="shared" si="4"/>
        <v>0</v>
      </c>
      <c r="Z18" s="98">
        <f t="shared" si="4"/>
        <v>0</v>
      </c>
      <c r="AA18" s="98">
        <f t="shared" si="4"/>
        <v>0</v>
      </c>
      <c r="AB18" s="98">
        <f t="shared" si="4"/>
        <v>0</v>
      </c>
    </row>
    <row r="19" spans="1:28" ht="14.25">
      <c r="A19" s="208"/>
      <c r="B19" s="215"/>
      <c r="C19" s="217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4.25">
      <c r="A20" s="213">
        <v>0.22</v>
      </c>
      <c r="B20" s="214"/>
      <c r="C20" s="208" t="s">
        <v>156</v>
      </c>
      <c r="G20" s="105">
        <f>$A$20*'Conto economico'!D26</f>
        <v>0</v>
      </c>
      <c r="H20" s="105">
        <f>$A$20*'Conto economico'!E26</f>
        <v>0</v>
      </c>
      <c r="I20" s="105">
        <f>$A$20*'Conto economico'!F26</f>
        <v>0</v>
      </c>
      <c r="J20" s="105">
        <f>$A$20*'Conto economico'!G26</f>
        <v>0</v>
      </c>
      <c r="K20" s="105">
        <f>$A$20*'Conto economico'!H26</f>
        <v>0</v>
      </c>
      <c r="L20" s="105">
        <f>$A$20*'Conto economico'!I26</f>
        <v>0</v>
      </c>
      <c r="M20" s="105">
        <f>$A$20*'Conto economico'!J26</f>
        <v>0</v>
      </c>
      <c r="N20" s="105">
        <f>$A$20*'Conto economico'!K26</f>
        <v>0</v>
      </c>
      <c r="O20" s="105">
        <f>$A$20*'Conto economico'!L26</f>
        <v>0</v>
      </c>
      <c r="P20" s="105">
        <f>$A$20*'Conto economico'!M26</f>
        <v>0</v>
      </c>
      <c r="Q20" s="105">
        <f>$A$20*'Conto economico'!N26</f>
        <v>0</v>
      </c>
      <c r="R20" s="105">
        <f>$A$20*'Conto economico'!O26</f>
        <v>0</v>
      </c>
      <c r="S20" s="105">
        <f>$A$20*'Conto economico'!P26</f>
        <v>0</v>
      </c>
      <c r="T20" s="105">
        <f>$A$20*'Conto economico'!Q26</f>
        <v>0</v>
      </c>
      <c r="U20" s="105">
        <f>$A$20*'Conto economico'!R26</f>
        <v>0</v>
      </c>
      <c r="V20" s="105">
        <f>$A$20*'Conto economico'!S26</f>
        <v>0</v>
      </c>
      <c r="W20" s="105">
        <f>$A$20*'Conto economico'!T26</f>
        <v>0</v>
      </c>
      <c r="X20" s="105">
        <f>$A$20*'Conto economico'!U26</f>
        <v>0</v>
      </c>
      <c r="Y20" s="105">
        <f>$A$20*'Conto economico'!V26</f>
        <v>0</v>
      </c>
      <c r="Z20" s="105">
        <f>$A$20*'Conto economico'!W26</f>
        <v>0</v>
      </c>
      <c r="AA20" s="105">
        <f>$A$20*'Conto economico'!X26</f>
        <v>0</v>
      </c>
      <c r="AB20" s="105">
        <f>$A$20*'Conto economico'!Y26</f>
        <v>0</v>
      </c>
    </row>
    <row r="21" spans="1:28" ht="14.25">
      <c r="A21" s="218"/>
      <c r="B21" s="218"/>
      <c r="C21" s="218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4.25">
      <c r="A22" s="208"/>
      <c r="B22" s="215"/>
      <c r="C22" s="216" t="s">
        <v>157</v>
      </c>
      <c r="G22" s="98">
        <f>G20</f>
        <v>0</v>
      </c>
      <c r="H22" s="98">
        <f aca="true" t="shared" si="5" ref="H22:AB22">H20</f>
        <v>0</v>
      </c>
      <c r="I22" s="98">
        <f t="shared" si="5"/>
        <v>0</v>
      </c>
      <c r="J22" s="98">
        <f t="shared" si="5"/>
        <v>0</v>
      </c>
      <c r="K22" s="98">
        <f t="shared" si="5"/>
        <v>0</v>
      </c>
      <c r="L22" s="98">
        <f t="shared" si="5"/>
        <v>0</v>
      </c>
      <c r="M22" s="98">
        <f t="shared" si="5"/>
        <v>0</v>
      </c>
      <c r="N22" s="98">
        <f t="shared" si="5"/>
        <v>0</v>
      </c>
      <c r="O22" s="98">
        <f t="shared" si="5"/>
        <v>0</v>
      </c>
      <c r="P22" s="98">
        <f t="shared" si="5"/>
        <v>0</v>
      </c>
      <c r="Q22" s="98">
        <f t="shared" si="5"/>
        <v>0</v>
      </c>
      <c r="R22" s="98">
        <f t="shared" si="5"/>
        <v>0</v>
      </c>
      <c r="S22" s="98">
        <f t="shared" si="5"/>
        <v>0</v>
      </c>
      <c r="T22" s="98">
        <f t="shared" si="5"/>
        <v>0</v>
      </c>
      <c r="U22" s="98">
        <f t="shared" si="5"/>
        <v>0</v>
      </c>
      <c r="V22" s="98">
        <f t="shared" si="5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>
        <f t="shared" si="5"/>
        <v>0</v>
      </c>
      <c r="AA22" s="98">
        <f t="shared" si="5"/>
        <v>0</v>
      </c>
      <c r="AB22" s="98">
        <f t="shared" si="5"/>
        <v>0</v>
      </c>
    </row>
    <row r="23" spans="1:28" ht="14.25">
      <c r="A23" s="208"/>
      <c r="B23" s="215"/>
      <c r="C23" s="217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4.25">
      <c r="A24" s="208"/>
      <c r="B24" s="215"/>
      <c r="C24" s="217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4.25">
      <c r="A25" s="213"/>
      <c r="B25" s="219"/>
      <c r="C25" s="217" t="s">
        <v>158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14.25">
      <c r="A26" s="213"/>
      <c r="B26" s="221"/>
      <c r="C26" s="208" t="s">
        <v>181</v>
      </c>
      <c r="E26" s="105">
        <f>'Costi di investimento'!G32</f>
        <v>0</v>
      </c>
      <c r="F26" s="105">
        <f>'Costi di investimento'!H32</f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8" ht="14.25">
      <c r="A27" s="220"/>
      <c r="B27" s="221"/>
      <c r="C27" s="208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4.25">
      <c r="A28" s="208"/>
      <c r="B28" s="215"/>
      <c r="C28" s="216" t="s">
        <v>159</v>
      </c>
      <c r="D28" s="97"/>
      <c r="E28" s="98">
        <f>E26</f>
        <v>0</v>
      </c>
      <c r="F28" s="98">
        <f>F26</f>
        <v>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:28" ht="14.25">
      <c r="A29" s="218"/>
      <c r="B29" s="218"/>
      <c r="C29" s="218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4.25">
      <c r="A30" s="218"/>
      <c r="B30" s="218"/>
      <c r="C30" s="2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4.25">
      <c r="A31" s="218"/>
      <c r="B31" s="218"/>
      <c r="C31" s="21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4.25">
      <c r="A32" s="222"/>
      <c r="B32" s="221"/>
      <c r="C32" s="222" t="str">
        <f>C18</f>
        <v>IVA  a DEBITO</v>
      </c>
      <c r="E32" s="105">
        <f aca="true" t="shared" si="6" ref="E32:AB32">E18</f>
        <v>0</v>
      </c>
      <c r="F32" s="105">
        <f t="shared" si="6"/>
        <v>0</v>
      </c>
      <c r="G32" s="105">
        <f t="shared" si="6"/>
        <v>0</v>
      </c>
      <c r="H32" s="105">
        <f t="shared" si="6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105">
        <f t="shared" si="6"/>
        <v>0</v>
      </c>
      <c r="N32" s="105">
        <f t="shared" si="6"/>
        <v>0</v>
      </c>
      <c r="O32" s="105">
        <f t="shared" si="6"/>
        <v>0</v>
      </c>
      <c r="P32" s="105">
        <f t="shared" si="6"/>
        <v>0</v>
      </c>
      <c r="Q32" s="105">
        <f t="shared" si="6"/>
        <v>0</v>
      </c>
      <c r="R32" s="105">
        <f t="shared" si="6"/>
        <v>0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0</v>
      </c>
      <c r="X32" s="105">
        <f t="shared" si="6"/>
        <v>0</v>
      </c>
      <c r="Y32" s="105">
        <f t="shared" si="6"/>
        <v>0</v>
      </c>
      <c r="Z32" s="105">
        <f t="shared" si="6"/>
        <v>0</v>
      </c>
      <c r="AA32" s="105">
        <f t="shared" si="6"/>
        <v>0</v>
      </c>
      <c r="AB32" s="105">
        <f t="shared" si="6"/>
        <v>0</v>
      </c>
    </row>
    <row r="33" spans="1:28" ht="14.25">
      <c r="A33" s="218"/>
      <c r="B33" s="221"/>
      <c r="C33" s="222" t="s">
        <v>160</v>
      </c>
      <c r="E33" s="105">
        <f>E28</f>
        <v>0</v>
      </c>
      <c r="F33" s="105">
        <f>F28</f>
        <v>0</v>
      </c>
      <c r="G33" s="105">
        <f aca="true" t="shared" si="7" ref="G33:AB33">G22+G28</f>
        <v>0</v>
      </c>
      <c r="H33" s="105">
        <f t="shared" si="7"/>
        <v>0</v>
      </c>
      <c r="I33" s="105">
        <f t="shared" si="7"/>
        <v>0</v>
      </c>
      <c r="J33" s="105">
        <f t="shared" si="7"/>
        <v>0</v>
      </c>
      <c r="K33" s="105">
        <f t="shared" si="7"/>
        <v>0</v>
      </c>
      <c r="L33" s="105">
        <f t="shared" si="7"/>
        <v>0</v>
      </c>
      <c r="M33" s="105">
        <f t="shared" si="7"/>
        <v>0</v>
      </c>
      <c r="N33" s="105">
        <f t="shared" si="7"/>
        <v>0</v>
      </c>
      <c r="O33" s="105">
        <f t="shared" si="7"/>
        <v>0</v>
      </c>
      <c r="P33" s="105">
        <f t="shared" si="7"/>
        <v>0</v>
      </c>
      <c r="Q33" s="105">
        <f t="shared" si="7"/>
        <v>0</v>
      </c>
      <c r="R33" s="105">
        <f t="shared" si="7"/>
        <v>0</v>
      </c>
      <c r="S33" s="105">
        <f t="shared" si="7"/>
        <v>0</v>
      </c>
      <c r="T33" s="105">
        <f t="shared" si="7"/>
        <v>0</v>
      </c>
      <c r="U33" s="105">
        <f t="shared" si="7"/>
        <v>0</v>
      </c>
      <c r="V33" s="105">
        <f t="shared" si="7"/>
        <v>0</v>
      </c>
      <c r="W33" s="105">
        <f t="shared" si="7"/>
        <v>0</v>
      </c>
      <c r="X33" s="105">
        <f t="shared" si="7"/>
        <v>0</v>
      </c>
      <c r="Y33" s="105">
        <f t="shared" si="7"/>
        <v>0</v>
      </c>
      <c r="Z33" s="105">
        <f t="shared" si="7"/>
        <v>0</v>
      </c>
      <c r="AA33" s="105">
        <f t="shared" si="7"/>
        <v>0</v>
      </c>
      <c r="AB33" s="105">
        <f t="shared" si="7"/>
        <v>0</v>
      </c>
    </row>
    <row r="34" spans="1:28" ht="14.25">
      <c r="A34" s="218"/>
      <c r="B34" s="221"/>
      <c r="C34" s="222" t="s">
        <v>161</v>
      </c>
      <c r="E34" s="105">
        <f>E32-E33</f>
        <v>0</v>
      </c>
      <c r="F34" s="105">
        <f aca="true" t="shared" si="8" ref="F34:AB34">F32-F33</f>
        <v>0</v>
      </c>
      <c r="G34" s="105">
        <f t="shared" si="8"/>
        <v>0</v>
      </c>
      <c r="H34" s="105">
        <f t="shared" si="8"/>
        <v>0</v>
      </c>
      <c r="I34" s="105">
        <f t="shared" si="8"/>
        <v>0</v>
      </c>
      <c r="J34" s="105">
        <f t="shared" si="8"/>
        <v>0</v>
      </c>
      <c r="K34" s="105">
        <f t="shared" si="8"/>
        <v>0</v>
      </c>
      <c r="L34" s="105">
        <f t="shared" si="8"/>
        <v>0</v>
      </c>
      <c r="M34" s="105">
        <f t="shared" si="8"/>
        <v>0</v>
      </c>
      <c r="N34" s="105">
        <f t="shared" si="8"/>
        <v>0</v>
      </c>
      <c r="O34" s="105">
        <f t="shared" si="8"/>
        <v>0</v>
      </c>
      <c r="P34" s="105">
        <f t="shared" si="8"/>
        <v>0</v>
      </c>
      <c r="Q34" s="105">
        <f t="shared" si="8"/>
        <v>0</v>
      </c>
      <c r="R34" s="105">
        <f t="shared" si="8"/>
        <v>0</v>
      </c>
      <c r="S34" s="105">
        <f t="shared" si="8"/>
        <v>0</v>
      </c>
      <c r="T34" s="105">
        <f t="shared" si="8"/>
        <v>0</v>
      </c>
      <c r="U34" s="105">
        <f t="shared" si="8"/>
        <v>0</v>
      </c>
      <c r="V34" s="105">
        <f t="shared" si="8"/>
        <v>0</v>
      </c>
      <c r="W34" s="105">
        <f t="shared" si="8"/>
        <v>0</v>
      </c>
      <c r="X34" s="105">
        <f t="shared" si="8"/>
        <v>0</v>
      </c>
      <c r="Y34" s="105">
        <f t="shared" si="8"/>
        <v>0</v>
      </c>
      <c r="Z34" s="105">
        <f t="shared" si="8"/>
        <v>0</v>
      </c>
      <c r="AA34" s="105">
        <f t="shared" si="8"/>
        <v>0</v>
      </c>
      <c r="AB34" s="105">
        <f t="shared" si="8"/>
        <v>0</v>
      </c>
    </row>
    <row r="35" spans="1:28" ht="14.25">
      <c r="A35" s="218"/>
      <c r="B35" s="218"/>
      <c r="C35" s="223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14.25">
      <c r="A36" s="218"/>
      <c r="B36" s="221"/>
      <c r="C36" s="223" t="s">
        <v>162</v>
      </c>
      <c r="E36" s="221">
        <v>0</v>
      </c>
      <c r="F36" s="221">
        <f aca="true" t="shared" si="9" ref="F36:AB36">E41</f>
        <v>0</v>
      </c>
      <c r="G36" s="221">
        <f t="shared" si="9"/>
        <v>0</v>
      </c>
      <c r="H36" s="221">
        <f t="shared" si="9"/>
        <v>0</v>
      </c>
      <c r="I36" s="221">
        <f t="shared" si="9"/>
        <v>0</v>
      </c>
      <c r="J36" s="221">
        <f t="shared" si="9"/>
        <v>0</v>
      </c>
      <c r="K36" s="221">
        <f t="shared" si="9"/>
        <v>0</v>
      </c>
      <c r="L36" s="221">
        <f t="shared" si="9"/>
        <v>0</v>
      </c>
      <c r="M36" s="221">
        <f t="shared" si="9"/>
        <v>0</v>
      </c>
      <c r="N36" s="221">
        <f t="shared" si="9"/>
        <v>0</v>
      </c>
      <c r="O36" s="221">
        <f t="shared" si="9"/>
        <v>0</v>
      </c>
      <c r="P36" s="221">
        <f t="shared" si="9"/>
        <v>0</v>
      </c>
      <c r="Q36" s="221">
        <f t="shared" si="9"/>
        <v>0</v>
      </c>
      <c r="R36" s="221">
        <f t="shared" si="9"/>
        <v>0</v>
      </c>
      <c r="S36" s="221">
        <f t="shared" si="9"/>
        <v>0</v>
      </c>
      <c r="T36" s="221">
        <f t="shared" si="9"/>
        <v>0</v>
      </c>
      <c r="U36" s="221">
        <f t="shared" si="9"/>
        <v>0</v>
      </c>
      <c r="V36" s="221">
        <f t="shared" si="9"/>
        <v>0</v>
      </c>
      <c r="W36" s="221">
        <f t="shared" si="9"/>
        <v>0</v>
      </c>
      <c r="X36" s="221">
        <f t="shared" si="9"/>
        <v>0</v>
      </c>
      <c r="Y36" s="221">
        <f t="shared" si="9"/>
        <v>0</v>
      </c>
      <c r="Z36" s="221">
        <f t="shared" si="9"/>
        <v>0</v>
      </c>
      <c r="AA36" s="221">
        <f t="shared" si="9"/>
        <v>0</v>
      </c>
      <c r="AB36" s="221">
        <f t="shared" si="9"/>
        <v>0</v>
      </c>
    </row>
    <row r="37" spans="1:28" ht="14.25">
      <c r="A37" s="218"/>
      <c r="B37" s="221"/>
      <c r="C37" s="223" t="s">
        <v>163</v>
      </c>
      <c r="E37" s="221">
        <f aca="true" t="shared" si="10" ref="E37:AB37">IF(E34&gt;0,E34,0)</f>
        <v>0</v>
      </c>
      <c r="F37" s="221">
        <f t="shared" si="10"/>
        <v>0</v>
      </c>
      <c r="G37" s="221">
        <f t="shared" si="10"/>
        <v>0</v>
      </c>
      <c r="H37" s="221">
        <f t="shared" si="10"/>
        <v>0</v>
      </c>
      <c r="I37" s="221">
        <f t="shared" si="10"/>
        <v>0</v>
      </c>
      <c r="J37" s="221">
        <f t="shared" si="10"/>
        <v>0</v>
      </c>
      <c r="K37" s="221">
        <f t="shared" si="10"/>
        <v>0</v>
      </c>
      <c r="L37" s="221">
        <f t="shared" si="10"/>
        <v>0</v>
      </c>
      <c r="M37" s="221">
        <f t="shared" si="10"/>
        <v>0</v>
      </c>
      <c r="N37" s="221">
        <f t="shared" si="10"/>
        <v>0</v>
      </c>
      <c r="O37" s="221">
        <f t="shared" si="10"/>
        <v>0</v>
      </c>
      <c r="P37" s="221">
        <f t="shared" si="10"/>
        <v>0</v>
      </c>
      <c r="Q37" s="221">
        <f t="shared" si="10"/>
        <v>0</v>
      </c>
      <c r="R37" s="221">
        <f t="shared" si="10"/>
        <v>0</v>
      </c>
      <c r="S37" s="221">
        <f t="shared" si="10"/>
        <v>0</v>
      </c>
      <c r="T37" s="221">
        <f t="shared" si="10"/>
        <v>0</v>
      </c>
      <c r="U37" s="221">
        <f t="shared" si="10"/>
        <v>0</v>
      </c>
      <c r="V37" s="221">
        <f t="shared" si="10"/>
        <v>0</v>
      </c>
      <c r="W37" s="221">
        <f t="shared" si="10"/>
        <v>0</v>
      </c>
      <c r="X37" s="221">
        <f t="shared" si="10"/>
        <v>0</v>
      </c>
      <c r="Y37" s="221">
        <f t="shared" si="10"/>
        <v>0</v>
      </c>
      <c r="Z37" s="221">
        <f t="shared" si="10"/>
        <v>0</v>
      </c>
      <c r="AA37" s="221">
        <f t="shared" si="10"/>
        <v>0</v>
      </c>
      <c r="AB37" s="221">
        <f t="shared" si="10"/>
        <v>0</v>
      </c>
    </row>
    <row r="38" spans="1:28" ht="14.25">
      <c r="A38" s="218"/>
      <c r="B38" s="221"/>
      <c r="C38" s="223" t="s">
        <v>164</v>
      </c>
      <c r="E38" s="221">
        <f aca="true" t="shared" si="11" ref="E38:AB38">IF(E34&lt;0,-E34,0)</f>
        <v>0</v>
      </c>
      <c r="F38" s="221">
        <f t="shared" si="11"/>
        <v>0</v>
      </c>
      <c r="G38" s="221">
        <f t="shared" si="11"/>
        <v>0</v>
      </c>
      <c r="H38" s="221">
        <f t="shared" si="11"/>
        <v>0</v>
      </c>
      <c r="I38" s="221">
        <f t="shared" si="11"/>
        <v>0</v>
      </c>
      <c r="J38" s="221">
        <f t="shared" si="11"/>
        <v>0</v>
      </c>
      <c r="K38" s="221">
        <f t="shared" si="11"/>
        <v>0</v>
      </c>
      <c r="L38" s="221">
        <f t="shared" si="11"/>
        <v>0</v>
      </c>
      <c r="M38" s="221">
        <f t="shared" si="11"/>
        <v>0</v>
      </c>
      <c r="N38" s="221">
        <f t="shared" si="11"/>
        <v>0</v>
      </c>
      <c r="O38" s="221">
        <f t="shared" si="11"/>
        <v>0</v>
      </c>
      <c r="P38" s="221">
        <f t="shared" si="11"/>
        <v>0</v>
      </c>
      <c r="Q38" s="221">
        <f t="shared" si="11"/>
        <v>0</v>
      </c>
      <c r="R38" s="221">
        <f t="shared" si="11"/>
        <v>0</v>
      </c>
      <c r="S38" s="221">
        <f t="shared" si="11"/>
        <v>0</v>
      </c>
      <c r="T38" s="221">
        <f t="shared" si="11"/>
        <v>0</v>
      </c>
      <c r="U38" s="221">
        <f t="shared" si="11"/>
        <v>0</v>
      </c>
      <c r="V38" s="221">
        <f t="shared" si="11"/>
        <v>0</v>
      </c>
      <c r="W38" s="221">
        <f t="shared" si="11"/>
        <v>0</v>
      </c>
      <c r="X38" s="221">
        <f t="shared" si="11"/>
        <v>0</v>
      </c>
      <c r="Y38" s="221">
        <f t="shared" si="11"/>
        <v>0</v>
      </c>
      <c r="Z38" s="221">
        <f t="shared" si="11"/>
        <v>0</v>
      </c>
      <c r="AA38" s="221">
        <f t="shared" si="11"/>
        <v>0</v>
      </c>
      <c r="AB38" s="221">
        <f t="shared" si="11"/>
        <v>0</v>
      </c>
    </row>
    <row r="39" spans="1:28" ht="14.25">
      <c r="A39" s="218"/>
      <c r="B39" s="218"/>
      <c r="C39" s="223" t="s">
        <v>165</v>
      </c>
      <c r="E39" s="221">
        <f aca="true" t="shared" si="12" ref="E39:AB39">E36-E37+E38</f>
        <v>0</v>
      </c>
      <c r="F39" s="221">
        <f t="shared" si="12"/>
        <v>0</v>
      </c>
      <c r="G39" s="221">
        <f t="shared" si="12"/>
        <v>0</v>
      </c>
      <c r="H39" s="221">
        <f t="shared" si="12"/>
        <v>0</v>
      </c>
      <c r="I39" s="221">
        <f t="shared" si="12"/>
        <v>0</v>
      </c>
      <c r="J39" s="221">
        <f t="shared" si="12"/>
        <v>0</v>
      </c>
      <c r="K39" s="221">
        <f t="shared" si="12"/>
        <v>0</v>
      </c>
      <c r="L39" s="221">
        <f t="shared" si="12"/>
        <v>0</v>
      </c>
      <c r="M39" s="221">
        <f t="shared" si="12"/>
        <v>0</v>
      </c>
      <c r="N39" s="221">
        <f t="shared" si="12"/>
        <v>0</v>
      </c>
      <c r="O39" s="221">
        <f t="shared" si="12"/>
        <v>0</v>
      </c>
      <c r="P39" s="221">
        <f t="shared" si="12"/>
        <v>0</v>
      </c>
      <c r="Q39" s="221">
        <f t="shared" si="12"/>
        <v>0</v>
      </c>
      <c r="R39" s="221">
        <f t="shared" si="12"/>
        <v>0</v>
      </c>
      <c r="S39" s="221">
        <f t="shared" si="12"/>
        <v>0</v>
      </c>
      <c r="T39" s="221">
        <f t="shared" si="12"/>
        <v>0</v>
      </c>
      <c r="U39" s="221">
        <f t="shared" si="12"/>
        <v>0</v>
      </c>
      <c r="V39" s="221">
        <f t="shared" si="12"/>
        <v>0</v>
      </c>
      <c r="W39" s="221">
        <f t="shared" si="12"/>
        <v>0</v>
      </c>
      <c r="X39" s="221">
        <f t="shared" si="12"/>
        <v>0</v>
      </c>
      <c r="Y39" s="221">
        <f t="shared" si="12"/>
        <v>0</v>
      </c>
      <c r="Z39" s="221">
        <f t="shared" si="12"/>
        <v>0</v>
      </c>
      <c r="AA39" s="221">
        <f t="shared" si="12"/>
        <v>0</v>
      </c>
      <c r="AB39" s="221">
        <f t="shared" si="12"/>
        <v>0</v>
      </c>
    </row>
    <row r="40" spans="1:28" ht="14.25">
      <c r="A40" s="218"/>
      <c r="B40" s="218"/>
      <c r="C40" s="223" t="s">
        <v>166</v>
      </c>
      <c r="D40" s="90"/>
      <c r="E40" s="107">
        <f aca="true" t="shared" si="13" ref="E40:AB40">IF(E39&gt;0,0,-E39)</f>
        <v>0</v>
      </c>
      <c r="F40" s="107">
        <f t="shared" si="13"/>
        <v>0</v>
      </c>
      <c r="G40" s="107">
        <f t="shared" si="13"/>
        <v>0</v>
      </c>
      <c r="H40" s="107">
        <f t="shared" si="13"/>
        <v>0</v>
      </c>
      <c r="I40" s="107">
        <f t="shared" si="13"/>
        <v>0</v>
      </c>
      <c r="J40" s="105">
        <f t="shared" si="13"/>
        <v>0</v>
      </c>
      <c r="K40" s="105">
        <f t="shared" si="13"/>
        <v>0</v>
      </c>
      <c r="L40" s="105">
        <f t="shared" si="13"/>
        <v>0</v>
      </c>
      <c r="M40" s="105">
        <f t="shared" si="13"/>
        <v>0</v>
      </c>
      <c r="N40" s="105">
        <f t="shared" si="13"/>
        <v>0</v>
      </c>
      <c r="O40" s="105">
        <f t="shared" si="13"/>
        <v>0</v>
      </c>
      <c r="P40" s="105">
        <f t="shared" si="13"/>
        <v>0</v>
      </c>
      <c r="Q40" s="105">
        <f t="shared" si="13"/>
        <v>0</v>
      </c>
      <c r="R40" s="105">
        <f t="shared" si="13"/>
        <v>0</v>
      </c>
      <c r="S40" s="105">
        <f t="shared" si="13"/>
        <v>0</v>
      </c>
      <c r="T40" s="105">
        <f t="shared" si="13"/>
        <v>0</v>
      </c>
      <c r="U40" s="105">
        <f t="shared" si="13"/>
        <v>0</v>
      </c>
      <c r="V40" s="105">
        <f t="shared" si="13"/>
        <v>0</v>
      </c>
      <c r="W40" s="105">
        <f t="shared" si="13"/>
        <v>0</v>
      </c>
      <c r="X40" s="105">
        <f t="shared" si="13"/>
        <v>0</v>
      </c>
      <c r="Y40" s="105">
        <f t="shared" si="13"/>
        <v>0</v>
      </c>
      <c r="Z40" s="105">
        <f t="shared" si="13"/>
        <v>0</v>
      </c>
      <c r="AA40" s="105">
        <f t="shared" si="13"/>
        <v>0</v>
      </c>
      <c r="AB40" s="105">
        <f t="shared" si="13"/>
        <v>0</v>
      </c>
    </row>
    <row r="41" spans="1:28" ht="14.25">
      <c r="A41" s="218"/>
      <c r="B41" s="224"/>
      <c r="C41" s="225" t="s">
        <v>167</v>
      </c>
      <c r="D41" s="90"/>
      <c r="E41" s="107">
        <f aca="true" t="shared" si="14" ref="E41:AB41">E39+E40</f>
        <v>0</v>
      </c>
      <c r="F41" s="107">
        <f t="shared" si="14"/>
        <v>0</v>
      </c>
      <c r="G41" s="107">
        <f t="shared" si="14"/>
        <v>0</v>
      </c>
      <c r="H41" s="107">
        <f t="shared" si="14"/>
        <v>0</v>
      </c>
      <c r="I41" s="107">
        <f t="shared" si="14"/>
        <v>0</v>
      </c>
      <c r="J41" s="105">
        <f t="shared" si="14"/>
        <v>0</v>
      </c>
      <c r="K41" s="105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5">
        <f t="shared" si="14"/>
        <v>0</v>
      </c>
      <c r="P41" s="105">
        <f t="shared" si="14"/>
        <v>0</v>
      </c>
      <c r="Q41" s="105">
        <f t="shared" si="14"/>
        <v>0</v>
      </c>
      <c r="R41" s="105">
        <f t="shared" si="14"/>
        <v>0</v>
      </c>
      <c r="S41" s="105">
        <f t="shared" si="14"/>
        <v>0</v>
      </c>
      <c r="T41" s="105">
        <f t="shared" si="14"/>
        <v>0</v>
      </c>
      <c r="U41" s="105">
        <f t="shared" si="14"/>
        <v>0</v>
      </c>
      <c r="V41" s="105">
        <f t="shared" si="14"/>
        <v>0</v>
      </c>
      <c r="W41" s="105">
        <f t="shared" si="14"/>
        <v>0</v>
      </c>
      <c r="X41" s="105">
        <f t="shared" si="14"/>
        <v>0</v>
      </c>
      <c r="Y41" s="105">
        <f t="shared" si="14"/>
        <v>0</v>
      </c>
      <c r="Z41" s="105">
        <f t="shared" si="14"/>
        <v>0</v>
      </c>
      <c r="AA41" s="105">
        <f t="shared" si="14"/>
        <v>0</v>
      </c>
      <c r="AB41" s="105">
        <f t="shared" si="14"/>
        <v>0</v>
      </c>
    </row>
    <row r="42" spans="1:28" ht="14.25">
      <c r="A42" s="218"/>
      <c r="B42" s="221"/>
      <c r="C42" s="223"/>
      <c r="D42" s="9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</row>
    <row r="43" spans="1:28" ht="14.25">
      <c r="A43" s="218"/>
      <c r="B43" s="221"/>
      <c r="C43" s="223"/>
      <c r="D43" s="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</row>
    <row r="44" spans="1:28" ht="14.25">
      <c r="A44" s="218"/>
      <c r="B44" s="221"/>
      <c r="C44" s="223"/>
      <c r="D44" s="9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</row>
    <row r="45" spans="1:28" ht="14.25">
      <c r="A45" s="218"/>
      <c r="B45" s="221"/>
      <c r="C45" s="226"/>
      <c r="D45" s="90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</row>
    <row r="46" spans="1:28" ht="14.25">
      <c r="A46" s="218"/>
      <c r="B46" s="218"/>
      <c r="C46" s="222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</row>
    <row r="47" spans="1:28" ht="14.25">
      <c r="A47" s="218"/>
      <c r="B47" s="218"/>
      <c r="C47" s="218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</row>
    <row r="48" spans="1:28" ht="14.25">
      <c r="A48" s="218"/>
      <c r="B48" s="218"/>
      <c r="C48" s="228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28" ht="14.25">
      <c r="A49" s="229"/>
      <c r="B49" s="229"/>
      <c r="C49" s="230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</row>
    <row r="50" spans="1:28" ht="14.25">
      <c r="A50" s="218"/>
      <c r="B50" s="218"/>
      <c r="C50" s="23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</row>
    <row r="51" spans="1:28" ht="14.25">
      <c r="A51" s="218"/>
      <c r="B51" s="218"/>
      <c r="C51" s="230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</row>
    <row r="52" spans="1:28" ht="14.25">
      <c r="A52" s="218"/>
      <c r="B52" s="218"/>
      <c r="C52" s="230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</row>
    <row r="53" spans="1:28" ht="14.25">
      <c r="A53" s="218"/>
      <c r="B53" s="218"/>
      <c r="C53" s="231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</row>
    <row r="54" spans="1:28" ht="14.25">
      <c r="A54" s="218"/>
      <c r="B54" s="218"/>
      <c r="C54" s="230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:28" ht="14.25">
      <c r="A55" s="218"/>
      <c r="B55" s="218"/>
      <c r="C55" s="231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:28" ht="14.25">
      <c r="A56" s="218"/>
      <c r="B56" s="218"/>
      <c r="C56" s="231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7:28" ht="14.25"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7:28" ht="14.25"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</sheetData>
  <sheetProtection/>
  <mergeCells count="1">
    <mergeCell ref="A2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9.140625" style="0" bestFit="1" customWidth="1"/>
    <col min="2" max="2" width="30.140625" style="0" customWidth="1"/>
    <col min="3" max="3" width="20.140625" style="0" customWidth="1"/>
    <col min="4" max="4" width="18.57421875" style="0" customWidth="1"/>
    <col min="5" max="5" width="12.28125" style="0" bestFit="1" customWidth="1"/>
    <col min="6" max="6" width="12.8515625" style="0" bestFit="1" customWidth="1"/>
    <col min="7" max="7" width="12.57421875" style="0" bestFit="1" customWidth="1"/>
    <col min="8" max="9" width="12.8515625" style="0" bestFit="1" customWidth="1"/>
    <col min="10" max="10" width="11.7109375" style="0" bestFit="1" customWidth="1"/>
    <col min="11" max="11" width="12.57421875" style="0" bestFit="1" customWidth="1"/>
    <col min="12" max="12" width="11.7109375" style="0" bestFit="1" customWidth="1"/>
    <col min="13" max="15" width="12.140625" style="0" bestFit="1" customWidth="1"/>
    <col min="16" max="16" width="12.57421875" style="0" bestFit="1" customWidth="1"/>
    <col min="17" max="17" width="12.140625" style="0" bestFit="1" customWidth="1"/>
    <col min="18" max="21" width="12.57421875" style="0" bestFit="1" customWidth="1"/>
    <col min="22" max="25" width="11.7109375" style="0" bestFit="1" customWidth="1"/>
    <col min="26" max="26" width="12.00390625" style="0" bestFit="1" customWidth="1"/>
  </cols>
  <sheetData>
    <row r="1" spans="1:44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86.25" customHeight="1">
      <c r="A2" s="271" t="s">
        <v>176</v>
      </c>
      <c r="B2" s="271"/>
      <c r="C2" s="271"/>
      <c r="D2" s="235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10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4" ht="14.25">
      <c r="A4" s="261" t="s">
        <v>177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1:44" ht="28.5" customHeight="1">
      <c r="A5" s="264"/>
      <c r="B5" s="265"/>
      <c r="C5" s="265"/>
      <c r="D5" s="265"/>
      <c r="E5" s="265"/>
      <c r="F5" s="265"/>
      <c r="G5" s="265"/>
      <c r="H5" s="265"/>
      <c r="I5" s="265"/>
      <c r="J5" s="265"/>
      <c r="K5" s="266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1:44" ht="14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44" ht="14.25">
      <c r="A7" s="88"/>
      <c r="B7" s="88"/>
      <c r="C7" s="8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ht="14.25">
      <c r="A8" s="196" t="s">
        <v>7</v>
      </c>
      <c r="B8" s="196"/>
      <c r="C8" s="196" t="s">
        <v>178</v>
      </c>
      <c r="D8" s="196" t="s">
        <v>179</v>
      </c>
      <c r="E8" s="196">
        <v>1</v>
      </c>
      <c r="F8" s="196">
        <f aca="true" t="shared" si="0" ref="F8:Z8">E8+1</f>
        <v>2</v>
      </c>
      <c r="G8" s="196">
        <f t="shared" si="0"/>
        <v>3</v>
      </c>
      <c r="H8" s="196">
        <f t="shared" si="0"/>
        <v>4</v>
      </c>
      <c r="I8" s="196">
        <f t="shared" si="0"/>
        <v>5</v>
      </c>
      <c r="J8" s="196">
        <f t="shared" si="0"/>
        <v>6</v>
      </c>
      <c r="K8" s="196">
        <f t="shared" si="0"/>
        <v>7</v>
      </c>
      <c r="L8" s="196">
        <f t="shared" si="0"/>
        <v>8</v>
      </c>
      <c r="M8" s="196">
        <f t="shared" si="0"/>
        <v>9</v>
      </c>
      <c r="N8" s="196">
        <f t="shared" si="0"/>
        <v>10</v>
      </c>
      <c r="O8" s="196">
        <f t="shared" si="0"/>
        <v>11</v>
      </c>
      <c r="P8" s="196">
        <f t="shared" si="0"/>
        <v>12</v>
      </c>
      <c r="Q8" s="196">
        <f t="shared" si="0"/>
        <v>13</v>
      </c>
      <c r="R8" s="196">
        <f t="shared" si="0"/>
        <v>14</v>
      </c>
      <c r="S8" s="196">
        <f t="shared" si="0"/>
        <v>15</v>
      </c>
      <c r="T8" s="196">
        <f t="shared" si="0"/>
        <v>16</v>
      </c>
      <c r="U8" s="196">
        <f t="shared" si="0"/>
        <v>17</v>
      </c>
      <c r="V8" s="196">
        <f t="shared" si="0"/>
        <v>18</v>
      </c>
      <c r="W8" s="196">
        <f t="shared" si="0"/>
        <v>19</v>
      </c>
      <c r="X8" s="196">
        <f t="shared" si="0"/>
        <v>20</v>
      </c>
      <c r="Y8" s="196">
        <f t="shared" si="0"/>
        <v>21</v>
      </c>
      <c r="Z8" s="196">
        <f t="shared" si="0"/>
        <v>22</v>
      </c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</row>
    <row r="9" ht="12">
      <c r="Z9" s="25"/>
    </row>
    <row r="10" spans="1:26" ht="12">
      <c r="A10" t="s">
        <v>38</v>
      </c>
      <c r="C10" s="4"/>
      <c r="D10" s="4"/>
      <c r="E10" s="4">
        <f>'Conto economico'!D32</f>
        <v>-1043866.7</v>
      </c>
      <c r="F10" s="4">
        <f>'Conto economico'!E32</f>
        <v>-1043866.7</v>
      </c>
      <c r="G10" s="4">
        <f>'Conto economico'!F32</f>
        <v>-1043866.7</v>
      </c>
      <c r="H10" s="4">
        <f>'Conto economico'!G32</f>
        <v>-1043866.7</v>
      </c>
      <c r="I10" s="4">
        <f>'Conto economico'!H32</f>
        <v>-1043866.7</v>
      </c>
      <c r="J10" s="4">
        <f>'Conto economico'!I32</f>
        <v>-1043866.7</v>
      </c>
      <c r="K10" s="4">
        <f>'Conto economico'!J32</f>
        <v>-1043866.7</v>
      </c>
      <c r="L10" s="4">
        <f>'Conto economico'!K32</f>
        <v>-1043866.7</v>
      </c>
      <c r="M10" s="4">
        <f>'Conto economico'!L32</f>
        <v>-1043866.7</v>
      </c>
      <c r="N10" s="4">
        <f>'Conto economico'!M32</f>
        <v>-1043866.7</v>
      </c>
      <c r="O10" s="4">
        <f>'Conto economico'!N32</f>
        <v>-1043866.7</v>
      </c>
      <c r="P10" s="4">
        <f>'Conto economico'!O32</f>
        <v>-1043866.7</v>
      </c>
      <c r="Q10" s="4">
        <f>'Conto economico'!P32</f>
        <v>-1043866.7</v>
      </c>
      <c r="R10" s="4">
        <f>'Conto economico'!Q32</f>
        <v>-1043866.7</v>
      </c>
      <c r="S10" s="4">
        <f>'Conto economico'!R32</f>
        <v>-1043866.7</v>
      </c>
      <c r="T10" s="4">
        <f>'Conto economico'!S32</f>
        <v>-1043866.7</v>
      </c>
      <c r="U10" s="4">
        <f>'Conto economico'!T32</f>
        <v>-1043866.7</v>
      </c>
      <c r="V10" s="4">
        <f>'Conto economico'!U32</f>
        <v>-1043866.7</v>
      </c>
      <c r="W10" s="4">
        <f>'Conto economico'!V32</f>
        <v>-1043866.7</v>
      </c>
      <c r="X10" s="4">
        <f>'Conto economico'!W32</f>
        <v>-1043866.7</v>
      </c>
      <c r="Y10" s="4">
        <f>'Conto economico'!X32</f>
        <v>-1043866.7</v>
      </c>
      <c r="Z10" s="33">
        <f>'Conto economico'!Y32</f>
        <v>0</v>
      </c>
    </row>
    <row r="11" spans="3:26" ht="1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Z11" s="25"/>
    </row>
    <row r="12" spans="1:26" ht="12">
      <c r="A12" t="s">
        <v>45</v>
      </c>
      <c r="C12" s="4"/>
      <c r="D12" s="4"/>
      <c r="E12" s="4">
        <f>'Conto economico'!D30</f>
        <v>1043866.7</v>
      </c>
      <c r="F12" s="4">
        <f>'Conto economico'!E30</f>
        <v>1043866.7</v>
      </c>
      <c r="G12" s="4">
        <f>'Conto economico'!F30</f>
        <v>1043866.7</v>
      </c>
      <c r="H12" s="4">
        <f>'Conto economico'!G30</f>
        <v>1043866.7</v>
      </c>
      <c r="I12" s="4">
        <f>'Conto economico'!H30</f>
        <v>1043866.7</v>
      </c>
      <c r="J12" s="4">
        <f>'Conto economico'!I30</f>
        <v>1043866.7</v>
      </c>
      <c r="K12" s="4">
        <f>'Conto economico'!J30</f>
        <v>1043866.7</v>
      </c>
      <c r="L12" s="4">
        <f>'Conto economico'!K30</f>
        <v>1043866.7</v>
      </c>
      <c r="M12" s="4">
        <f>'Conto economico'!L30</f>
        <v>1043866.7</v>
      </c>
      <c r="N12" s="4">
        <f>'Conto economico'!M30</f>
        <v>1043866.7</v>
      </c>
      <c r="O12" s="4">
        <f>'Conto economico'!N30</f>
        <v>1043866.7</v>
      </c>
      <c r="P12" s="4">
        <f>'Conto economico'!O30</f>
        <v>1043866.7</v>
      </c>
      <c r="Q12" s="4">
        <f>'Conto economico'!P30</f>
        <v>1043866.7</v>
      </c>
      <c r="R12" s="4">
        <f>'Conto economico'!Q30</f>
        <v>1043866.7</v>
      </c>
      <c r="S12" s="4">
        <f>'Conto economico'!R30</f>
        <v>1043866.7</v>
      </c>
      <c r="T12" s="4">
        <f>'Conto economico'!S30</f>
        <v>1043866.7</v>
      </c>
      <c r="U12" s="4">
        <f>'Conto economico'!T30</f>
        <v>1043866.7</v>
      </c>
      <c r="V12" s="4">
        <f>'Conto economico'!U30</f>
        <v>1043866.7</v>
      </c>
      <c r="W12" s="4">
        <f>'Conto economico'!V30</f>
        <v>1043866.7</v>
      </c>
      <c r="X12" s="4">
        <f>'Conto economico'!W30</f>
        <v>1043866.7</v>
      </c>
      <c r="Y12" s="4">
        <f>'Conto economico'!X30</f>
        <v>1043866.7</v>
      </c>
      <c r="Z12" s="4">
        <f>'Conto economico'!Y30</f>
        <v>0</v>
      </c>
    </row>
    <row r="13" spans="3:26" ht="1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>
      <c r="A14" t="s">
        <v>52</v>
      </c>
      <c r="C14" s="4"/>
      <c r="D14" s="4"/>
      <c r="E14" s="4">
        <f>'Conto economico'!D43</f>
        <v>-327774.1438</v>
      </c>
      <c r="F14" s="4">
        <f>'Conto economico'!E43</f>
        <v>-327774.1438</v>
      </c>
      <c r="G14" s="4">
        <f>'Conto economico'!F43</f>
        <v>-327774.1438</v>
      </c>
      <c r="H14" s="4">
        <f>'Conto economico'!G43</f>
        <v>-327774.1438</v>
      </c>
      <c r="I14" s="4">
        <f>'Conto economico'!H43</f>
        <v>-327774.1438</v>
      </c>
      <c r="J14" s="4">
        <f>'Conto economico'!I43</f>
        <v>-327774.1438</v>
      </c>
      <c r="K14" s="4">
        <f>'Conto economico'!J43</f>
        <v>-327774.1438</v>
      </c>
      <c r="L14" s="4">
        <f>'Conto economico'!K43</f>
        <v>-327774.1438</v>
      </c>
      <c r="M14" s="4">
        <f>'Conto economico'!L43</f>
        <v>-327774.1438</v>
      </c>
      <c r="N14" s="4">
        <f>'Conto economico'!M43</f>
        <v>-327774.1438</v>
      </c>
      <c r="O14" s="4">
        <f>'Conto economico'!N43</f>
        <v>-327774.1438</v>
      </c>
      <c r="P14" s="4">
        <f>'Conto economico'!O43</f>
        <v>-327774.1438</v>
      </c>
      <c r="Q14" s="4">
        <f>'Conto economico'!P43</f>
        <v>-327774.1438</v>
      </c>
      <c r="R14" s="4">
        <f>'Conto economico'!Q43</f>
        <v>-327774.1438</v>
      </c>
      <c r="S14" s="4">
        <f>'Conto economico'!R43</f>
        <v>-327774.1438</v>
      </c>
      <c r="T14" s="4">
        <f>'Conto economico'!S43</f>
        <v>-327774.1438</v>
      </c>
      <c r="U14" s="4">
        <f>'Conto economico'!T43</f>
        <v>-327774.1438</v>
      </c>
      <c r="V14" s="4">
        <f>'Conto economico'!U43</f>
        <v>-327774.1438</v>
      </c>
      <c r="W14" s="4">
        <f>'Conto economico'!V43</f>
        <v>-327774.1438</v>
      </c>
      <c r="X14" s="4">
        <f>'Conto economico'!W43</f>
        <v>-327774.1438</v>
      </c>
      <c r="Y14" s="4">
        <f>'Conto economico'!X43</f>
        <v>-327774.1438</v>
      </c>
      <c r="Z14" s="4">
        <f>'Conto economico'!Y43</f>
        <v>0</v>
      </c>
    </row>
    <row r="15" spans="3:26" ht="1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1" customFormat="1" ht="12.75">
      <c r="A16" s="48" t="s">
        <v>47</v>
      </c>
      <c r="B16" s="48"/>
      <c r="C16" s="4"/>
      <c r="D16" s="4"/>
      <c r="E16" s="4">
        <f>E10+E12-E14</f>
        <v>327774.1438</v>
      </c>
      <c r="F16" s="4">
        <f aca="true" t="shared" si="1" ref="F16:Z16">F10+F12-F14</f>
        <v>327774.1438</v>
      </c>
      <c r="G16" s="4">
        <f t="shared" si="1"/>
        <v>327774.1438</v>
      </c>
      <c r="H16" s="4">
        <f t="shared" si="1"/>
        <v>327774.1438</v>
      </c>
      <c r="I16" s="4">
        <f t="shared" si="1"/>
        <v>327774.1438</v>
      </c>
      <c r="J16" s="4">
        <f t="shared" si="1"/>
        <v>327774.1438</v>
      </c>
      <c r="K16" s="4">
        <f t="shared" si="1"/>
        <v>327774.1438</v>
      </c>
      <c r="L16" s="4">
        <f t="shared" si="1"/>
        <v>327774.1438</v>
      </c>
      <c r="M16" s="4">
        <f t="shared" si="1"/>
        <v>327774.1438</v>
      </c>
      <c r="N16" s="4">
        <f t="shared" si="1"/>
        <v>327774.1438</v>
      </c>
      <c r="O16" s="4">
        <f t="shared" si="1"/>
        <v>327774.1438</v>
      </c>
      <c r="P16" s="4">
        <f t="shared" si="1"/>
        <v>327774.1438</v>
      </c>
      <c r="Q16" s="4">
        <f t="shared" si="1"/>
        <v>327774.1438</v>
      </c>
      <c r="R16" s="4">
        <f t="shared" si="1"/>
        <v>327774.1438</v>
      </c>
      <c r="S16" s="4">
        <f t="shared" si="1"/>
        <v>327774.1438</v>
      </c>
      <c r="T16" s="4">
        <f t="shared" si="1"/>
        <v>327774.1438</v>
      </c>
      <c r="U16" s="4">
        <f t="shared" si="1"/>
        <v>327774.1438</v>
      </c>
      <c r="V16" s="4">
        <f t="shared" si="1"/>
        <v>327774.1438</v>
      </c>
      <c r="W16" s="4">
        <f t="shared" si="1"/>
        <v>327774.1438</v>
      </c>
      <c r="X16" s="4">
        <f t="shared" si="1"/>
        <v>327774.1438</v>
      </c>
      <c r="Y16" s="4">
        <f t="shared" si="1"/>
        <v>327774.1438</v>
      </c>
      <c r="Z16" s="4">
        <f t="shared" si="1"/>
        <v>0</v>
      </c>
    </row>
    <row r="17" spans="1:26" ht="12.75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"/>
      <c r="W17" s="2"/>
      <c r="X17" s="2"/>
      <c r="Y17" s="2"/>
      <c r="Z17" s="34"/>
    </row>
    <row r="18" spans="3:26" ht="1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Z18" s="25"/>
    </row>
    <row r="19" spans="1:26" ht="12">
      <c r="A19" t="s">
        <v>48</v>
      </c>
      <c r="C19" s="4">
        <f>'ipotesi di base'!D9</f>
        <v>0</v>
      </c>
      <c r="D19" s="4">
        <f>'ipotesi di base'!E9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Z19" s="25"/>
    </row>
    <row r="20" spans="4:26" ht="12">
      <c r="D20" s="4"/>
      <c r="Z20" s="25"/>
    </row>
    <row r="21" spans="1:26" ht="12">
      <c r="A21" t="s">
        <v>49</v>
      </c>
      <c r="C21" s="4">
        <f>IVA!E40</f>
        <v>0</v>
      </c>
      <c r="D21" s="4">
        <f>IVA!F40</f>
        <v>0</v>
      </c>
      <c r="E21" s="4">
        <f>IVA!G40</f>
        <v>0</v>
      </c>
      <c r="F21" s="4">
        <f>IVA!H40</f>
        <v>0</v>
      </c>
      <c r="G21" s="4">
        <f>IVA!I40</f>
        <v>0</v>
      </c>
      <c r="H21" s="4">
        <f>IVA!J40</f>
        <v>0</v>
      </c>
      <c r="I21" s="4">
        <f>IVA!K40</f>
        <v>0</v>
      </c>
      <c r="J21" s="4">
        <f>IVA!L40</f>
        <v>0</v>
      </c>
      <c r="K21" s="4">
        <f>IVA!M40</f>
        <v>0</v>
      </c>
      <c r="L21" s="4">
        <f>IVA!N40</f>
        <v>0</v>
      </c>
      <c r="M21" s="4">
        <f>IVA!O40</f>
        <v>0</v>
      </c>
      <c r="N21" s="4">
        <f>IVA!P40</f>
        <v>0</v>
      </c>
      <c r="O21" s="4">
        <f>IVA!Q40</f>
        <v>0</v>
      </c>
      <c r="P21" s="4">
        <f>IVA!R40</f>
        <v>0</v>
      </c>
      <c r="Q21" s="4">
        <f>IVA!S40</f>
        <v>0</v>
      </c>
      <c r="R21" s="4">
        <f>IVA!T40</f>
        <v>0</v>
      </c>
      <c r="S21" s="4">
        <f>IVA!U40</f>
        <v>0</v>
      </c>
      <c r="T21" s="4">
        <f>IVA!V40</f>
        <v>0</v>
      </c>
      <c r="U21" s="4">
        <f>IVA!W40</f>
        <v>0</v>
      </c>
      <c r="V21" s="4">
        <f>IVA!X40</f>
        <v>0</v>
      </c>
      <c r="W21" s="4">
        <f>IVA!Y40</f>
        <v>0</v>
      </c>
      <c r="X21" s="4">
        <f>IVA!Z40</f>
        <v>0</v>
      </c>
      <c r="Y21" s="4">
        <f>IVA!AA40</f>
        <v>0</v>
      </c>
      <c r="Z21" s="33">
        <f>IVA!AB40</f>
        <v>0</v>
      </c>
    </row>
    <row r="22" spans="4:26" ht="12">
      <c r="D22" s="4"/>
      <c r="Z22" s="25"/>
    </row>
    <row r="23" spans="1:26" ht="12">
      <c r="A23" s="3" t="s">
        <v>154</v>
      </c>
      <c r="C23" s="4">
        <f>'ipotesi di base'!C44</f>
        <v>0</v>
      </c>
      <c r="D23" s="4">
        <f>'ipotesi di base'!D44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5"/>
    </row>
    <row r="24" ht="12">
      <c r="Z24" s="25"/>
    </row>
    <row r="25" spans="1:26" ht="12.75">
      <c r="A25" s="36" t="s">
        <v>39</v>
      </c>
      <c r="B25" s="36"/>
      <c r="C25" s="236">
        <f>C16-C19-C21+C23</f>
        <v>0</v>
      </c>
      <c r="D25" s="236">
        <f aca="true" t="shared" si="2" ref="D25:Y25">D16-D19-D21+D23</f>
        <v>0</v>
      </c>
      <c r="E25" s="236">
        <f t="shared" si="2"/>
        <v>327774.1438</v>
      </c>
      <c r="F25" s="236">
        <f t="shared" si="2"/>
        <v>327774.1438</v>
      </c>
      <c r="G25" s="236">
        <f t="shared" si="2"/>
        <v>327774.1438</v>
      </c>
      <c r="H25" s="236">
        <f t="shared" si="2"/>
        <v>327774.1438</v>
      </c>
      <c r="I25" s="236">
        <f t="shared" si="2"/>
        <v>327774.1438</v>
      </c>
      <c r="J25" s="236">
        <f t="shared" si="2"/>
        <v>327774.1438</v>
      </c>
      <c r="K25" s="236">
        <f t="shared" si="2"/>
        <v>327774.1438</v>
      </c>
      <c r="L25" s="236">
        <f t="shared" si="2"/>
        <v>327774.1438</v>
      </c>
      <c r="M25" s="236">
        <f t="shared" si="2"/>
        <v>327774.1438</v>
      </c>
      <c r="N25" s="236">
        <f t="shared" si="2"/>
        <v>327774.1438</v>
      </c>
      <c r="O25" s="236">
        <f t="shared" si="2"/>
        <v>327774.1438</v>
      </c>
      <c r="P25" s="236">
        <f t="shared" si="2"/>
        <v>327774.1438</v>
      </c>
      <c r="Q25" s="236">
        <f t="shared" si="2"/>
        <v>327774.1438</v>
      </c>
      <c r="R25" s="236">
        <f t="shared" si="2"/>
        <v>327774.1438</v>
      </c>
      <c r="S25" s="236">
        <f t="shared" si="2"/>
        <v>327774.1438</v>
      </c>
      <c r="T25" s="236">
        <f t="shared" si="2"/>
        <v>327774.1438</v>
      </c>
      <c r="U25" s="236">
        <f t="shared" si="2"/>
        <v>327774.1438</v>
      </c>
      <c r="V25" s="236">
        <f t="shared" si="2"/>
        <v>327774.1438</v>
      </c>
      <c r="W25" s="236">
        <f t="shared" si="2"/>
        <v>327774.1438</v>
      </c>
      <c r="X25" s="236">
        <f t="shared" si="2"/>
        <v>327774.1438</v>
      </c>
      <c r="Y25" s="236">
        <f t="shared" si="2"/>
        <v>327774.1438</v>
      </c>
      <c r="Z25" s="236">
        <f>Z16-Z19-Z21+Z23</f>
        <v>0</v>
      </c>
    </row>
    <row r="26" spans="4:26" ht="1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Z26" s="25"/>
    </row>
    <row r="27" spans="3:26" ht="12">
      <c r="C27" s="4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Z27" s="25"/>
    </row>
    <row r="28" spans="1:26" ht="15">
      <c r="A28" s="36" t="s">
        <v>17</v>
      </c>
      <c r="B28" s="36"/>
      <c r="C28" s="47">
        <f>NPV('ipotesi di base'!B54,C25:Z25)</f>
        <v>6883257.019799999</v>
      </c>
      <c r="Z28" s="25"/>
    </row>
    <row r="29" ht="12">
      <c r="Z29" s="25"/>
    </row>
    <row r="30" spans="1:3" ht="15">
      <c r="A30" s="36" t="s">
        <v>18</v>
      </c>
      <c r="B30" s="36"/>
      <c r="C30" s="46" t="e">
        <f>IRR(C25:Z25)</f>
        <v>#NUM!</v>
      </c>
    </row>
    <row r="31" spans="1:3" ht="15">
      <c r="A31" s="1"/>
      <c r="B31" s="1"/>
      <c r="C31" s="17"/>
    </row>
    <row r="32" spans="1:6" ht="15">
      <c r="A32" s="3"/>
      <c r="B32" s="3"/>
      <c r="C32" s="17"/>
      <c r="D32" s="4"/>
      <c r="E32" s="4"/>
      <c r="F32" s="4"/>
    </row>
    <row r="33" ht="12">
      <c r="D33" s="4"/>
    </row>
    <row r="34" spans="1:4" ht="12.75">
      <c r="A34" s="35" t="s">
        <v>31</v>
      </c>
      <c r="B34" s="35"/>
      <c r="C34" s="35"/>
      <c r="D34" s="4">
        <f>'ipotesi di base'!C48</f>
        <v>0</v>
      </c>
    </row>
    <row r="35" spans="1:4" ht="12.75">
      <c r="A35" s="35"/>
      <c r="B35" s="35"/>
      <c r="C35" s="35"/>
      <c r="D35" s="4"/>
    </row>
    <row r="36" spans="1:4" ht="12.75">
      <c r="A36" s="35"/>
      <c r="B36" s="35"/>
      <c r="C36" s="35"/>
      <c r="D36" s="4"/>
    </row>
    <row r="37" spans="1:4" ht="12.75">
      <c r="A37" s="35"/>
      <c r="B37" s="35"/>
      <c r="C37" s="35"/>
      <c r="D37" s="4"/>
    </row>
    <row r="38" spans="1:26" ht="12.75">
      <c r="A38" s="35" t="s">
        <v>32</v>
      </c>
      <c r="B38" s="35"/>
      <c r="C38" s="35"/>
      <c r="D38" s="4"/>
      <c r="E38" s="4"/>
      <c r="F38" s="4">
        <f>Finanziamento!D15</f>
        <v>0</v>
      </c>
      <c r="G38" s="4">
        <f>Finanziamento!E15</f>
        <v>0</v>
      </c>
      <c r="H38" s="4">
        <f>Finanziamento!F15</f>
        <v>0</v>
      </c>
      <c r="I38" s="4">
        <f>Finanziamento!G15</f>
        <v>0</v>
      </c>
      <c r="J38" s="4">
        <f>Finanziamento!H15</f>
        <v>0</v>
      </c>
      <c r="K38" s="4">
        <f>Finanziamento!I15</f>
        <v>0</v>
      </c>
      <c r="L38" s="4">
        <f>Finanziamento!J15</f>
        <v>0</v>
      </c>
      <c r="M38" s="4">
        <f>Finanziamento!K15</f>
        <v>0</v>
      </c>
      <c r="N38" s="4">
        <f>Finanziamento!L15</f>
        <v>0</v>
      </c>
      <c r="O38" s="4">
        <f>Finanziamento!M15</f>
        <v>0</v>
      </c>
      <c r="P38" s="4">
        <f>Finanziamento!N15</f>
        <v>0</v>
      </c>
      <c r="Q38" s="4">
        <f>Finanziamento!O15</f>
        <v>0</v>
      </c>
      <c r="R38" s="4">
        <f>Finanziamento!P15</f>
        <v>0</v>
      </c>
      <c r="S38" s="4">
        <f>Finanziamento!Q15</f>
        <v>0</v>
      </c>
      <c r="T38" s="4">
        <f>Finanziamento!R15</f>
        <v>0</v>
      </c>
      <c r="U38" s="4">
        <f>Finanziamento!S15</f>
        <v>0</v>
      </c>
      <c r="V38" s="4">
        <f>Finanziamento!T15</f>
        <v>0</v>
      </c>
      <c r="W38" s="4">
        <f>Finanziamento!U15</f>
        <v>0</v>
      </c>
      <c r="X38" s="4">
        <f>Finanziamento!V15</f>
        <v>0</v>
      </c>
      <c r="Y38" s="4">
        <f>'Conto economico'!W47</f>
        <v>0</v>
      </c>
      <c r="Z38" s="4">
        <f>'Conto economico'!X47</f>
        <v>0</v>
      </c>
    </row>
    <row r="39" spans="1:25" ht="12.75">
      <c r="A39" s="35"/>
      <c r="B39" s="35"/>
      <c r="C39" s="3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6" ht="12.75">
      <c r="A40" s="35" t="s">
        <v>33</v>
      </c>
      <c r="B40" s="35"/>
      <c r="C40" s="35"/>
      <c r="D40" s="4"/>
      <c r="E40" s="4"/>
      <c r="F40" s="4">
        <f>F38*'ipotesi di base'!$B$19</f>
        <v>0</v>
      </c>
      <c r="G40" s="4">
        <f>G38*'ipotesi di base'!$B$19</f>
        <v>0</v>
      </c>
      <c r="H40" s="4">
        <f>H38*'ipotesi di base'!$B$19</f>
        <v>0</v>
      </c>
      <c r="I40" s="4">
        <f>I38*'ipotesi di base'!$B$19</f>
        <v>0</v>
      </c>
      <c r="J40" s="4">
        <f>J38*'ipotesi di base'!$B$19</f>
        <v>0</v>
      </c>
      <c r="K40" s="4">
        <f>K38*'ipotesi di base'!$B$19</f>
        <v>0</v>
      </c>
      <c r="L40" s="4">
        <f>L38*'ipotesi di base'!$B$19</f>
        <v>0</v>
      </c>
      <c r="M40" s="4">
        <f>M38*'ipotesi di base'!$B$19</f>
        <v>0</v>
      </c>
      <c r="N40" s="4">
        <f>N38*'ipotesi di base'!$B$19</f>
        <v>0</v>
      </c>
      <c r="O40" s="4">
        <f>O38*'ipotesi di base'!$B$19</f>
        <v>0</v>
      </c>
      <c r="P40" s="4">
        <f>P38*'ipotesi di base'!$B$19</f>
        <v>0</v>
      </c>
      <c r="Q40" s="4">
        <f>Q38*'ipotesi di base'!$B$19</f>
        <v>0</v>
      </c>
      <c r="R40" s="4">
        <f>R38*'ipotesi di base'!$B$19</f>
        <v>0</v>
      </c>
      <c r="S40" s="4">
        <f>S38*'ipotesi di base'!$B$19</f>
        <v>0</v>
      </c>
      <c r="T40" s="4">
        <f>T38*'ipotesi di base'!$B$19</f>
        <v>0</v>
      </c>
      <c r="U40" s="4">
        <f>U38*'ipotesi di base'!$B$19</f>
        <v>0</v>
      </c>
      <c r="V40" s="4">
        <f>V38*'ipotesi di base'!$B$19</f>
        <v>0</v>
      </c>
      <c r="W40" s="4">
        <f>W38*'ipotesi di base'!$B$19</f>
        <v>0</v>
      </c>
      <c r="X40" s="4">
        <f>X38*'ipotesi di base'!$B$19</f>
        <v>0</v>
      </c>
      <c r="Y40" s="4">
        <f>Y38*'ipotesi di base'!$B$19</f>
        <v>0</v>
      </c>
      <c r="Z40" s="4">
        <f>Z38*'ipotesi di base'!$B$19</f>
        <v>0</v>
      </c>
    </row>
    <row r="41" spans="1:25" ht="12.75">
      <c r="A41" s="35"/>
      <c r="B41" s="35"/>
      <c r="C41" s="3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6" ht="12.75">
      <c r="A42" s="35" t="s">
        <v>4</v>
      </c>
      <c r="B42" s="35"/>
      <c r="C42" s="35"/>
      <c r="E42" s="4"/>
      <c r="F42" s="4">
        <f>Finanziamento!D14</f>
        <v>0</v>
      </c>
      <c r="G42" s="4">
        <f>Finanziamento!E14</f>
        <v>0</v>
      </c>
      <c r="H42" s="4">
        <f>Finanziamento!F14</f>
        <v>0</v>
      </c>
      <c r="I42" s="4">
        <f>Finanziamento!G14</f>
        <v>0</v>
      </c>
      <c r="J42" s="4">
        <f>Finanziamento!H14</f>
        <v>0</v>
      </c>
      <c r="K42" s="4">
        <f>Finanziamento!I14</f>
        <v>0</v>
      </c>
      <c r="L42" s="4">
        <f>Finanziamento!J14</f>
        <v>0</v>
      </c>
      <c r="M42" s="4">
        <f>Finanziamento!K14</f>
        <v>0</v>
      </c>
      <c r="N42" s="4">
        <f>Finanziamento!L14</f>
        <v>0</v>
      </c>
      <c r="O42" s="4">
        <f>Finanziamento!M14</f>
        <v>0</v>
      </c>
      <c r="P42" s="4">
        <f>Finanziamento!N14</f>
        <v>0</v>
      </c>
      <c r="Q42" s="4">
        <f>Finanziamento!O14</f>
        <v>0</v>
      </c>
      <c r="R42" s="4">
        <f>Finanziamento!P14</f>
        <v>0</v>
      </c>
      <c r="S42" s="4">
        <f>Finanziamento!Q14</f>
        <v>0</v>
      </c>
      <c r="T42" s="4">
        <f>Finanziamento!R14</f>
        <v>0</v>
      </c>
      <c r="U42" s="4">
        <f>Finanziamento!S14</f>
        <v>0</v>
      </c>
      <c r="V42" s="4">
        <f>Finanziamento!T14</f>
        <v>0</v>
      </c>
      <c r="W42" s="4">
        <f>Finanziamento!U14</f>
        <v>0</v>
      </c>
      <c r="X42" s="4">
        <f>Finanziamento!V14</f>
        <v>0</v>
      </c>
      <c r="Y42" s="4">
        <f>Finanziamento!W14</f>
        <v>0</v>
      </c>
      <c r="Z42" s="4">
        <f>Finanziamento!X14</f>
        <v>0</v>
      </c>
    </row>
    <row r="43" spans="1:25" ht="12.75">
      <c r="A43" s="35"/>
      <c r="B43" s="35"/>
      <c r="C43" s="3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6" ht="12.75">
      <c r="A44" s="37" t="s">
        <v>34</v>
      </c>
      <c r="B44" s="37"/>
      <c r="C44" s="37"/>
      <c r="D44" s="38">
        <f>D25+D34-D38+D40-D42</f>
        <v>0</v>
      </c>
      <c r="E44" s="38">
        <f aca="true" t="shared" si="3" ref="E44:Z44">E25+E34-E38+E40-E42</f>
        <v>327774.1438</v>
      </c>
      <c r="F44" s="38">
        <f t="shared" si="3"/>
        <v>327774.1438</v>
      </c>
      <c r="G44" s="38">
        <f t="shared" si="3"/>
        <v>327774.1438</v>
      </c>
      <c r="H44" s="38">
        <f t="shared" si="3"/>
        <v>327774.1438</v>
      </c>
      <c r="I44" s="38">
        <f t="shared" si="3"/>
        <v>327774.1438</v>
      </c>
      <c r="J44" s="38">
        <f t="shared" si="3"/>
        <v>327774.1438</v>
      </c>
      <c r="K44" s="38">
        <f t="shared" si="3"/>
        <v>327774.1438</v>
      </c>
      <c r="L44" s="38">
        <f t="shared" si="3"/>
        <v>327774.1438</v>
      </c>
      <c r="M44" s="38">
        <f t="shared" si="3"/>
        <v>327774.1438</v>
      </c>
      <c r="N44" s="38">
        <f t="shared" si="3"/>
        <v>327774.1438</v>
      </c>
      <c r="O44" s="38">
        <f t="shared" si="3"/>
        <v>327774.1438</v>
      </c>
      <c r="P44" s="38">
        <f t="shared" si="3"/>
        <v>327774.1438</v>
      </c>
      <c r="Q44" s="38">
        <f t="shared" si="3"/>
        <v>327774.1438</v>
      </c>
      <c r="R44" s="38">
        <f t="shared" si="3"/>
        <v>327774.1438</v>
      </c>
      <c r="S44" s="38">
        <f t="shared" si="3"/>
        <v>327774.1438</v>
      </c>
      <c r="T44" s="38">
        <f t="shared" si="3"/>
        <v>327774.1438</v>
      </c>
      <c r="U44" s="38">
        <f t="shared" si="3"/>
        <v>327774.1438</v>
      </c>
      <c r="V44" s="38">
        <f t="shared" si="3"/>
        <v>327774.1438</v>
      </c>
      <c r="W44" s="38">
        <f t="shared" si="3"/>
        <v>327774.1438</v>
      </c>
      <c r="X44" s="38">
        <f t="shared" si="3"/>
        <v>327774.1438</v>
      </c>
      <c r="Y44" s="38">
        <f t="shared" si="3"/>
        <v>327774.1438</v>
      </c>
      <c r="Z44" s="38">
        <f t="shared" si="3"/>
        <v>0</v>
      </c>
    </row>
    <row r="45" spans="1:3" ht="12.75">
      <c r="A45" s="35"/>
      <c r="B45" s="35"/>
      <c r="C45" s="35"/>
    </row>
    <row r="46" spans="1:3" ht="14.25">
      <c r="A46" s="37" t="s">
        <v>35</v>
      </c>
      <c r="B46" s="37"/>
      <c r="C46" s="44">
        <f>NPV('ipotesi di base'!B52,D44:Z44)</f>
        <v>6883257.019799999</v>
      </c>
    </row>
    <row r="47" spans="1:3" ht="12.75">
      <c r="A47" s="37" t="s">
        <v>36</v>
      </c>
      <c r="B47" s="37"/>
      <c r="C47" s="45" t="e">
        <f>IRR(D44:Z44)</f>
        <v>#NUM!</v>
      </c>
    </row>
    <row r="55" ht="12">
      <c r="A55" t="s">
        <v>54</v>
      </c>
    </row>
    <row r="57" spans="1:24" ht="12">
      <c r="A57" t="s">
        <v>55</v>
      </c>
      <c r="F57" s="4">
        <f aca="true" t="shared" si="4" ref="F57:X57">F25</f>
        <v>327774.1438</v>
      </c>
      <c r="G57" s="4">
        <f t="shared" si="4"/>
        <v>327774.1438</v>
      </c>
      <c r="H57" s="4">
        <f t="shared" si="4"/>
        <v>327774.1438</v>
      </c>
      <c r="I57" s="4">
        <f t="shared" si="4"/>
        <v>327774.1438</v>
      </c>
      <c r="J57" s="4">
        <f t="shared" si="4"/>
        <v>327774.1438</v>
      </c>
      <c r="K57" s="4">
        <f t="shared" si="4"/>
        <v>327774.1438</v>
      </c>
      <c r="L57" s="4">
        <f t="shared" si="4"/>
        <v>327774.1438</v>
      </c>
      <c r="M57" s="4">
        <f t="shared" si="4"/>
        <v>327774.1438</v>
      </c>
      <c r="N57" s="4">
        <f t="shared" si="4"/>
        <v>327774.1438</v>
      </c>
      <c r="O57" s="4">
        <f t="shared" si="4"/>
        <v>327774.1438</v>
      </c>
      <c r="P57" s="4">
        <f t="shared" si="4"/>
        <v>327774.1438</v>
      </c>
      <c r="Q57" s="4">
        <f t="shared" si="4"/>
        <v>327774.1438</v>
      </c>
      <c r="R57" s="4">
        <f t="shared" si="4"/>
        <v>327774.1438</v>
      </c>
      <c r="S57" s="4">
        <f t="shared" si="4"/>
        <v>327774.1438</v>
      </c>
      <c r="T57" s="4">
        <f t="shared" si="4"/>
        <v>327774.1438</v>
      </c>
      <c r="U57" s="4">
        <f t="shared" si="4"/>
        <v>327774.1438</v>
      </c>
      <c r="V57" s="4">
        <f t="shared" si="4"/>
        <v>327774.1438</v>
      </c>
      <c r="W57" s="4">
        <f t="shared" si="4"/>
        <v>327774.1438</v>
      </c>
      <c r="X57" s="4">
        <f t="shared" si="4"/>
        <v>327774.1438</v>
      </c>
    </row>
    <row r="58" spans="1:24" ht="12">
      <c r="A58" t="s">
        <v>56</v>
      </c>
      <c r="F58" s="4">
        <f>F38+F42</f>
        <v>0</v>
      </c>
      <c r="G58" s="4">
        <f aca="true" t="shared" si="5" ref="G58:X58">G38+G42</f>
        <v>0</v>
      </c>
      <c r="H58" s="4">
        <f t="shared" si="5"/>
        <v>0</v>
      </c>
      <c r="I58" s="4">
        <f t="shared" si="5"/>
        <v>0</v>
      </c>
      <c r="J58" s="4">
        <f t="shared" si="5"/>
        <v>0</v>
      </c>
      <c r="K58" s="4">
        <f t="shared" si="5"/>
        <v>0</v>
      </c>
      <c r="L58" s="4">
        <f t="shared" si="5"/>
        <v>0</v>
      </c>
      <c r="M58" s="4">
        <f t="shared" si="5"/>
        <v>0</v>
      </c>
      <c r="N58" s="4">
        <f t="shared" si="5"/>
        <v>0</v>
      </c>
      <c r="O58" s="4">
        <f t="shared" si="5"/>
        <v>0</v>
      </c>
      <c r="P58" s="4">
        <f t="shared" si="5"/>
        <v>0</v>
      </c>
      <c r="Q58" s="4">
        <f t="shared" si="5"/>
        <v>0</v>
      </c>
      <c r="R58" s="4">
        <f t="shared" si="5"/>
        <v>0</v>
      </c>
      <c r="S58" s="4">
        <f t="shared" si="5"/>
        <v>0</v>
      </c>
      <c r="T58" s="4">
        <f t="shared" si="5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</row>
    <row r="59" spans="6:24" ht="12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6:24" ht="12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5:24" ht="12">
      <c r="E61" s="81" t="s">
        <v>7</v>
      </c>
      <c r="F61" s="82">
        <v>1</v>
      </c>
      <c r="G61" s="82">
        <f>F61+1</f>
        <v>2</v>
      </c>
      <c r="H61" s="82">
        <f aca="true" t="shared" si="6" ref="H61:X61">G61+1</f>
        <v>3</v>
      </c>
      <c r="I61" s="82">
        <f t="shared" si="6"/>
        <v>4</v>
      </c>
      <c r="J61" s="82">
        <f t="shared" si="6"/>
        <v>5</v>
      </c>
      <c r="K61" s="82">
        <f t="shared" si="6"/>
        <v>6</v>
      </c>
      <c r="L61" s="82">
        <f t="shared" si="6"/>
        <v>7</v>
      </c>
      <c r="M61" s="82">
        <f t="shared" si="6"/>
        <v>8</v>
      </c>
      <c r="N61" s="82">
        <f t="shared" si="6"/>
        <v>9</v>
      </c>
      <c r="O61" s="82">
        <f t="shared" si="6"/>
        <v>10</v>
      </c>
      <c r="P61" s="82">
        <f t="shared" si="6"/>
        <v>11</v>
      </c>
      <c r="Q61" s="82">
        <f t="shared" si="6"/>
        <v>12</v>
      </c>
      <c r="R61" s="82">
        <f t="shared" si="6"/>
        <v>13</v>
      </c>
      <c r="S61" s="82">
        <f t="shared" si="6"/>
        <v>14</v>
      </c>
      <c r="T61" s="82">
        <f t="shared" si="6"/>
        <v>15</v>
      </c>
      <c r="U61" s="82">
        <f t="shared" si="6"/>
        <v>16</v>
      </c>
      <c r="V61" s="82">
        <f t="shared" si="6"/>
        <v>17</v>
      </c>
      <c r="W61" s="82">
        <f t="shared" si="6"/>
        <v>18</v>
      </c>
      <c r="X61" s="82">
        <f t="shared" si="6"/>
        <v>19</v>
      </c>
    </row>
    <row r="62" spans="1:24" ht="12.75">
      <c r="A62" s="36" t="s">
        <v>54</v>
      </c>
      <c r="B62" s="36"/>
      <c r="C62" s="36"/>
      <c r="D62" s="36"/>
      <c r="E62" s="83" t="s">
        <v>54</v>
      </c>
      <c r="F62" s="84" t="e">
        <f>F57/F58</f>
        <v>#DIV/0!</v>
      </c>
      <c r="G62" s="84" t="e">
        <f aca="true" t="shared" si="7" ref="G62:X62">G57/G58</f>
        <v>#DIV/0!</v>
      </c>
      <c r="H62" s="84" t="e">
        <f t="shared" si="7"/>
        <v>#DIV/0!</v>
      </c>
      <c r="I62" s="84" t="e">
        <f t="shared" si="7"/>
        <v>#DIV/0!</v>
      </c>
      <c r="J62" s="84" t="e">
        <f t="shared" si="7"/>
        <v>#DIV/0!</v>
      </c>
      <c r="K62" s="84" t="e">
        <f t="shared" si="7"/>
        <v>#DIV/0!</v>
      </c>
      <c r="L62" s="84" t="e">
        <f t="shared" si="7"/>
        <v>#DIV/0!</v>
      </c>
      <c r="M62" s="84" t="e">
        <f t="shared" si="7"/>
        <v>#DIV/0!</v>
      </c>
      <c r="N62" s="84" t="e">
        <f t="shared" si="7"/>
        <v>#DIV/0!</v>
      </c>
      <c r="O62" s="84" t="e">
        <f t="shared" si="7"/>
        <v>#DIV/0!</v>
      </c>
      <c r="P62" s="84" t="e">
        <f t="shared" si="7"/>
        <v>#DIV/0!</v>
      </c>
      <c r="Q62" s="84" t="e">
        <f t="shared" si="7"/>
        <v>#DIV/0!</v>
      </c>
      <c r="R62" s="84" t="e">
        <f t="shared" si="7"/>
        <v>#DIV/0!</v>
      </c>
      <c r="S62" s="84" t="e">
        <f t="shared" si="7"/>
        <v>#DIV/0!</v>
      </c>
      <c r="T62" s="84" t="e">
        <f t="shared" si="7"/>
        <v>#DIV/0!</v>
      </c>
      <c r="U62" s="84" t="e">
        <f t="shared" si="7"/>
        <v>#DIV/0!</v>
      </c>
      <c r="V62" s="84" t="e">
        <f t="shared" si="7"/>
        <v>#DIV/0!</v>
      </c>
      <c r="W62" s="84" t="e">
        <f t="shared" si="7"/>
        <v>#DIV/0!</v>
      </c>
      <c r="X62" s="84" t="e">
        <f t="shared" si="7"/>
        <v>#DIV/0!</v>
      </c>
    </row>
    <row r="64" spans="1:3" ht="12.75">
      <c r="A64" s="36" t="s">
        <v>57</v>
      </c>
      <c r="B64" s="36"/>
      <c r="C64" s="60" t="e">
        <f>AVERAGE(F62:X62)</f>
        <v>#DIV/0!</v>
      </c>
    </row>
  </sheetData>
  <sheetProtection/>
  <mergeCells count="2">
    <mergeCell ref="A4:K5"/>
    <mergeCell ref="A2:C2"/>
  </mergeCells>
  <printOptions/>
  <pageMargins left="0.75" right="0.75" top="0.5" bottom="0.49" header="0.35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Amatucci</cp:lastModifiedBy>
  <cp:lastPrinted>2007-10-05T08:53:05Z</cp:lastPrinted>
  <dcterms:created xsi:type="dcterms:W3CDTF">1996-11-05T10:16:36Z</dcterms:created>
  <dcterms:modified xsi:type="dcterms:W3CDTF">2014-03-18T23:44:27Z</dcterms:modified>
  <cp:category/>
  <cp:version/>
  <cp:contentType/>
  <cp:contentStatus/>
</cp:coreProperties>
</file>