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900" windowWidth="25020" windowHeight="10335" tabRatio="889" activeTab="1"/>
  </bookViews>
  <sheets>
    <sheet name="02_Opere murarie" sheetId="1" r:id="rId1"/>
    <sheet name="03_Fabbro" sheetId="2" r:id="rId2"/>
    <sheet name="04_Pittore" sheetId="3" r:id="rId3"/>
    <sheet name="05_Pavimenti" sheetId="4" r:id="rId4"/>
    <sheet name="07_Carpentiere_Conciatetti" sheetId="5" r:id="rId5"/>
    <sheet name="08_Lattoniere" sheetId="6" r:id="rId6"/>
    <sheet name="09_Falegname" sheetId="7" r:id="rId7"/>
    <sheet name="12_Opere da vetraio" sheetId="8" r:id="rId8"/>
    <sheet name="16_Imp. ascensore" sheetId="9" r:id="rId9"/>
    <sheet name="Tab. riassuntiva arch" sheetId="10" r:id="rId10"/>
    <sheet name="Tab. riassuntiva" sheetId="11" r:id="rId11"/>
  </sheets>
  <definedNames>
    <definedName name="_xlnm.Print_Area" localSheetId="0">'02_Opere murarie'!$A$1:$I$225</definedName>
    <definedName name="_xlnm.Print_Area" localSheetId="1">'03_Fabbro'!$A$1:$I$79</definedName>
    <definedName name="_xlnm.Print_Area" localSheetId="2">'04_Pittore'!$A$1:$I$26</definedName>
    <definedName name="_xlnm.Print_Area" localSheetId="3">'05_Pavimenti'!$A$1:$I$57</definedName>
    <definedName name="_xlnm.Print_Area" localSheetId="4">'07_Carpentiere_Conciatetti'!$A$1:$I$44</definedName>
    <definedName name="_xlnm.Print_Area" localSheetId="5">'08_Lattoniere'!$A$1:$I$43</definedName>
    <definedName name="_xlnm.Print_Area" localSheetId="6">'09_Falegname'!$A$1:$I$37</definedName>
    <definedName name="_xlnm.Print_Area" localSheetId="7">'12_Opere da vetraio'!$A$1:$I$10</definedName>
    <definedName name="_xlnm.Print_Area" localSheetId="8">'16_Imp. ascensore'!$A$1:$I$7</definedName>
    <definedName name="_xlnm.Print_Area" localSheetId="10">'Tab. riassuntiva'!$A$1:$C$14</definedName>
    <definedName name="_xlnm.Print_Area" localSheetId="9">'Tab. riassuntiva arch'!$A$1:$C$23</definedName>
    <definedName name="_xlnm.Print_Titles" localSheetId="0">'02_Opere murarie'!$1:$1</definedName>
    <definedName name="_xlnm.Print_Titles" localSheetId="1">'03_Fabbro'!$1:$1</definedName>
    <definedName name="_xlnm.Print_Titles" localSheetId="2">'04_Pittore'!$1:$1</definedName>
    <definedName name="_xlnm.Print_Titles" localSheetId="3">'05_Pavimenti'!$1:$1</definedName>
    <definedName name="_xlnm.Print_Titles" localSheetId="4">'07_Carpentiere_Conciatetti'!$1:$1</definedName>
    <definedName name="_xlnm.Print_Titles" localSheetId="5">'08_Lattoniere'!$1:$1</definedName>
    <definedName name="_xlnm.Print_Titles" localSheetId="6">'09_Falegname'!$1:$1</definedName>
    <definedName name="_xlnm.Print_Titles" localSheetId="7">'12_Opere da vetraio'!$1:$1</definedName>
    <definedName name="_xlnm.Print_Titles" localSheetId="8">'16_Imp. ascensore'!$1:$1</definedName>
  </definedNames>
  <calcPr fullCalcOnLoad="1"/>
</workbook>
</file>

<file path=xl/sharedStrings.xml><?xml version="1.0" encoding="utf-8"?>
<sst xmlns="http://schemas.openxmlformats.org/spreadsheetml/2006/main" count="983" uniqueCount="659">
  <si>
    <t>Pavimento in marmo di pianerottoli e di androni di accesso vani scale (selezionare la varietà):  (nr. 113) incl. esecuzione del battiscopa e strisce antiscivolo</t>
  </si>
  <si>
    <t>Pedata in marmo di gradino interno (selezionare la varietà) incl. strisce antiscivolo:</t>
  </si>
  <si>
    <t xml:space="preserve">I pannelli vanno fissati su un’intelaiatura d’alluminio. L’intelaiatura è composta di elementi angolari d’alluminio fissati per mezzo di ancoraggi tipo Ejot KB 100 mm o equivalente, ad una solida struttura principale di calcestruzzo, mattoni, o sim. Per evitare trasmissioni di freddo  applicare degli strati isolanti sotto gli elementi angolari Mac-Fox 150/80/11mm o equivalente. Su questi elementi angolari  vanno montati, per mezzo di viti autofilettanti o rivetti a scomparsa (secondo le indicazioni del produttore) i profili verticali. I profili verticali intermedi in zona fughe devono misurare minimo 80 mm, i profili verticali intermedi e i profili laterali in zona angolo minimo 40 mm. </t>
  </si>
  <si>
    <t xml:space="preserve">L’intelaiatura deve essere allineata a piombo con precisione. Per il fissaggio su intelaiatura d’alluminio rispettare sempre indicazioni del produttore dell’intelaiatura e le istruzioni per il montaggio fornite dal fornitore dei panelli HPL.  I pannelli sono fissati per mezzo rivetto a scomparsa d’alluminio senza verniciatura , diametro testa 16 mm, diametro del gambo 5 mm, materiale AlMg5, mandrino d’acciaio Cq 35 (per intelaiatura in alluminio) all’intelaiatura d’alluminio.  </t>
  </si>
  <si>
    <t>c) Faggio</t>
  </si>
  <si>
    <t>Portafinestra in legno-alluminio a 3 ante</t>
  </si>
  <si>
    <t xml:space="preserve"> 08.05.03.01*</t>
  </si>
  <si>
    <t>b) diametro interno 1500 mm, altezza 2000mm</t>
  </si>
  <si>
    <t>Lrip=100 mm; numero spirali, N=10; n° 1 tenditore in acciaio zincato M14;  n° 1 cavo in acciaio INOX 316, ø 8 mm, 49 fili, con doppia redancia, L=9.25 m (kit fino a10.00 m), L=14.25 m (kit fino a 15.00 m); n° 1 tabella di segnalazione linea di vita; fascicolo d’uso e montaggio contenente copia del “CERTIFICATO DI COLLAUDO”. Sono compresi e compensati gli oneri per la fornitura e posa delle viti o tasselli di posa e di quant’altro necessario a dare il lavoro finito a regola d’arte.  KIT 40m con 4 montanti H=50 incl. 1 Kit pinza aggancio cavo 8mm (1 redancia + 4 agganci cavo) INOX, 7 moschettone a carabina in acciaio e 1 tabella.</t>
  </si>
  <si>
    <t xml:space="preserve">Panelli per l' esecuzione dei parapetti in pannelli HPL per l' esterno, tipo  “Trespa”  o equivalente ,  (purchè con caratteristiche tecnico-prestazionali equivalenti o superiori comprovate da specifiche schede tecniche da sottoporre alla Committente e/o alla D.L. per approvazione) fornire e montare con spazio di tolleranza;  prodotti conformemente alle norme EN 438-6, con marcatura CE, non poroso - resistente all’aggressione dei prodotti chimici (antigraffiti),  resistenti alle intemperie, ai graffi, alla luce ed ai raggi UV, stabilità di colore con classificazione 4-5 sec. NEN ISO105 A02-93 e garantiti 10 anni, Resistenza della superficie  min. 40 N, Modulo di elasticità  lungot./trasvers. C3314.000/10.000 N/mm2, </t>
  </si>
  <si>
    <t>Basamento coibentato a doppia parete per lucernario a cupola in poliuretano TYP Velux GXL o equivalente altezza minima 50 cm, valore massimo U max=0,9 W/m2K, fornito e posto in opera, compresi materiali di fissaggio e accessori: misure 66x118 mm</t>
  </si>
  <si>
    <t>fornite e montate. Incluso tutti elementi di fissagio in acciaio come p.e. profili L o T etc. per il montaggio dei pannelli ai pilastri e le lamiere, profili per l´esecuzione di scuretti e tutte le opere complementari necessarie.  Tutti i dettagli secondo i disegni del progettista e indicazioni del produttore dei panelli Integral Plan o similare.</t>
  </si>
  <si>
    <t xml:space="preserve">Fornitura e posa in opera di linea vita orizzontale fissa, conforme alla normativa UNI EN 795, Classe C, certificata da Ente Certificatore notificato dal Ministero (Direttiva 89/686 CEE), tipo LinSafe _ Trentino Sicurezza o equivalente, utilizzabile da 4 operatori contemporaneamente, realizzata come segue:  n° 2 pali d’estremità in acciaio zincato a caldo, costituiti da: piastra di base in acciaio zincato a caldo di dimensioni 150x250, spessore 10 mm, con 8 fori Ø 14 mm per il fissaggio alla struttura portante; asta verticale in acciaio zincato a caldo di </t>
  </si>
  <si>
    <t>QUANTITÁ</t>
  </si>
  <si>
    <t>Resistenza alla flessione  lungot./trasvers. 140/100 N/mm2; La struttura in acciaio eseguita come da indicazioni della statica verrá compensata separatamente. I pannelli verranno fissati alla struttura in acciaio con l´ausilio di rivetti a scomparsa, diametro testa 16mm, diametro del gambo  5 mm, testa non laccata in materiale V4A e con mandrino in V2A. Incl. sistema e elementi di fissagio, angolari, rivetti, chiodature e viti, tutti gli accessori e ogni altra prestazione accessoria occorrente.</t>
  </si>
  <si>
    <t>dimensioni 80x80, spessore 5 mm, H=500/350 mm saldata al centro della piastra di base, completa da n° 2 piatti trapezoidali in acciaio zincato a caldo, spessore 5 mm, aventi le seguenti dimensioni: B=85 mm, b=50 mm, H=200 mm, e n° 2 piatti triangolari in acciaio zincato a caldo, spessore 5 mm, aventi le seguenti dimensioni: B=35 mm, H=200 mm; n° 1 golfare ellissoidale; - n° 1 tappo superiore in acciaio zincato;  n° 1 molla in acciaio al carbonio ad alta resistenza Classe C avente le seguenti caratteristiche: diametro esterno, Dext=45 mm; diametro filo d’acciaio, Dfilo=11 mm; lunghezza a riposo,</t>
  </si>
  <si>
    <t>Incluso profilo in alluminio perforato per la chiusura delle aperture di ventilazione al lato interno ; esecuzione delle fughe secondo le indicazioni di della casa produttrice, la larghezza delle fughe deve misurare 10 mm; Incl. sistema e elementi di fissagio, angolari, rivetti, chiodature e viti, tutti gli accessori e ogni altra prestazione accessoria occorrente. Esecuzione e misure conforme disegni; montaggio secondo indicazione del produttore; spessore  pannelli 8 mm</t>
  </si>
  <si>
    <t>Portoncino d'entrata  in legno: rettangolare con falso telaio e telaio murale, soglia termica, trasporto e montaggio. Portone liscio, con zoccolo in acciaio applicato, quattro cerniere a tre perni, scontro con serratura di sicurezza a tre chiusure registrabile, con cilindro, 2x12 chiavi, maniglia di sicurezza con copri cilindro in allumino annodizzato. Superficie trattata con fondo  e con vernice/impregnante adeguato per l' esterno, grassa a base d'acqua. Essenze: rovere, frassino, abete, larice o laccato RAL (a scelta). Legno di 1a scelta privo di nodi a vista e di alterazione nel colore. Portoncino certificato per resistenza all'urto (vetro), tenuta all'acqua e certificato "CE". Esecuzione: impiallacciato in senso longitudinale, liscio. Con ferma porta.Sono incluse le assistenze murarie. - luce muratura: 1,10/1,20 x 2,10/2,20 m,U &lt;=1,2 W/m2K</t>
  </si>
  <si>
    <t>Conversa per elemento emergente dalla copertura (camino, sopraluce, lucernario), su tetto a falda con copertura in tegole o lastre in fibra di cemento, in Uginox, spessore 0,7 mm; fornito e posto in opera. Esecuzione conforme disegno, altezza dei risvolti di 150mm. S'intendono compresi nel prezzo uno strato separatore, la formazione di giunti verticali ribattuti, i materiali di raccordo e fissaggio, le fascette d'aggancio, gli sfridi. Il raccordo a monte di elementi emergenti aventi larghezza superiore ad 1,0 m dovrà essere eseguito a due spioventi. Sono esclusi i ponteggi che vengono contabilizzati a parte.</t>
  </si>
  <si>
    <t>Scala retrattile a pantografo a manovra manuale, in alluminio, completa di sportello, corrimano unilaterale, ringhiera di protezione su tre lati del piano sportello, per altezza piano da 2,75 a 3,00 m, fornita e posta in opera a regola d'arte. S'intendono compresi la ferramenta di posa, la serratura, l'asta di comando, i materiali di fissaggio, i listelli coprifuga, nonché ogni altra prestazione accessoria occorrente.
dimensioni foro: 700x1000-1300 mm, cassone 200 mm (standard)</t>
  </si>
  <si>
    <t>Cartello numero civico in acrylico 6 mm con 4 distanziatori, cromo grigio argento: scritta in  stampe digitali autoadesive o serigrafata  o equivalente. Colorre e testo sec. indicazione della DL, misure 300 x 300 mm, fornire e montare sec. indicazione della DL al portone d' ingresso. Incl. sistema elementi di fissagio, tutti gli accessori e ogni altra prestazione accessoria occorrente.</t>
  </si>
  <si>
    <t xml:space="preserve">Rivestimento di facciate nella zona dell' ingresso in HPL per l' esterno, tipo  “Trespa”  o equivalente ,  (purchè con caratteristiche tecnico-prestazionali equivalenti o superiori comprovate da specifiche schede tecniche da sottoporre alla Committente e/o alla D.L. per approvazione) fornire e montate con spazio di tolleranza; con fissaggio a vista secondo il sistema Trespa TS700, che prevede il fissaggio di pannelli HPL per l' esterno, tipo  Trespa Meteon o equivalente, su un’intelaiatura d’alluminio per mezzo di rivetti specifici per questo tipo di montaggio. prodotti conformemente alle norme EN 438-6, con marcatura CE, non poroso - resistente all’aggressione dei prodotti chimici (antigraffiti),  resistenti alle intemperie, ai graffi, alla luce ed ai raggi UV, stabilità di colore con classificazione 4-5 sec. NEN ISO105 A02-93 e garantiti 10 anni, Resistenza della superficie  min. 40 N, Modulo di elasticità  lungot./trasvers. 14.000/10.000 N/mm2;  </t>
  </si>
  <si>
    <t>Isolamento acustico per intercapedine pareti separaz. tra appartamenti - fornitura e posa in opera di pannello modulare prefabbricato e con addentellato sui 4 lati costituito da strato di gomma riciclata della densità di1.300kg/m³ e dello spessore di 3mm, rivestito sulle due facce da pannelli a base di fibra di roccia di densità non inferiore a 110kg/m³,del peso complessivo non inferiore a 8,50kg/m². Installazione secondo le indicazioni del produttore.Esecuzione conforme disegno.Sono inclusi nel prezzo i materiali d ifissaggio, la pulizia della superficie, i ponteggi, gli sfridi, nonché ogni altra prestazione accessoria occorrente.Potere fonoisolante: min. 23 dB; spessore totale mm totale mm 43:Tipo Geogum R della Ghirotto Edilizia o equivalente</t>
  </si>
  <si>
    <t>Sistema di tetto Swisspearl Integral Plan o equivalente per la realizzazione di tetti ventilati. Pannelli di copertura in fibrocemento di formato grande e superficie liscia, tipo Swissplearl  Integral Plan oppure equivalente. La colorazione in superficie è del medesimo colore della materia che lo compone. Impregnatura e trattamento di superficie R. (Roofing =  resistente alle  intemperie e alla neve) Resistenza del colore &gt;3 gem. ASTM G 155-00, Resistenza al gelo sec. EN 12467 categoria A, classe 5, Resistenza alla temperatura -40° a +80°,  incombustibile non infiammabile, Resistenza al fuoco A2-s1, Densità 1,8 g/cm3, Coefficiente di conducibilità termica 0,546 W/mK, Resistenza di trazione alla flessione 20/28MPa; I pannelli saranno posati su listellatura di legno con viti autofilettanti e  le coste orizzontali dei panelli avranno una sovvraposizione (sormonto) da 100 a 200 mm il  tutto integrato con le scossaline originali in lamiera per i giunti verticali e con i profili che il  sistema di montaggio richiede. fornire e montare.</t>
  </si>
  <si>
    <t>Massicciata con misto naturale ghiaioso per formazione di strade/terrazze, parcheggio, posto biciclette, isola ecologica e posto panchine</t>
  </si>
  <si>
    <t>Sovrapprezzo per l'impermeabilizzazione di platea e murature in conglomerato cementizio. Nel prezzo unitario sono compresi tutti gli oneri di fornitura dei materiali quali additivi, nastri per giunti di costruzione, elementi di ripresa, distanziatori e passatubi (vedi elaborato di progetto n° 2.2), la posa in opera, la realizzazione ed ogni altra attrezzatura per dare il lavoro finito a regola d'arte. L'appaltatore deve sottoporre in tempo utile e di sua iniziativa e spese alla DL un progetto esecutivo del sistema di impermeabilizzazione di platea e murature in conglomerato cementizio che intende impiegare, indicando anche le modalità di esecuzione di tali lavori.</t>
  </si>
  <si>
    <t>a) sviluppo 200 mm gronda, colmo, mantovane e velette</t>
  </si>
  <si>
    <t>Casellario ad incasso (26x36x10 cm) ,fornitura e messa in opera di impianto casellario postale plurifamiliare ad incasso, con 18 caselle  disposto su tre 3 righe, tipo Zwick HA con struttura cassetta in lamiera zincata a fuoco e fronte a vista e portine con placca copriferitoria e telaio coprifuga a spigoli vivi e superfici piane (tipo TE110) in acciaio inox satinato, con prelievo anteriore e larghezza e disposizione secondo i disegni esecutivi; laccato a spruzzo a caldo Ral 7022</t>
  </si>
  <si>
    <t>Porta di ispezione in lamiera laccata, misure 42 x 210 cm, per vano tecnico dietro l' ascensore, fornire e montare, esecuzione conforme disegno</t>
  </si>
  <si>
    <t>Idropittura traspirante a base di resine viniliche dei vani interni</t>
  </si>
  <si>
    <t>Membrana in PE a bassa densità (LDPE), g/m² 270, spessore 0,30 mm, come strato di scorrimento e/o separazione (nr.252) per solai sopra l' interrato e appartamenti</t>
  </si>
  <si>
    <t>c) spessore 0,70 mm, sviluppo 670 mm)</t>
  </si>
  <si>
    <t>Canali di gronda in Uginox sezione quadra per il colmo</t>
  </si>
  <si>
    <t>Set di tavolo con 2 panchine fisse in legno, tipo "Gruppo Double Face" Pircher Garden o equivalente, fornire e montare</t>
  </si>
  <si>
    <t xml:space="preserve">Cartello per il numero della cantina, lamiera in alluminium, 2 mm con 4 distanziatori, cromo grigio argento: scritta in  stampe digitali autoadesive o serigrafata o equivalente. Colorre e testo sec. indicazione della DL, misure 200 x 200 mm, fornire e montare sec. indicazione della DL al portone  dell' appartamento. Incl. sistema elementi di fissagio, tutti gli accessori e ogni altra prestazione accessoria occorrente. </t>
  </si>
  <si>
    <t>Indicazione unto di raccolta</t>
  </si>
  <si>
    <t>d) 31x31mm (26,99 Kg/m²) a chiusura delle boche di lupo interrato e apertura vano caldaia.</t>
  </si>
  <si>
    <t>DIVERSE</t>
  </si>
  <si>
    <t>Lucernario a cupola a doppia parete con intercapedine, in poliuretano con apertura a libro (a destra o a sinistra) TYP Velux GXL o equivalente e vetro isolante temperato (3mm + 10mm + 3mm temperato esterno) altezza minima 50 cm, valore massimo Ulucernario=,3,1W/m2K, protezione totale ai raggi UV, coefficiente di trasmittanza termica U Vetro=1,5 W/m2K, g=0,59 trasparente, per il basamento precedentemente descritto, fornito e posto in opera, compresi materiali di fissaggio e accessori: misure 66x118 mm</t>
  </si>
  <si>
    <t>Cartello per il numero dell' appartamento in acrylico 6 mm con 4 distanziatori, cromo grigio argento: scritta in  stampe digitali autoadesive o sergrafata o equivalente. Colorre e testo sec. indicazione della DL, misure 200 x 200 mm, fornire e montare sec. indicazione della DL al portone  dell' appartamento. Incl. sistema elementi di fissagio, tutti gli accessori e ogni altra prestazione accessoria occorrente.</t>
  </si>
  <si>
    <t>f) per parapetti, cornicioni, solette e solai piani, e rampe scale, senza giunti antirumore</t>
  </si>
  <si>
    <t xml:space="preserve"> 02.16.01</t>
  </si>
  <si>
    <t>MURATURA IN LATERIZIO</t>
  </si>
  <si>
    <t>d)* spessore lastre 14 cm</t>
  </si>
  <si>
    <t>IMPERMEABILIZZAZIONI</t>
  </si>
  <si>
    <t xml:space="preserve"> 02.12.01.02</t>
  </si>
  <si>
    <t>Blocchi semipieni BS 11-31 per muratura portante, di controventamento e di tamponamento</t>
  </si>
  <si>
    <t>Intonaco interno civile a 3 mani:</t>
  </si>
  <si>
    <t xml:space="preserve"> 04.01.01.02</t>
  </si>
  <si>
    <t xml:space="preserve"> 04.03</t>
  </si>
  <si>
    <t>Copertine in Uginox di muri e parapetti, sp. 0,60 mm</t>
  </si>
  <si>
    <t>Copertine in Uginox di davanzali, sp. 0,70 mm</t>
  </si>
  <si>
    <t>Tubo pluviale rotondo in Uginox</t>
  </si>
  <si>
    <t xml:space="preserve"> 08.04.03.01</t>
  </si>
  <si>
    <t>m3</t>
  </si>
  <si>
    <t>kg</t>
  </si>
  <si>
    <t>Scossalina di gronda per mantovane, velette e colmo in Uginox sp. 0,60 mm</t>
  </si>
  <si>
    <t>Rimozione di strato superficiale di terra di coltivo fino alla profondità di 30 cm incluso sgombero, trasporto, smaltimento della vegetazione presente, così come tutte e altre depositi di materiale presenti sul terreno a impedimento dell´inizio lavori.</t>
  </si>
  <si>
    <t>Casseri ad andamento rettilineo e con altezza netta dal piano di appoggio fino a 3,5m, per getto di calcestruzzo:</t>
  </si>
  <si>
    <t>Solai, piani e con inclinazione fino al 10%, compresi casseri, impalcato rompitratta, e il solo traliccio in barre di acciaio tondo eseguito con travetti prefabbricati</t>
  </si>
  <si>
    <t>Tettoia per biciclette composto da Pergola in legno-Alu, tipo Minimalismo Pircher Garden o equivalente, Legno lamellare con  profilo in alluminio integrato - profili , travi e pilastri 9x9 cm, arcarecci 4,5x9 cm, misure 387x237x240 cm, con telo protezione solare teso e copertura di policarbonato in pendenza ; incluso distanziatori e elementi di fissagio; punto di ancoraggio in acciao zincato, 91x91x150x2,5 mm su fondamenta in calcestruzzo min. 60x60x30 cm con sottofondo; esecuzione sec. disegno compreso calcestruzzo.</t>
  </si>
  <si>
    <t>Tavelle per rivestimenti</t>
  </si>
  <si>
    <t>b) spessore 4 cm</t>
  </si>
  <si>
    <t>MURATURA IN CALCESTRUZZO</t>
  </si>
  <si>
    <t xml:space="preserve"> 02.04.03</t>
  </si>
  <si>
    <t xml:space="preserve"> 02.04.03.01</t>
  </si>
  <si>
    <t xml:space="preserve"> 02.02.03.01</t>
  </si>
  <si>
    <t xml:space="preserve"> 02.02.04.05</t>
  </si>
  <si>
    <t xml:space="preserve"> 02.04</t>
  </si>
  <si>
    <t xml:space="preserve"> 02.04.01</t>
  </si>
  <si>
    <t>ACCIAIO TONDO</t>
  </si>
  <si>
    <t xml:space="preserve"> 03.02</t>
  </si>
  <si>
    <t xml:space="preserve"> 02.17.05</t>
  </si>
  <si>
    <t>02.17.04.09.b</t>
  </si>
  <si>
    <t xml:space="preserve"> 03.05</t>
  </si>
  <si>
    <t xml:space="preserve"> 03.05.01</t>
  </si>
  <si>
    <t xml:space="preserve"> 03.05.01.01</t>
  </si>
  <si>
    <t xml:space="preserve"> 03.09.02.01</t>
  </si>
  <si>
    <t xml:space="preserve"> 03.06.02</t>
  </si>
  <si>
    <t xml:space="preserve"> 03.10</t>
  </si>
  <si>
    <t xml:space="preserve"> 03.10.01</t>
  </si>
  <si>
    <t xml:space="preserve"> 04</t>
  </si>
  <si>
    <t xml:space="preserve"> 04.01</t>
  </si>
  <si>
    <t>Sovrapprezzo per elettromagnete e chiudiporta automatico</t>
  </si>
  <si>
    <t>Sovrapprezzo per centralina antincendio con rilevatore fumo e calore</t>
  </si>
  <si>
    <t>PORTONI E CANCELLI</t>
  </si>
  <si>
    <t>b) con mezzo meccanico con trasporto entro cantiere</t>
  </si>
  <si>
    <t>Intonaco interno grezzo a 2 mani:</t>
  </si>
  <si>
    <t>Listellatura in legno per la posa in opera di pannelli di copertura in fibrocemento di formato grande e superficie liscia. Listellatura in abete, fissate con viti per legno. Sezione 30x60 mm Interasse da 310 a 410 mm variabile secondo esigenze. Le tavole di partenza sono da fissare sul controlistello Incluso tutte le opere complementari necessarie.</t>
  </si>
  <si>
    <t>*e) altezza totale = 25 cm</t>
  </si>
  <si>
    <t xml:space="preserve"> 02.16.06.03</t>
  </si>
  <si>
    <t>%</t>
  </si>
  <si>
    <t xml:space="preserve"> 02.17.09.02</t>
  </si>
  <si>
    <t xml:space="preserve"> 03.08.01.03*</t>
  </si>
  <si>
    <t>Scavo a sezione obbligata fondazione fino ad 1,50 m compresi eventuali diritti di discarica:</t>
  </si>
  <si>
    <t>Spianamento terra vegetale di accumulo</t>
  </si>
  <si>
    <t xml:space="preserve"> 02.18.03</t>
  </si>
  <si>
    <t xml:space="preserve"> 02.18.04</t>
  </si>
  <si>
    <t>*e) altezza totale = 30 cm</t>
  </si>
  <si>
    <t>a) con trasporto e scarico a pubbliche discariche compresi i diritti di discarica</t>
  </si>
  <si>
    <t xml:space="preserve"> 02.17.06.02</t>
  </si>
  <si>
    <t xml:space="preserve"> 02.17.08</t>
  </si>
  <si>
    <t xml:space="preserve"> 02.07.02</t>
  </si>
  <si>
    <t xml:space="preserve"> 02.07.02.01</t>
  </si>
  <si>
    <t>m</t>
  </si>
  <si>
    <t xml:space="preserve"> 02.07.04</t>
  </si>
  <si>
    <t>Finestra in legno-alluminio ad 1 anta</t>
  </si>
  <si>
    <t>Membrana in PP “non tessuto”, come strato protezione, g/m2 400 (nr.254) per solai sopra l' interrato</t>
  </si>
  <si>
    <t xml:space="preserve">Hedera helix "Hibernica" v 18 120-150 </t>
  </si>
  <si>
    <t>Tappeto di usura in conglomerato bituminoso per la sistematione del marciapiede</t>
  </si>
  <si>
    <t xml:space="preserve">Hosta Hyb. diversi v 9 </t>
  </si>
  <si>
    <t xml:space="preserve">Hydrangea  diversi v 18 h 30-40 </t>
  </si>
  <si>
    <t xml:space="preserve">Hybiscus diversi v 18 h 40-60 </t>
  </si>
  <si>
    <t xml:space="preserve"> 02.17.03</t>
  </si>
  <si>
    <t xml:space="preserve"> 02.17.03.01</t>
  </si>
  <si>
    <t>Strato portante in conglomerato bituminoso per la sistematione del marciapiede</t>
  </si>
  <si>
    <t>a) per magrone di sottofondazione Rck &gt; 10 N/mm2</t>
  </si>
  <si>
    <t>e) per travi, cordoli, cornicioni, solette e solai pieni, pianerottoli, Rck &gt; 30 N/mm2</t>
  </si>
  <si>
    <t>SOLAI</t>
  </si>
  <si>
    <t xml:space="preserve"> 02.16.01.01</t>
  </si>
  <si>
    <t xml:space="preserve"> 02.16.02</t>
  </si>
  <si>
    <t xml:space="preserve"> 02.16.02.01</t>
  </si>
  <si>
    <t xml:space="preserve"> 02.17.01.03</t>
  </si>
  <si>
    <t xml:space="preserve"> 02.16.05.02</t>
  </si>
  <si>
    <t>Zoccolino battiscopa in marmo di forma rettangolare per scale e pianerottoli interni (selezionare la varietà):</t>
  </si>
  <si>
    <t xml:space="preserve"> 05.09.01</t>
  </si>
  <si>
    <t>CASSONETTI</t>
  </si>
  <si>
    <t>a) Cassonetto, larghezza 36 cm</t>
  </si>
  <si>
    <t>Livellamento di superfici</t>
  </si>
  <si>
    <t xml:space="preserve"> 03.03.02.01</t>
  </si>
  <si>
    <t xml:space="preserve"> 03.03.02.02</t>
  </si>
  <si>
    <t xml:space="preserve"> 03.07.02.01</t>
  </si>
  <si>
    <t xml:space="preserve"> 03.08</t>
  </si>
  <si>
    <t xml:space="preserve"> 03.09</t>
  </si>
  <si>
    <t xml:space="preserve"> 03.09.01</t>
  </si>
  <si>
    <t>CALCESTRUZZO</t>
  </si>
  <si>
    <t xml:space="preserve"> 02.16.02.04</t>
  </si>
  <si>
    <t xml:space="preserve"> 02.17</t>
  </si>
  <si>
    <t xml:space="preserve"> 02.17.01</t>
  </si>
  <si>
    <t xml:space="preserve"> 02.17.01.01</t>
  </si>
  <si>
    <t>KODEX</t>
  </si>
  <si>
    <t xml:space="preserve"> 02.02</t>
  </si>
  <si>
    <t xml:space="preserve"> 02.02.01.01</t>
  </si>
  <si>
    <t xml:space="preserve"> 02.07.01.03</t>
  </si>
  <si>
    <t xml:space="preserve"> 02.17.02.03</t>
  </si>
  <si>
    <t xml:space="preserve"> 02.07.01.01</t>
  </si>
  <si>
    <t>d) per muri sottili fino a 20 cm, per pilastri, per parapetti, Rck &gt; 30 N/mm2</t>
  </si>
  <si>
    <t xml:space="preserve"> 05.05.01</t>
  </si>
  <si>
    <t>c) REI 120</t>
  </si>
  <si>
    <t>Elementi di collegamento e di fissaggio in acciaio (piastre, scarpe, forcelle, tiranti)</t>
  </si>
  <si>
    <t>DRENAGGI, CANALIZZAZIONI E FOGNATURE</t>
  </si>
  <si>
    <t>TUBI DRENANTI</t>
  </si>
  <si>
    <t>Cancello pedonale</t>
  </si>
  <si>
    <t>Membrana bugnata in PE ad alta densità (HDPE), come strato di protezione, g/m2 600 (nr.253)  per muri del garage</t>
  </si>
  <si>
    <t>02.12.01.21.</t>
  </si>
  <si>
    <t xml:space="preserve"> 03.06</t>
  </si>
  <si>
    <t>Piastrelle in ceramica porcellanata (30x30)  (nr. 110) incl. Gocciolatoio in lamiera con profilo di montaggio, tipo "Schlüter" o equivalente</t>
  </si>
  <si>
    <t xml:space="preserve"> 02.02.04.01</t>
  </si>
  <si>
    <t xml:space="preserve"> 02.02.04.03</t>
  </si>
  <si>
    <t xml:space="preserve"> 08.06.03.03</t>
  </si>
  <si>
    <t xml:space="preserve"> 08.07</t>
  </si>
  <si>
    <t xml:space="preserve"> 12.01.02</t>
  </si>
  <si>
    <t xml:space="preserve"> 09.03</t>
  </si>
  <si>
    <t xml:space="preserve"> 02.11.02.01</t>
  </si>
  <si>
    <t xml:space="preserve"> 02.11.03.01</t>
  </si>
  <si>
    <t xml:space="preserve"> 02.11.05.02</t>
  </si>
  <si>
    <t xml:space="preserve"> 02.12</t>
  </si>
  <si>
    <t>Masselli in calcestruzzo, sp. 8 cm  (nr. 500) incl. Allettamento per percorso pedonale, zona ingresso e terrazze</t>
  </si>
  <si>
    <t>CALCESTRUZZI, ACCIAI PER C.A., SOLAI E CASSERI</t>
  </si>
  <si>
    <t>CASSERI</t>
  </si>
  <si>
    <t xml:space="preserve"> 02.17.09.01</t>
  </si>
  <si>
    <t xml:space="preserve"> 02.17.10</t>
  </si>
  <si>
    <t>Cancello carraio carraio  con porta di emergenza integrata per il garage sotteraneo - vede abaco PC2; tipo ditta Mortec o equivalente</t>
  </si>
  <si>
    <t xml:space="preserve"> 02.17.08.01</t>
  </si>
  <si>
    <t>d) con mezzi meccanici da 2,0 m fino a 4,0 m</t>
  </si>
  <si>
    <t>a) spessore 12 cm</t>
  </si>
  <si>
    <t>09.06.06.02*</t>
  </si>
  <si>
    <t>09.06.06.02a*</t>
  </si>
  <si>
    <t>09.06.06.02b*</t>
  </si>
  <si>
    <t>09.06.06.02c*</t>
  </si>
  <si>
    <t>e) per travi e cordoli in spessore solaio</t>
  </si>
  <si>
    <t>09.02.01.06.d *</t>
  </si>
  <si>
    <t xml:space="preserve"> 02.04.01.01</t>
  </si>
  <si>
    <t xml:space="preserve"> 02.04.04.02</t>
  </si>
  <si>
    <t xml:space="preserve"> 02.07</t>
  </si>
  <si>
    <t xml:space="preserve"> 02.07.01</t>
  </si>
  <si>
    <t xml:space="preserve"> 03.06.03.06</t>
  </si>
  <si>
    <t xml:space="preserve"> 03.07</t>
  </si>
  <si>
    <t xml:space="preserve"> 04.01.02.01</t>
  </si>
  <si>
    <t xml:space="preserve"> 03.08.01.01</t>
  </si>
  <si>
    <t xml:space="preserve"> 04.01.02.02</t>
  </si>
  <si>
    <t>Travi rettilinee per orditura principale e secondaria in legno massiccio di abete, classe S10, per tetti non abitati</t>
  </si>
  <si>
    <t>a) sintetico alchilico per interni</t>
  </si>
  <si>
    <t>a) spessore 12 cm, da 800 Kg/m³</t>
  </si>
  <si>
    <t>b) Per rampe di accesso al garage, su massicciata, compreso manto d’usura con lavorazione a pastina e finitura a spina di pesce, sp. 15 cm</t>
  </si>
  <si>
    <t>c) primo strato con malta di cemento (rinzaffo) e secondo strato con malta eminentemente idraulica dosata a 450 kg per m³ d’impasto</t>
  </si>
  <si>
    <t xml:space="preserve"> 02.02.03.02</t>
  </si>
  <si>
    <t>Assistenze murarie per l’impianto idrosanitario</t>
  </si>
  <si>
    <t>Acciaio tondo per c.a., Fe B 44K, ad aderenza migliorata controllato in stabilimento:</t>
  </si>
  <si>
    <t>SISTEMAZIONI ESTERNE</t>
  </si>
  <si>
    <t>MASSICCIATE</t>
  </si>
  <si>
    <t>Automatismi di azionamento</t>
  </si>
  <si>
    <t>a) a funzionamento elettromeccanico</t>
  </si>
  <si>
    <t xml:space="preserve"> 05.02.04</t>
  </si>
  <si>
    <t xml:space="preserve"> 07.01</t>
  </si>
  <si>
    <t xml:space="preserve"> 05.04</t>
  </si>
  <si>
    <t xml:space="preserve"> 05.04.01</t>
  </si>
  <si>
    <t xml:space="preserve"> 05.02.02</t>
  </si>
  <si>
    <t xml:space="preserve"> 05.06.09</t>
  </si>
  <si>
    <t>Calcestruzzo, esclusi casseri e armature in acciaio:</t>
  </si>
  <si>
    <t>POZZETTI</t>
  </si>
  <si>
    <t>Pozzetto in calcestruzzo:</t>
  </si>
  <si>
    <t xml:space="preserve"> 05.06.03</t>
  </si>
  <si>
    <t xml:space="preserve"> 05.06.05</t>
  </si>
  <si>
    <t xml:space="preserve"> 07</t>
  </si>
  <si>
    <t>Porta in lamiera d’acciaio:</t>
  </si>
  <si>
    <t>ISOLAMENTI TERMICI</t>
  </si>
  <si>
    <t>Assistenze murarie per l’impianto elettrico</t>
  </si>
  <si>
    <t>Assistenze murarie per l'impianto di riscaldamento</t>
  </si>
  <si>
    <t>a) ad 1 anta</t>
  </si>
  <si>
    <t>PORTE</t>
  </si>
  <si>
    <t>Porte in acciaio</t>
  </si>
  <si>
    <t xml:space="preserve"> 02.09</t>
  </si>
  <si>
    <t xml:space="preserve"> 02.09.02.03</t>
  </si>
  <si>
    <t>Cartello segnaletico generale a parete con targa fissa, etichettato con scritte adesive, stampe digitali autoadesive o stampe su carta intercambiabili per interni ed esterni, targa e telaio in alluminio verniciato a spruzzo, colore e superfici conforme gamma di produzione, fornito e posto in opera a parete con fissaggio a scomparsa. Esecuzione conforme disegn. Incl. sistema elementi di fissagio, tutti gli accessori e ogni altra prestazione accessoria occorrente. misure 300 x 600 mm</t>
  </si>
  <si>
    <t>Rivestimento a cappotto con pannelli a base minerale</t>
  </si>
  <si>
    <t>b) 40x40x40 (H) x 4cm per il tetto</t>
  </si>
  <si>
    <t xml:space="preserve">Forsythia x intermedia v 18 h 60-80 </t>
  </si>
  <si>
    <t xml:space="preserve"> 16.01.02</t>
  </si>
  <si>
    <t xml:space="preserve"> 12.01.02.02*</t>
  </si>
  <si>
    <t xml:space="preserve"> 02.17.10.01</t>
  </si>
  <si>
    <t xml:space="preserve"> 02.17.10.02</t>
  </si>
  <si>
    <t xml:space="preserve"> 02.17.05.03</t>
  </si>
  <si>
    <t xml:space="preserve"> 03.02.02.01</t>
  </si>
  <si>
    <t>b) in rete elettrosaldata</t>
  </si>
  <si>
    <t xml:space="preserve"> 02.09.03.02</t>
  </si>
  <si>
    <t xml:space="preserve"> 05.03</t>
  </si>
  <si>
    <t xml:space="preserve"> 05.03.01</t>
  </si>
  <si>
    <t xml:space="preserve"> 05.03.02</t>
  </si>
  <si>
    <t xml:space="preserve"> 05.03.03</t>
  </si>
  <si>
    <t xml:space="preserve"> 03.03</t>
  </si>
  <si>
    <t xml:space="preserve"> 05.09</t>
  </si>
  <si>
    <t>a) in barre</t>
  </si>
  <si>
    <t>ARREDI</t>
  </si>
  <si>
    <t>Panca con schienale:</t>
  </si>
  <si>
    <t>OPERE DA PITTORE</t>
  </si>
  <si>
    <t>Assistenze murarie per opere da fabbro</t>
  </si>
  <si>
    <t>Assistenze murarie per serramenti (legno e/o legno alluminio)</t>
  </si>
  <si>
    <t>PACCHETTI COPERTURA</t>
  </si>
  <si>
    <t>Sovrapprezzo per vetrocamera di sicurezza stratificato</t>
  </si>
  <si>
    <t xml:space="preserve"> 03.09.01.01</t>
  </si>
  <si>
    <t xml:space="preserve"> 07.05</t>
  </si>
  <si>
    <t xml:space="preserve"> 07.05.03</t>
  </si>
  <si>
    <t xml:space="preserve"> 07.05.03.01</t>
  </si>
  <si>
    <t xml:space="preserve"> 07.05.03.02</t>
  </si>
  <si>
    <t xml:space="preserve"> 08.05</t>
  </si>
  <si>
    <t xml:space="preserve"> 08.06</t>
  </si>
  <si>
    <t xml:space="preserve"> 09</t>
  </si>
  <si>
    <t xml:space="preserve"> 08.03</t>
  </si>
  <si>
    <t xml:space="preserve"> 08.04</t>
  </si>
  <si>
    <t xml:space="preserve"> 02.11.04.02</t>
  </si>
  <si>
    <t>Striscia di polietilene espanso, spessore 6 mm, sopra le tramezze, larghezza da 12 a 20 cm</t>
  </si>
  <si>
    <t>Isolamento termico per pavimenti, in pannelli in fibra fine di legno con emulsione di lattice, forniti e posti in opera a secco su preesistente isolazione in fibre di legno, compreso lo sfrido d= 20 mm</t>
  </si>
  <si>
    <t>MANTI DI COPERTURA ED ELEMENTI ACCESSORI</t>
  </si>
  <si>
    <t>a) zincate a caldo e preverniciate</t>
  </si>
  <si>
    <t>PORTE INTERNE</t>
  </si>
  <si>
    <t>Porta ad anta battente in legno:</t>
  </si>
  <si>
    <t>Sovrapprezzo curve</t>
  </si>
  <si>
    <t>Pittura a tempera della muratura e del calcestruzzo del garage e della cantina</t>
  </si>
  <si>
    <t>02.12.01.02.a*</t>
  </si>
  <si>
    <t>b) spessore: 14 cm</t>
  </si>
  <si>
    <t>a) spessore: 10 cm</t>
  </si>
  <si>
    <t>OPERE DA CARPENTIERE E CONCIATETTO</t>
  </si>
  <si>
    <t>Cestino portarifiuti:</t>
  </si>
  <si>
    <t>a) fissaggio a pavimento</t>
  </si>
  <si>
    <t>Scavo per condotte:</t>
  </si>
  <si>
    <t>Canali di gronda in Uginox sezione quadra</t>
  </si>
  <si>
    <t xml:space="preserve"> 03.06.03.02</t>
  </si>
  <si>
    <t xml:space="preserve"> 03.06.03.05</t>
  </si>
  <si>
    <t>Cordone in cls:</t>
  </si>
  <si>
    <t>Sovrapprezzo per zincatura a caldo</t>
  </si>
  <si>
    <t>Cartello segnaletico a bandiera con targa fissa e segnaletica su ambo i lati, etichettato con scritte adesive, stampe digitali autoadesive o stampe su carta intercambiabili per interni ed esterni, targa e/o telaio in alluminio verniciato a spruzzo, colore e superficie conforme gamma di produzione, pendini rigidi, fornito e posto in opera a parete/soffitto sec. indicazione della DL e progetto antincendio. Esecuzione conforme disegno, incl. sistema di fissagio e e ogni altra prestazione accessoria occorrente. Misure 150 x 150 mm, Incl. sistema elementi di fissagio, tutti gli accessori e ogni altra prestazione accessoria occorrente.</t>
  </si>
  <si>
    <t>Indicazione via di fuga</t>
  </si>
  <si>
    <t>Estintori</t>
  </si>
  <si>
    <t>Rete portaintonaco in lamiera stirata e nervata dello spessore di 0,2 mm e del peso di 0,85 kg/m2, per raccordi verticali di impermeabilizzazioni di terrazze, fornita e fissata su muratura, compresi i materiali di fissaggio, le sovrapposizioni, lo sfrido e una mano di malta di cemento: svillupo fino a 50 cm</t>
  </si>
  <si>
    <t xml:space="preserve">Lavandula officinalis v 14 </t>
  </si>
  <si>
    <t>Blocchi forati F4 per tramezze al piano interrato</t>
  </si>
  <si>
    <t>a) scala rettilinea</t>
  </si>
  <si>
    <t>Chiudiporta aereo con meccanismo ad ingranaggio:</t>
  </si>
  <si>
    <t>TOTALE</t>
  </si>
  <si>
    <t xml:space="preserve"> 02</t>
  </si>
  <si>
    <t>07.05.04.01*</t>
  </si>
  <si>
    <t>07.05.04.03*</t>
  </si>
  <si>
    <t>Massetto cementizio per posa di pavimenti (anche in pendenza) e/o per protezione di impermeabilizzazione Rck ³ 20 N/mm2, con armatura metallica  (nr. 314)</t>
  </si>
  <si>
    <t>a) sp. cm 6</t>
  </si>
  <si>
    <t>Massetto cementizio galleggiante Rck ³ 25 N/mm2 (sp. 6 cm) (nr. 315)</t>
  </si>
  <si>
    <t>PAVIMENTI IN CERAMICA</t>
  </si>
  <si>
    <t>Spessore 25 cm (nr. 300)</t>
  </si>
  <si>
    <t>OPERE DA VETRAIO</t>
  </si>
  <si>
    <t>Zoccolino battiscopa in legno di rovere, sezione rettangolare da 20x 60 mm (nr. 121)</t>
  </si>
  <si>
    <t>b) sviluppo 500 mm</t>
  </si>
  <si>
    <t>SCOSSALINE</t>
  </si>
  <si>
    <t>MASSETTI</t>
  </si>
  <si>
    <t xml:space="preserve"> 04.01.01.03</t>
  </si>
  <si>
    <t>Polistirene espanso per solai / muri del garage   (nr. 270)</t>
  </si>
  <si>
    <t>Lamiera per lo zoccolo in Uginox per i muri esterni sopra il capotto, sp. 0,60 mm</t>
  </si>
  <si>
    <t xml:space="preserve"> 07.02.04*</t>
  </si>
  <si>
    <t>Maniglione antipanico:</t>
  </si>
  <si>
    <t>CONVERSE</t>
  </si>
  <si>
    <t>STRATI FILTRANTI</t>
  </si>
  <si>
    <t>a) per fondazioni continue, plinti, platee, travi rovesce e gradini</t>
  </si>
  <si>
    <t>Assistenze murarie per l’impianto ascensore</t>
  </si>
  <si>
    <t xml:space="preserve"> 04.04</t>
  </si>
  <si>
    <t xml:space="preserve">Pannello a base minerale per introdosso solai (nr. 164)  incl. Rasatura e tutti accessori; esecuzione sec. voce 02.09.03.02 Rivestimento a cappotto </t>
  </si>
  <si>
    <t xml:space="preserve">Smalto coprente per supporti in acciaio esterni </t>
  </si>
  <si>
    <t>Ghiaia lavata, sp. min. 10 cm (nr. 260) per il perimetro dell' edificio e giardino</t>
  </si>
  <si>
    <t>a) sintetico alchilico per esterni, RAL 7022, incl. Applicazione di fondo e preparazione die elementi in acciaio zincato a caldo per tutti balconi, Protezione finestre e portone d' ingresso</t>
  </si>
  <si>
    <t>a) Sovrapprezzo per ogni cm di maggior spessore nel vano scale ( 17cm PT; 6cm piano 1+2)</t>
  </si>
  <si>
    <t>a) 30x30x35 (H) x 3cm per le acque nere del garage</t>
  </si>
  <si>
    <t xml:space="preserve"> 02.17.04.09.a*</t>
  </si>
  <si>
    <t>Tubo drenante in PVC per l' edificio e percorso pedonale: (nr. 550)</t>
  </si>
  <si>
    <t xml:space="preserve"> 02.02.02.01</t>
  </si>
  <si>
    <t xml:space="preserve"> 02.17.03.02</t>
  </si>
  <si>
    <t xml:space="preserve"> 03</t>
  </si>
  <si>
    <t xml:space="preserve"> 03.01</t>
  </si>
  <si>
    <t xml:space="preserve"> 03.01.01.01</t>
  </si>
  <si>
    <t>CARPENTERIA IN METALLO</t>
  </si>
  <si>
    <t xml:space="preserve"> 02.12.02.01*</t>
  </si>
  <si>
    <t>Pavimento in legno di rovere, formato tavoletta, spessore 10 mm (nr. 111) (con verniciatura in opera)</t>
  </si>
  <si>
    <t>PLUVIALI</t>
  </si>
  <si>
    <t>02.12.01.21.i</t>
  </si>
  <si>
    <t>07.05.04.05*</t>
  </si>
  <si>
    <t>Ghiaia lavata, bianca, sp. min. 10 cm (nr. 260) per il perimetro dell' edificio e giardino</t>
  </si>
  <si>
    <t>a) spessore 25 cm</t>
  </si>
  <si>
    <t>AUTOMATISMI DI AZIONAMENTO</t>
  </si>
  <si>
    <t>ISOLAMENTI ACUSTICI</t>
  </si>
  <si>
    <t>Porta tagliafuoco in acciaio, luce netta di passaggio 120x210mm, con regolatore di sequenza di chiusura:</t>
  </si>
  <si>
    <t>a) Trani bronzetto con profondità fino a 25 cm</t>
  </si>
  <si>
    <t xml:space="preserve"> 05.06.11</t>
  </si>
  <si>
    <t>Telo drenante con protuberante troncoconiche (nr.258)</t>
  </si>
  <si>
    <t>Massetto cementizio per formazione pendenze e/o livellamento Rck ³ 8 N/mm2 (nr. 312)</t>
  </si>
  <si>
    <t>Opere murarie ed affini</t>
  </si>
  <si>
    <t>Opere da fabbro</t>
  </si>
  <si>
    <t xml:space="preserve"> 03 </t>
  </si>
  <si>
    <t>Opere da pittore</t>
  </si>
  <si>
    <t xml:space="preserve"> 05</t>
  </si>
  <si>
    <t>OPERE MURARIE ED AFFINI</t>
  </si>
  <si>
    <t>a) tinta chiara</t>
  </si>
  <si>
    <t>b) su solaio, sp. 4 cm</t>
  </si>
  <si>
    <t>b) sviluppo 670 mm</t>
  </si>
  <si>
    <t>Porta ad anta scorrevole in legno:</t>
  </si>
  <si>
    <t>PORTONCINI DI INGRESSO</t>
  </si>
  <si>
    <t>SISTEMI DI OSCURAMENTO</t>
  </si>
  <si>
    <t>Avvolgibili</t>
  </si>
  <si>
    <t>07.05.04.02*</t>
  </si>
  <si>
    <t xml:space="preserve">Piastrelle in ceramica porcellanata (20x20)  (nr. 110) incl. Profilo separatore in ottone nella porta </t>
  </si>
  <si>
    <t>Pittura a smalto opaco all’acqua per il vano scala</t>
  </si>
  <si>
    <t>e)* spessore 25 cm, da 800 Kg/m³</t>
  </si>
  <si>
    <t>SRUTTURE PORTANTI</t>
  </si>
  <si>
    <t>SUPERFICI ERBOSE</t>
  </si>
  <si>
    <t xml:space="preserve"> 16</t>
  </si>
  <si>
    <t xml:space="preserve"> 08</t>
  </si>
  <si>
    <t xml:space="preserve"> 02.17.05.02</t>
  </si>
  <si>
    <t>b) 12/15x25(H)cm</t>
  </si>
  <si>
    <t>Grigliato di calcestruzzo, sp. 10-12 cm per parcheggi, zona biciclette, area tavoli e isola ecologica</t>
  </si>
  <si>
    <t>spesore: 10,0 cm in 2 strati</t>
  </si>
  <si>
    <t xml:space="preserve"> 04.03.02.01</t>
  </si>
  <si>
    <t>02.09.02.04.a*</t>
  </si>
  <si>
    <t xml:space="preserve"> 03.03.04.02</t>
  </si>
  <si>
    <t xml:space="preserve"> 02.18.05</t>
  </si>
  <si>
    <t xml:space="preserve"> 02.18.06</t>
  </si>
  <si>
    <t xml:space="preserve"> 02.17.08.02</t>
  </si>
  <si>
    <t xml:space="preserve"> 02.17.09</t>
  </si>
  <si>
    <t>a) Per garage, su massicciata, compreso manto d’usura con lavorazione a pastina, sp. 15 cm</t>
  </si>
  <si>
    <t>Sovrapprezzo per ogni 10 cm in più</t>
  </si>
  <si>
    <t>Finestre in acciaio</t>
  </si>
  <si>
    <t>Finestra per cantina e vani interrati</t>
  </si>
  <si>
    <t xml:space="preserve"> 08.05.03.01</t>
  </si>
  <si>
    <t xml:space="preserve"> 08.05.03.02</t>
  </si>
  <si>
    <t xml:space="preserve"> 08.06.03.01</t>
  </si>
  <si>
    <t xml:space="preserve"> 02.17.10.03</t>
  </si>
  <si>
    <t xml:space="preserve"> 02.18.</t>
  </si>
  <si>
    <t xml:space="preserve"> 02.18.01</t>
  </si>
  <si>
    <t xml:space="preserve"> 02.18.02</t>
  </si>
  <si>
    <t>a) maglia 45x45 mm (1,08 Kg/m²)</t>
  </si>
  <si>
    <t>FINESTRE E FACCIATE CONTINUE</t>
  </si>
  <si>
    <t>Ghiaia lavata, diametro 16-32 mm (nr. 532)</t>
  </si>
  <si>
    <t>a) 1 battente – 1 scrocco</t>
  </si>
  <si>
    <t>Zoccolino battiscopa (H =10 cm) (nr. 120)</t>
  </si>
  <si>
    <t>RIVESTIMENTI IN CERAMICA</t>
  </si>
  <si>
    <t>Piastrelle in ceramica smaltata (20x20)  (nr. 125)</t>
  </si>
  <si>
    <t>b) 1 battente – 1 scrocco con serratura</t>
  </si>
  <si>
    <t>Impianto termosanitario</t>
  </si>
  <si>
    <t>Sicurezza</t>
  </si>
  <si>
    <t>Sovrapprezzo per set antintrusione</t>
  </si>
  <si>
    <t xml:space="preserve"> </t>
  </si>
  <si>
    <t>b) Rovere</t>
  </si>
  <si>
    <t>b) con travi a squadratura commerciale (2/3 degli spigoli senza smussi)</t>
  </si>
  <si>
    <t>Striscia autoadesiva a “L” di polietilene espanso, spessore 8 mm, anticalpestio, sviluppo minimo 20 cm</t>
  </si>
  <si>
    <t>b) battente 1200 mm</t>
  </si>
  <si>
    <t xml:space="preserve"> - Membrana traspirante con struttura a micropori</t>
  </si>
  <si>
    <t>Alzata in marmo per gradino interno (selezionare la varietà):</t>
  </si>
  <si>
    <t>Soglia in marmo per porta-finestra</t>
  </si>
  <si>
    <t>PAVIMENTI IN LEGNO</t>
  </si>
  <si>
    <t>Telo filtrante geotessile (nr. 256)</t>
  </si>
  <si>
    <t>a) con azionamento a  cinghia</t>
  </si>
  <si>
    <t>c) balconi e logge e come parapetto davanti porte finestre</t>
  </si>
  <si>
    <t>Elementi accessori metallici</t>
  </si>
  <si>
    <t>Rete parapasseri</t>
  </si>
  <si>
    <t>Pettine parapasseri</t>
  </si>
  <si>
    <t>OPERE DA LATTONIERE</t>
  </si>
  <si>
    <t>b) spessore 0,70 mm, (Ø 100 mm)</t>
  </si>
  <si>
    <t>COPERTINE</t>
  </si>
  <si>
    <t>a) sviluppo 500 mm</t>
  </si>
  <si>
    <t>Clematis montana rubens v 18 80 - 100</t>
  </si>
  <si>
    <t xml:space="preserve"> 04.03.01.01</t>
  </si>
  <si>
    <t xml:space="preserve"> 05.01</t>
  </si>
  <si>
    <t xml:space="preserve"> 05.01.01</t>
  </si>
  <si>
    <t xml:space="preserve"> 02.11.04.03</t>
  </si>
  <si>
    <t>c) per pilastri rettangolari, travi e cordoli sporgenti dal solaio</t>
  </si>
  <si>
    <t xml:space="preserve"> 05.02.03</t>
  </si>
  <si>
    <t>b) lunghezza ca. 180 cm, con braccioli, tipo "Montecarlo" Pircher Garden o equivalente</t>
  </si>
  <si>
    <t>Portafinestra in legno-alluminio a 2 ante</t>
  </si>
  <si>
    <t xml:space="preserve">Nerium oleander V18 h 40-60 </t>
  </si>
  <si>
    <t xml:space="preserve"> 09.02.09*</t>
  </si>
  <si>
    <t xml:space="preserve">Parthenocissus quinquefolia v 19 130-150 </t>
  </si>
  <si>
    <t xml:space="preserve">Salix babilonica (Salice piangente) 18/20 </t>
  </si>
  <si>
    <t>a) luce porta 800x2000 mm incl. aperture di aerazione sopra le porte</t>
  </si>
  <si>
    <t>Finestra in legno-alluminio ad anta fissa</t>
  </si>
  <si>
    <t>Portafinestra in legno-alluminio ad 1 anta</t>
  </si>
  <si>
    <t xml:space="preserve"> 09.02</t>
  </si>
  <si>
    <t xml:space="preserve"> 09.02.01</t>
  </si>
  <si>
    <t xml:space="preserve"> 09.02.03</t>
  </si>
  <si>
    <t xml:space="preserve"> 09.02.04</t>
  </si>
  <si>
    <t xml:space="preserve"> 09.02.05</t>
  </si>
  <si>
    <t>FINESTRE E PORTEFINESTRE IN LEGNO - ALLUMINIO</t>
  </si>
  <si>
    <t>forma e dimensioni di standard industriale</t>
  </si>
  <si>
    <t>b) per raccordi perimetrali basamento edificio (sp. min. 25 cm)</t>
  </si>
  <si>
    <t>PAVIMENTAZIONI IN BITUME</t>
  </si>
  <si>
    <t>b) in fibra sintetica</t>
  </si>
  <si>
    <t>b) con mezzi meccanici</t>
  </si>
  <si>
    <t>Rinterro e rilevati con RB-granulato 0/70: (nr. 531)</t>
  </si>
  <si>
    <t xml:space="preserve"> 02.04.01.02</t>
  </si>
  <si>
    <t>c) sovrapprezzo per scavo sotto il pelo delle acque sorgive</t>
  </si>
  <si>
    <t>m2</t>
  </si>
  <si>
    <t>Telo multistrato (nr. 257)</t>
  </si>
  <si>
    <t>ASSISTENZE MURARIE</t>
  </si>
  <si>
    <t>OPERE DA FABBRO</t>
  </si>
  <si>
    <t xml:space="preserve"> 05.09.03</t>
  </si>
  <si>
    <t>b) luce porta 900x2000 mm</t>
  </si>
  <si>
    <t>Porte in alluminio</t>
  </si>
  <si>
    <t>b) saldate</t>
  </si>
  <si>
    <t>c) ligustrum a fila semplice</t>
  </si>
  <si>
    <t>c) spessore 0,70 mm, sviluppo 400 mm)</t>
  </si>
  <si>
    <t xml:space="preserve">I pannelli vanno fissati su un’intelaiatura d’alluminio, prodotto &lt;        , o sim. &gt;. L’intelaiatura è composta di elementi angolari d’alluminio fissati per mezzo di ancoraggi, prodotto &lt;         , o sim. &gt;, tipo &lt; ... &gt;, ad una solida struttura principale di calcestruzzo, mattoni, o sim. Per evitare trasmissioni di freddo si possono applicare degli strati isolanti sotto gli elementi angolari. Su questi elementi angolari  vanno montati, per mezzo di viti autofilettanti o rivetti a scomparsa (secondo le indicazioni del produttore) i profili verticali. I profili verticali intermedi in zona fughe devono misurare minimo 80 mm, i profili verticali intermedi e i profili laterali in zona angolo minimo 40 mm. L’intelaiatura deve essere allineata a piombo con precisione. </t>
  </si>
  <si>
    <t>07.05.04.04*</t>
  </si>
  <si>
    <t>Idropittura a base di resine sintetiche a base di polimerizzato vinilico</t>
  </si>
  <si>
    <t>PAVIMENTAZIONE IN ELEMENTI IN CALCESTRUZZO</t>
  </si>
  <si>
    <t>a) spessore finito 6 cm</t>
  </si>
  <si>
    <t>b) spessore finito 3 cm</t>
  </si>
  <si>
    <t>Tappeto erboso</t>
  </si>
  <si>
    <t xml:space="preserve"> 02.02.04.04</t>
  </si>
  <si>
    <t>Isolamento termico con pannelli compatti in fibra di legno per pavimenti, posati in mono o bistrato, massima conducibilità termica 0,04 W/mK, densità &gt; 160 kg/m3, permeabilità al vapore acqueo valore ca. 5, reazione al fuoco: euroclasse E, tensione di compressione con deformazione pari al 10%: min. 0,07 N/mm2</t>
  </si>
  <si>
    <t xml:space="preserve"> 02.04.02</t>
  </si>
  <si>
    <t xml:space="preserve"> 02.04.02.01</t>
  </si>
  <si>
    <t xml:space="preserve"> 02.07.01.06</t>
  </si>
  <si>
    <t xml:space="preserve"> 02.04.04</t>
  </si>
  <si>
    <t>cad.</t>
  </si>
  <si>
    <t xml:space="preserve"> 03.04.04.01</t>
  </si>
  <si>
    <t xml:space="preserve"> 03.04.04.03*</t>
  </si>
  <si>
    <t xml:space="preserve"> 03.06.01</t>
  </si>
  <si>
    <t xml:space="preserve"> 03.06.01.01</t>
  </si>
  <si>
    <t xml:space="preserve"> 02.04.04.01</t>
  </si>
  <si>
    <t xml:space="preserve"> 02.09.01.02</t>
  </si>
  <si>
    <t>Terra da coltivo: (nr. 520)</t>
  </si>
  <si>
    <t>Rete di armatura:</t>
  </si>
  <si>
    <t xml:space="preserve"> 02.09.01.03</t>
  </si>
  <si>
    <t xml:space="preserve"> 02.07.01.01*</t>
  </si>
  <si>
    <t>CORRIMANI, PARAPETTI, INFERRIATE, RECINZIONI</t>
  </si>
  <si>
    <t>Anello prolunga pozzetto:</t>
  </si>
  <si>
    <t>a) 30x30x20 (H) x 3cm</t>
  </si>
  <si>
    <t>b) 40x40x20 (H) x 4cm</t>
  </si>
  <si>
    <t>Sovrapprezzo al Codice 02.04.01.01:</t>
  </si>
  <si>
    <t>d) sovrapprezzo per demolizione trovanti non asportabili</t>
  </si>
  <si>
    <t>Massetto cementizio per pavimento industriale Rck ³ 30 N/mm2, con armatura metallica (nr. 100)</t>
  </si>
  <si>
    <t>Messa a dimora piante:</t>
  </si>
  <si>
    <t>Strutture di acciaio:</t>
  </si>
  <si>
    <t xml:space="preserve"> 09.03.01</t>
  </si>
  <si>
    <t>b) per calcestruzzo di muri in elevazione</t>
  </si>
  <si>
    <t>c) per fori e nicchie, per passaggio d’impianti, camini, canali</t>
  </si>
  <si>
    <t>b) spessore 12 cm, da 1200 Kg/m³</t>
  </si>
  <si>
    <t>Pacchetto di copertura per tetto non abitato fornito e posto in opera su orditura portante, costituito (da intradosso ad estradosso) da:</t>
  </si>
  <si>
    <t>RIVESTIMENTI IN PIETRA NATURALE</t>
  </si>
  <si>
    <t>Smalto coprente per supporti in acciaio interni</t>
  </si>
  <si>
    <t>Opere da carpentiere e conciatetto</t>
  </si>
  <si>
    <t>Pittura ai silicati/silossani di supporti in muratura e calcestruzzo esterni</t>
  </si>
  <si>
    <t>Listelli e controlistelli d'abete, classe II, sezione 30 x 60 mm</t>
  </si>
  <si>
    <t>Stk.</t>
  </si>
  <si>
    <t>Impianto ascensore</t>
  </si>
  <si>
    <t>Misure 200x60x60 (H) cm</t>
  </si>
  <si>
    <t>Cappello camino formato da telaio a forma prismatica e copertina in acciaio zincato a caldo dello spessore di 1,0 mm, fornito e posto in opera. Esecuzione conforme disegno. S'intendono compresi nel prezzo la formazione del gocciolatoio di bordo, le piastrine di ancoraggio, i tasselli, i materiali di ancoraggio con protezione anticorrosione. Sono esclusi i ponteggi che vengono contabilizzati a parte:</t>
  </si>
  <si>
    <t xml:space="preserve"> 05.02.05</t>
  </si>
  <si>
    <t xml:space="preserve"> 07.01.03</t>
  </si>
  <si>
    <t xml:space="preserve"> 05.05</t>
  </si>
  <si>
    <t>Impianto elettrico</t>
  </si>
  <si>
    <t>f) Sovrapprezzo per ogni cm di maggior spessore</t>
  </si>
  <si>
    <t xml:space="preserve"> 07.01.04</t>
  </si>
  <si>
    <t>Kg</t>
  </si>
  <si>
    <t xml:space="preserve"> 07.02</t>
  </si>
  <si>
    <t xml:space="preserve"> 07.02.02</t>
  </si>
  <si>
    <t xml:space="preserve"> 05.06</t>
  </si>
  <si>
    <t xml:space="preserve"> 05.06.01</t>
  </si>
  <si>
    <t>Striscia di trucioli di gomma, spessore 10 mm, sotto le tramezze, larghezza da 12 a 20 cm</t>
  </si>
  <si>
    <t>Materassini in trucioli di gomma, spessore complessivo 6+6 mm, anticalpestio</t>
  </si>
  <si>
    <t>PAVIMENTI IN PIETRA NATURALE</t>
  </si>
  <si>
    <t xml:space="preserve"> a) Trani bronzetto</t>
  </si>
  <si>
    <t xml:space="preserve"> - Tavolato grezzo in abete, classe III, spessore 25 mm</t>
  </si>
  <si>
    <t>ISOLAMENTI TERMICI ED ACUSTICI</t>
  </si>
  <si>
    <t xml:space="preserve"> 02.04.03.02*</t>
  </si>
  <si>
    <t>Massicciate, massetti, pavimentazioni e rivestimenti per interni</t>
  </si>
  <si>
    <t>08.05.04.06</t>
  </si>
  <si>
    <t>Opere da lattoniere</t>
  </si>
  <si>
    <t>Serramenti in legno e legno-alluminio</t>
  </si>
  <si>
    <t>LAVORAZIONI SU SUPPORTI IN METALLO</t>
  </si>
  <si>
    <t>DESCRIZIONE</t>
  </si>
  <si>
    <t>MOVIMENTI DI TERRA</t>
  </si>
  <si>
    <t>MURATURE, CASSONETTI E CAMINI</t>
  </si>
  <si>
    <t>a) spessore 30 cm</t>
  </si>
  <si>
    <t xml:space="preserve"> 05.01.02</t>
  </si>
  <si>
    <t xml:space="preserve"> 05.02</t>
  </si>
  <si>
    <t xml:space="preserve"> 05.02.01</t>
  </si>
  <si>
    <t xml:space="preserve"> 09.05</t>
  </si>
  <si>
    <t xml:space="preserve"> 09.05.01</t>
  </si>
  <si>
    <t xml:space="preserve"> 09.05.02</t>
  </si>
  <si>
    <t xml:space="preserve"> 09.06</t>
  </si>
  <si>
    <t xml:space="preserve"> 09.07</t>
  </si>
  <si>
    <t>Pozzo perdente acque piovane:</t>
  </si>
  <si>
    <t xml:space="preserve"> 02.11.04.01</t>
  </si>
  <si>
    <t>Opere da vetraio</t>
  </si>
  <si>
    <t xml:space="preserve"> 03.03.01.01</t>
  </si>
  <si>
    <t xml:space="preserve"> 03.03.01.02</t>
  </si>
  <si>
    <t xml:space="preserve"> 03.03.01.03</t>
  </si>
  <si>
    <t>CANALI DI GRONDA</t>
  </si>
  <si>
    <t>Ringhiera</t>
  </si>
  <si>
    <t>d)* spessore 20 cm, da 800 Kg/m³</t>
  </si>
  <si>
    <t>Come voce precedente in Blocchi Poroton per muratura portante – Serie P800 Rw 54 dB, di controventamento e di tamponamento - per muratura portante tra vano scala e appartamenti</t>
  </si>
  <si>
    <t>VETROCAMERE TERMOISOLANTI</t>
  </si>
  <si>
    <t>Vetrocamera termoisolante U = 0,9 W/m²K</t>
  </si>
  <si>
    <t>IMPIANTO ASCENSORE</t>
  </si>
  <si>
    <t>SOVRAPPREZZI PER ESECUZIONI PARTICOLARI</t>
  </si>
  <si>
    <t>a) zincato a caldo</t>
  </si>
  <si>
    <t>08.01.06.04*</t>
  </si>
  <si>
    <t>Ascensore elettrico senza apposito locale macchinario, 4 fermate, 4 porte</t>
  </si>
  <si>
    <t>CHIUSINI E GRIGLIATI</t>
  </si>
  <si>
    <t>Canaletta di scolo prefabbricata in cls: (nr. 581)</t>
  </si>
  <si>
    <t>c) con griglia a fessura in ghisa, classe D 400</t>
  </si>
  <si>
    <t>PITTURAZIONI PARTICOLARI</t>
  </si>
  <si>
    <t>Segnatura posti macchina</t>
  </si>
  <si>
    <t>Freccia direzionale</t>
  </si>
  <si>
    <t>LAVORAZIONI SU SUPPORTI IN MURATURA E CALCESTRUZZO</t>
  </si>
  <si>
    <t xml:space="preserve"> 08.03.03.02*</t>
  </si>
  <si>
    <t>Bancale interne in marmo (Nr. 130)</t>
  </si>
  <si>
    <t xml:space="preserve"> 02.11.05.01</t>
  </si>
  <si>
    <t xml:space="preserve"> 02.12.01</t>
  </si>
  <si>
    <t xml:space="preserve"> 02.12.01.01</t>
  </si>
  <si>
    <t>cad</t>
  </si>
  <si>
    <t xml:space="preserve"> 02.16.05</t>
  </si>
  <si>
    <t xml:space="preserve"> 02.16.05.01</t>
  </si>
  <si>
    <t xml:space="preserve"> 02.12.02</t>
  </si>
  <si>
    <t xml:space="preserve"> 02.12.02.02</t>
  </si>
  <si>
    <t xml:space="preserve"> 02.12.02.04</t>
  </si>
  <si>
    <t xml:space="preserve"> 02.16.05.04</t>
  </si>
  <si>
    <t xml:space="preserve"> 02.16</t>
  </si>
  <si>
    <t xml:space="preserve"> 02.16.02.02</t>
  </si>
  <si>
    <t xml:space="preserve"> 02.16.02.03</t>
  </si>
  <si>
    <t>Formazione siepi:</t>
  </si>
  <si>
    <t>PIANTE</t>
  </si>
  <si>
    <t>b) stendimento meccanico</t>
  </si>
  <si>
    <t xml:space="preserve">Sistema di sicurezza anticaduta </t>
  </si>
  <si>
    <t xml:space="preserve"> 03.07.02.02*</t>
  </si>
  <si>
    <t>Corrimano acciaio - Vano caldaia</t>
  </si>
  <si>
    <t xml:space="preserve"> 02.17.01.00*</t>
  </si>
  <si>
    <t>Minorprezzo per ogni cm in meno alla voce precedente</t>
  </si>
  <si>
    <t xml:space="preserve">b) Prezzo minore per ogni cm </t>
  </si>
  <si>
    <t xml:space="preserve"> 09.07.01</t>
  </si>
  <si>
    <t>02.04.03.07.E</t>
  </si>
  <si>
    <t>Rinterro con materiale di scavo: (nr. 530)</t>
  </si>
  <si>
    <t>Massicciata con RB-granulato 0/32, per formazione di strade, cortili e piazze:</t>
  </si>
  <si>
    <t>c) spessore 40 cm</t>
  </si>
  <si>
    <t>Scavo generale con mezzo meccanico:</t>
  </si>
  <si>
    <t>Con punto di deviazione o rinvio: conforme alla normativa UNI EN 795, Classe A1, certificato da Ente Certificatore notificato dal Ministero tipo GolSafe_da Trentino Sicurezza  o equivalente e realizzato in acciaio, formato da: “OMEGA” per il fissaggio alla superficie di ancoraggio, realizzato in acciaio INOX 304 di dimensioni 150x50 mm, spessore 4 mm con 2 fori Ø 15 per il fissaggio alla struttura sottostantee 1 foro Ø 22 con saldato un dado Ø 20 per l’ancoraggio della barra filettata;  barra filettata Ø 20 in acciaio zincato H max= 320 mm (regolabile a seconda dello spessore del pacchetto di copertura tagliandolo a misura)/500 mm (regolabile); Golfare femmina in acciaio zincato Ø 20 mm;  GolSafe o equivalente viene fornito completo di fascicolo d’uso e montaggio, contenente copia del “CERTIFICATO DI COLLAUDO”. Sono compresi e compensati gli oneri per la fornitura e posa delle viti o tasselli di posa e di quant’altro necessario a dare il lavoro finito a regola d’arte.</t>
  </si>
  <si>
    <t>COPERTINE ZOCCOLO</t>
  </si>
  <si>
    <t>Scossalina a sbalzo in uginox, sp. 0,60 mm per lo zoccolo</t>
  </si>
  <si>
    <t>b) per fondazioni continue, plinti, platee, travi rovesce e gradini Rck &gt; 25 N/mm2</t>
  </si>
  <si>
    <t>c) con mezzi meccanici profondità 2,0 m</t>
  </si>
  <si>
    <t>Membrana multistrato per l’impermeabiliz-zazione di balconi  (nr. 203)</t>
  </si>
  <si>
    <t>INTONACI E CAPPOTTI TERMICI</t>
  </si>
  <si>
    <t>a) diritta</t>
  </si>
  <si>
    <t xml:space="preserve"> 04.04.01</t>
  </si>
  <si>
    <t xml:space="preserve"> 04.04.02</t>
  </si>
  <si>
    <t xml:space="preserve"> 04.01.01.01</t>
  </si>
  <si>
    <t>FERRAMENTA PARTICOLARE</t>
  </si>
  <si>
    <t>Chiudiporta</t>
  </si>
  <si>
    <t>c) DN 160 mm</t>
  </si>
  <si>
    <t>Blocchi forati BF 00-21 per pareti divisorie interne</t>
  </si>
  <si>
    <t>Solai, piani e con inclinazione fino al 10%, compresi casseri, impalcato rompitratta, e il solo traliccio in acciaio tondo eseguito con travetti prefabbricati</t>
  </si>
  <si>
    <t>Sovrapprezzo curve, piani o ascendenti</t>
  </si>
  <si>
    <t>Rete a maglia plastificata:</t>
  </si>
  <si>
    <t>02.15.03.05g*</t>
  </si>
  <si>
    <t>02.15.03.04g*</t>
  </si>
  <si>
    <t>c) per muri in elevazione di spessore &gt; di 20 cm, Rck &gt; 25 N/mm2</t>
  </si>
  <si>
    <t xml:space="preserve"> 02.11</t>
  </si>
  <si>
    <t xml:space="preserve"> 02.12.02.03</t>
  </si>
  <si>
    <t xml:space="preserve"> 02.12.02.05</t>
  </si>
  <si>
    <t>*f) altezza totale = 34 cm</t>
  </si>
  <si>
    <t xml:space="preserve"> 09.03.03</t>
  </si>
  <si>
    <t xml:space="preserve"> 09.07.01.02</t>
  </si>
  <si>
    <t xml:space="preserve"> 12</t>
  </si>
  <si>
    <t>Griglia a maglia quadrata:</t>
  </si>
  <si>
    <t>09.06.06.01.c*</t>
  </si>
  <si>
    <t>Vetrata termoisolante, con gas, composta da tre lastre di vetro; lastre interne ed esterne in vetro float chiaro con una faccia resa basso emissiva mediante deposito di ossidi metallici o metalli nobili, ottenuto mediante polverizzazione catodica in campo elettromagnetico e sotto vuoto spinto, spessore nominale 4 mm; lastra intermedia in vetro float incolore, spessore nominale 4 mm; unite al perimetro da intercalare sigillato alle lastre e tra di esse delimitante intercapedini di gas argon (90%), per la vetrazione di finestre, porte e vetrate; fornita e posta in opera con tasselli nella scanalatura portavetro, bloccata al serramento con listello fermavetro, sigillata a tenuta stagna con cordone di mastice su ambo i lati. Esecuzione conforme disegno: Ug=0,6 W/m2K</t>
  </si>
  <si>
    <t>c) primo strato con malta di cemento (rinzaffo), secondo strato con malta eminentemente idraulica dosata a 550 kg per m³ d’impasto e stabilitura con calce        idrata</t>
  </si>
  <si>
    <t>Membrana sintetica in lega di poliolefine flessibili normali (FPO), codice “FPO 01.00.00.”, spessore mm 1,5 (nr. 201) per il solai sopra l' interrato e per l' isolazione          del tetto</t>
  </si>
  <si>
    <t>Massetto alleggerito in calcestruzzo cellulare densità 400-500 kg/m3 (sp. 7 cm) (nr. 310)</t>
  </si>
  <si>
    <t>CASELLARI E ARMADI</t>
  </si>
  <si>
    <t>getto in vista per la rampa e la zona d´ingresso</t>
  </si>
  <si>
    <t>UM</t>
  </si>
  <si>
    <t>Membrana in PE a bassa densità (LDPE), g/m² 270, spessore 0,30 mm, come strato di scorrimento e/o separazione (nr.252) per il tetto (freno vapore)</t>
  </si>
  <si>
    <t>Incl. sistema e elementi di fissagio, angolari, rivetti, chiodature e viti, tutti gli accessori e ogni altra prestazione accessoria occorrente. Spessore pannelli 10 mm - Esecuzione conforme disegni.</t>
  </si>
  <si>
    <t xml:space="preserve"> 02.16.06.02</t>
  </si>
  <si>
    <t>Caditoia in ghisa: (nr. 571)</t>
  </si>
  <si>
    <t>a) 300x300 mm, 15-20 kg</t>
  </si>
  <si>
    <t>b) 400x400 mm, 20-30kg</t>
  </si>
  <si>
    <t xml:space="preserve"> 09.07.01.01*</t>
  </si>
  <si>
    <t>Avvolgibile in PVC</t>
  </si>
  <si>
    <t>Somma Opere edili</t>
  </si>
  <si>
    <t>Somma dei lavori</t>
  </si>
  <si>
    <t>Corrimano acciaio inossidabile - fissato al muro con tutti elementi di fissagio</t>
  </si>
  <si>
    <t>Misure 110x50x60 (H) cm</t>
  </si>
  <si>
    <t>Portoncini blindati in legno:</t>
  </si>
  <si>
    <t xml:space="preserve"> 09.06.02</t>
  </si>
  <si>
    <t xml:space="preserve">Pendenza ca. 24°, altezza max 1.200 slm, max. decompressione 1,5 KN/m² . Il sottotetto dev’essere allacciato al pluviale. Esecuzione di mantovane e velette e rivestimento  inferiore del tetto sporgente , esecuzione sec. disegno, misure 2500 x 920 mm, spessore 8 mm, colore R-Color Carat -  Black Opal 7020; 
Realizzazione dei colmi con posa dei pannelli di copertura in fibrocemento di formato grande  e superficie liscia. (vedi pos. 2) Profili di ventilazione sui due lati incluso grondaie di colmo in lamiera uginox i fissaggi meccanici,  le guarnizioni, le scossaline in lamiera per i giunti verticali. 
Sezione dei profili di ventilazione in alluminio 70x30 mm. Paraneve per pannelli di copertura in fibrocemento di formato grande e superficie liscia Supporto zincato del paraneve fissato meccanicamente ogni 500 mm avente un foro da ½  pollice.  Tubo paraneve zincato e filettato con muffole da ½ pollice inserito nel foro del supporto.
Incluso tutte le opere complementari necessarie. Tutti i dettagli secondo i disegni del progettista e indicazioni del produttore dei pannelli Integral Plan o similare.
</t>
  </si>
  <si>
    <t>a) sviluppo 150 mm per lo zoccolo</t>
  </si>
  <si>
    <t>b) sviluppo 300 mm per il vano scala nel interrato, muro - panello HPL</t>
  </si>
  <si>
    <t>Polistirene espanso per zoccoli e  balconi   (nr. 270)</t>
  </si>
  <si>
    <t>b) spessore: 8 cm per zoccoli</t>
  </si>
  <si>
    <t>b) spessore: 12 cm per balconi</t>
  </si>
  <si>
    <t xml:space="preserve">Rivestimento di facciata in pannelli in fibrocemento, Tipo Swisspearl o equivalente per i pilastri della facciata; Pannelli di copertura in fibrocemento di formato grande e superficie liscia, tipo Swissplearl  Integral Plan oppure equivalente. La colorazione in superficie è del medesimo colore della materia che lo compone. Impregnatura e trattamento di superficie R. (Roofing =  resistente alle  intemperie e alla neve) Resistenza del colore &gt;3 gem. ASTM G 155-00, Resistenza al gelo sec. EN 12467 categoria A, classe 5, Resistenza alla temperatura -40° a +80°,  incombustibile non infiammabile, Resistenza al fuoco A2-s1, Densità 1,8 g/cm3, Coefficiente di conducibilità termica 0,546 W/mK, Resistenza di trazione alla flessione 20/28MPa; sottostruttura in acciao sec. disegno con viti autofilettanti e con le scossaline originali in lamiera per i giunti verticali e con i profili che il  sistema di montaggio richiede, </t>
  </si>
  <si>
    <t>Enthalten ist die Werkplanung incl. Standfestigkeitsnachweis und  Aufmass vor Ort. Spessore pannelli 8 mm - Esecuzione conforme disegni.</t>
  </si>
  <si>
    <t xml:space="preserve">Panelli per l' esecuzione dei parapetti in panelli HPL per la scale interna, tipo Trespa Athlon  o equivalente ,  (purchè con caratteristiche tecnico-prestazionali equivalenti o superiori comprovate da specifiche schede tecniche da sottoporre alla Committente e/o alla D.L. per approvazione) fornire e montare con spazio di toleranza;  prodotti conformemente alle norme EN 438-6, con marcatura CE, non poroso - resistente all’aggressione dei prodotti chimici (antigraffiti),  resistenti alle intemperie, ai graffi, alla luce ed ai raggi UV, stabilità di colore con classificazione 4-5 sec. NEN ISO105 A02-93 e garantiti 10 anni, Resistenza della superficie  min. 40 N, Modulo di elasticità  lungot./trasvers. 14.000/10.000 N/mm2, Resistenza alla flessione  lungot./trasvers. 140/100 N/mm2; La struttura in acciaio eseguita come da indicazioni della statica verrá compensata separatamente. I pannelli verranno fissati alla struttura in acciaio </t>
  </si>
  <si>
    <t>Sovrapprezzo per vetrocamera acustico (facciata ovest negli alloggi)</t>
  </si>
  <si>
    <t>con l´ausilio di rivetti a scomparsa, diametro testa 16mm, diametro del gambo  5 mm, testa non laccata in materiale V4A e con mandrino in V2A. Incluso il taglio dei fori per l' illuminazione sec. diesegno. Incl. sistema e elementi di fissagio, angolari, rivetti, chiodature e viti, tutti gli accessori e ogni altra prestazione accessoria occorrente. Incluso disegno di officina, certificato di tenuta e misure al vero.  Spessore pannelli 10 mm - Esecuzione conforme disegni.</t>
  </si>
  <si>
    <t>Panelli per l' esecuzione di un separatore per i balconi usati in comune in HPL per l' esterno, tipo  “Trespa”  o equivalente ,  (purchè con caratteristiche tecnico-prestazionali equivalenti o superiori comprovate da specifiche schede tecniche da sottoporre alla Committente e/o alla D.L. per approvazione) fornire e montare con spazio di toleranza;  prodotti conformemente alle norme EN 438-6, con marcatura CE, non poroso - resistente all’aggressione dei prodotti chimici (antigraffiti),  resistenti alle intemperie, ai graffi, alla luce ed ai raggi UV, stabilità di colore con classificazione 4-5 sec. NEN ISO105 A02-93 e garantiti 10 anni, Resistenza della superficie  min. 40 N, Modulo di elasticità  lungot./trasvers. 14.000/10.000 N/mm2, Resistenza alla flessione  lungot./trasvers. 140/100 N/mm2; La struttura in acciaio eseguita come da indicazioni della statica verrá compensata separatamente. I pannelli verranno fissati alla struttura in acciaio con l´ausilio di rivetti a scomparsa, diametro testa 16mm, diametro del gambo 5 mm, testa non laccata in materiale V4A e con mandrino in V2A.</t>
  </si>
  <si>
    <t>PREZZO IN CIFRE</t>
  </si>
  <si>
    <t>PREZZO IN LETT.</t>
  </si>
  <si>
    <t>QUANTITÁ CORR.</t>
  </si>
  <si>
    <t>c)* spessore 16 cm, da 800 Kg/m³ (muri per installazioni bagni)</t>
  </si>
  <si>
    <t>Membrana in PP “non tessuto”, come strato di regolarizzazione, g/m2 500 (nr.255) per solai sopra l' interrato, terrazze e negli appartamenti sotto isol. anticalpestio</t>
  </si>
  <si>
    <t>c) con azionamento elettrico nell´appartamento per disabili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</si>
</sst>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;\-#,##0.000"/>
    <numFmt numFmtId="173" formatCode="[$€-410]\ #,##0.00"/>
    <numFmt numFmtId="174" formatCode="#,##0.000"/>
    <numFmt numFmtId="175" formatCode="#,##0.0"/>
    <numFmt numFmtId="176" formatCode="#,##0.0;\-#,##0.0"/>
    <numFmt numFmtId="177" formatCode="00000"/>
    <numFmt numFmtId="178" formatCode="[$€-410]\ #,##0;\-[$€-410]\ #,##0"/>
    <numFmt numFmtId="179" formatCode="[$€-410]\ #,##0.00;\-[$€-410]\ #,##0.00"/>
    <numFmt numFmtId="180" formatCode="0.0%"/>
    <numFmt numFmtId="181" formatCode="#,##0.0000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6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9"/>
      <name val="ATRotis Semisans 55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ATRotis Semisans 55"/>
      <family val="2"/>
    </font>
    <font>
      <i/>
      <sz val="8"/>
      <name val="Arial"/>
      <family val="2"/>
    </font>
    <font>
      <sz val="8"/>
      <name val="Garamond"/>
      <family val="0"/>
    </font>
    <font>
      <i/>
      <sz val="8"/>
      <name val="ATRotis Semisans 45 Ligh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vertical="top"/>
      <protection/>
    </xf>
    <xf numFmtId="173" fontId="4" fillId="0" borderId="1" xfId="0" applyNumberFormat="1" applyFont="1" applyFill="1" applyBorder="1" applyAlignment="1" applyProtection="1">
      <alignment horizontal="right"/>
      <protection/>
    </xf>
    <xf numFmtId="173" fontId="4" fillId="0" borderId="0" xfId="0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 locked="0"/>
    </xf>
    <xf numFmtId="49" fontId="0" fillId="0" borderId="1" xfId="0" applyNumberFormat="1" applyFont="1" applyFill="1" applyBorder="1" applyAlignment="1" applyProtection="1">
      <alignment vertical="top"/>
      <protection/>
    </xf>
    <xf numFmtId="49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4" fontId="6" fillId="0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top"/>
      <protection/>
    </xf>
    <xf numFmtId="0" fontId="5" fillId="0" borderId="1" xfId="0" applyFont="1" applyFill="1" applyBorder="1" applyAlignment="1" applyProtection="1">
      <alignment vertical="top"/>
      <protection/>
    </xf>
    <xf numFmtId="0" fontId="5" fillId="0" borderId="1" xfId="0" applyFont="1" applyFill="1" applyBorder="1" applyAlignment="1" applyProtection="1">
      <alignment vertical="top" wrapText="1"/>
      <protection/>
    </xf>
    <xf numFmtId="0" fontId="6" fillId="0" borderId="1" xfId="0" applyFont="1" applyFill="1" applyBorder="1" applyAlignment="1" applyProtection="1">
      <alignment horizontal="left" wrapText="1"/>
      <protection/>
    </xf>
    <xf numFmtId="173" fontId="5" fillId="0" borderId="1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vertical="top" wrapText="1"/>
      <protection/>
    </xf>
    <xf numFmtId="4" fontId="6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 applyProtection="1">
      <alignment vertical="top"/>
      <protection/>
    </xf>
    <xf numFmtId="0" fontId="6" fillId="0" borderId="1" xfId="0" applyFont="1" applyFill="1" applyBorder="1" applyAlignment="1" applyProtection="1">
      <alignment vertical="top"/>
      <protection/>
    </xf>
    <xf numFmtId="173" fontId="6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left" wrapText="1"/>
      <protection/>
    </xf>
    <xf numFmtId="173" fontId="5" fillId="0" borderId="1" xfId="0" applyNumberFormat="1" applyFont="1" applyFill="1" applyBorder="1" applyAlignment="1" applyProtection="1">
      <alignment horizontal="right"/>
      <protection/>
    </xf>
    <xf numFmtId="4" fontId="5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 applyProtection="1">
      <alignment horizontal="left" wrapText="1"/>
      <protection/>
    </xf>
    <xf numFmtId="4" fontId="7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173" fontId="5" fillId="0" borderId="1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4" fontId="5" fillId="0" borderId="0" xfId="0" applyNumberFormat="1" applyFont="1" applyFill="1" applyBorder="1" applyAlignment="1">
      <alignment horizontal="right" wrapText="1"/>
    </xf>
    <xf numFmtId="173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173" fontId="5" fillId="0" borderId="0" xfId="0" applyNumberFormat="1" applyFont="1" applyFill="1" applyBorder="1" applyAlignment="1" applyProtection="1">
      <alignment horizontal="right"/>
      <protection locked="0"/>
    </xf>
    <xf numFmtId="39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39" fontId="5" fillId="0" borderId="1" xfId="0" applyNumberFormat="1" applyFont="1" applyBorder="1" applyAlignment="1" applyProtection="1">
      <alignment horizontal="right" vertical="top"/>
      <protection/>
    </xf>
    <xf numFmtId="173" fontId="5" fillId="0" borderId="1" xfId="0" applyNumberFormat="1" applyFont="1" applyFill="1" applyBorder="1" applyAlignment="1" applyProtection="1">
      <alignment vertical="top"/>
      <protection/>
    </xf>
    <xf numFmtId="0" fontId="6" fillId="0" borderId="1" xfId="0" applyFont="1" applyFill="1" applyBorder="1" applyAlignment="1">
      <alignment horizontal="right" wrapText="1"/>
    </xf>
    <xf numFmtId="173" fontId="6" fillId="0" borderId="1" xfId="0" applyNumberFormat="1" applyFont="1" applyFill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right" vertical="top"/>
      <protection/>
    </xf>
    <xf numFmtId="0" fontId="5" fillId="0" borderId="1" xfId="0" applyFont="1" applyFill="1" applyBorder="1" applyAlignment="1" applyProtection="1">
      <alignment horizontal="left" vertical="top"/>
      <protection/>
    </xf>
    <xf numFmtId="0" fontId="5" fillId="0" borderId="1" xfId="0" applyFont="1" applyFill="1" applyBorder="1" applyAlignment="1">
      <alignment horizontal="right" wrapText="1"/>
    </xf>
    <xf numFmtId="173" fontId="6" fillId="0" borderId="1" xfId="0" applyNumberFormat="1" applyFont="1" applyFill="1" applyBorder="1" applyAlignment="1" applyProtection="1">
      <alignment vertical="top"/>
      <protection/>
    </xf>
    <xf numFmtId="39" fontId="5" fillId="0" borderId="0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4" fontId="6" fillId="0" borderId="0" xfId="0" applyNumberFormat="1" applyFont="1" applyFill="1" applyBorder="1" applyAlignment="1">
      <alignment horizontal="right" wrapText="1"/>
    </xf>
    <xf numFmtId="173" fontId="6" fillId="0" borderId="0" xfId="0" applyNumberFormat="1" applyFont="1" applyFill="1" applyAlignment="1" applyProtection="1">
      <alignment vertical="top"/>
      <protection locked="0"/>
    </xf>
    <xf numFmtId="173" fontId="5" fillId="0" borderId="0" xfId="0" applyNumberFormat="1" applyFont="1" applyFill="1" applyAlignment="1" applyProtection="1">
      <alignment vertical="top"/>
      <protection locked="0"/>
    </xf>
    <xf numFmtId="173" fontId="5" fillId="0" borderId="0" xfId="0" applyNumberFormat="1" applyFont="1" applyFill="1" applyBorder="1" applyAlignment="1" applyProtection="1">
      <alignment horizontal="right" wrapText="1"/>
      <protection locked="0"/>
    </xf>
    <xf numFmtId="173" fontId="5" fillId="0" borderId="1" xfId="0" applyNumberFormat="1" applyFont="1" applyFill="1" applyBorder="1" applyAlignment="1" applyProtection="1">
      <alignment vertical="top"/>
      <protection locked="0"/>
    </xf>
    <xf numFmtId="174" fontId="6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right" wrapText="1"/>
    </xf>
    <xf numFmtId="174" fontId="5" fillId="0" borderId="1" xfId="0" applyNumberFormat="1" applyFont="1" applyFill="1" applyBorder="1" applyAlignment="1">
      <alignment horizontal="right"/>
    </xf>
    <xf numFmtId="174" fontId="5" fillId="0" borderId="1" xfId="0" applyNumberFormat="1" applyFont="1" applyFill="1" applyBorder="1" applyAlignment="1">
      <alignment horizontal="right" wrapText="1"/>
    </xf>
    <xf numFmtId="174" fontId="5" fillId="0" borderId="0" xfId="0" applyNumberFormat="1" applyFont="1" applyFill="1" applyBorder="1" applyAlignment="1">
      <alignment horizontal="right" wrapText="1"/>
    </xf>
    <xf numFmtId="173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vertical="top" wrapText="1"/>
      <protection/>
    </xf>
    <xf numFmtId="0" fontId="5" fillId="0" borderId="2" xfId="0" applyFont="1" applyFill="1" applyBorder="1" applyAlignment="1" applyProtection="1">
      <alignment horizontal="left" wrapText="1"/>
      <protection/>
    </xf>
    <xf numFmtId="4" fontId="5" fillId="0" borderId="2" xfId="0" applyNumberFormat="1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 horizontal="right"/>
    </xf>
    <xf numFmtId="0" fontId="5" fillId="0" borderId="2" xfId="0" applyFont="1" applyBorder="1" applyAlignment="1" applyProtection="1">
      <alignment vertical="top"/>
      <protection/>
    </xf>
    <xf numFmtId="0" fontId="5" fillId="0" borderId="2" xfId="0" applyFont="1" applyFill="1" applyBorder="1" applyAlignment="1" applyProtection="1">
      <alignment horizontal="left" vertical="top"/>
      <protection/>
    </xf>
    <xf numFmtId="0" fontId="5" fillId="0" borderId="3" xfId="0" applyFont="1" applyBorder="1" applyAlignment="1" applyProtection="1">
      <alignment vertical="top"/>
      <protection/>
    </xf>
    <xf numFmtId="0" fontId="5" fillId="0" borderId="3" xfId="0" applyFont="1" applyFill="1" applyBorder="1" applyAlignment="1" applyProtection="1">
      <alignment vertical="top" wrapText="1"/>
      <protection/>
    </xf>
    <xf numFmtId="0" fontId="5" fillId="0" borderId="3" xfId="0" applyFont="1" applyFill="1" applyBorder="1" applyAlignment="1" applyProtection="1">
      <alignment horizontal="left" wrapText="1"/>
      <protection/>
    </xf>
    <xf numFmtId="4" fontId="5" fillId="0" borderId="3" xfId="0" applyNumberFormat="1" applyFont="1" applyFill="1" applyBorder="1" applyAlignment="1">
      <alignment horizontal="right" wrapText="1"/>
    </xf>
    <xf numFmtId="0" fontId="5" fillId="0" borderId="3" xfId="0" applyNumberFormat="1" applyFont="1" applyFill="1" applyBorder="1" applyAlignment="1" applyProtection="1">
      <alignment vertical="top" wrapText="1"/>
      <protection/>
    </xf>
    <xf numFmtId="0" fontId="5" fillId="0" borderId="4" xfId="0" applyFont="1" applyBorder="1" applyAlignment="1" applyProtection="1">
      <alignment vertical="top"/>
      <protection/>
    </xf>
    <xf numFmtId="0" fontId="5" fillId="0" borderId="4" xfId="0" applyFont="1" applyFill="1" applyBorder="1" applyAlignment="1" applyProtection="1">
      <alignment vertical="top" wrapText="1"/>
      <protection/>
    </xf>
    <xf numFmtId="0" fontId="5" fillId="0" borderId="4" xfId="0" applyFont="1" applyFill="1" applyBorder="1" applyAlignment="1" applyProtection="1">
      <alignment horizontal="left" wrapText="1"/>
      <protection/>
    </xf>
    <xf numFmtId="4" fontId="5" fillId="0" borderId="4" xfId="0" applyNumberFormat="1" applyFont="1" applyFill="1" applyBorder="1" applyAlignment="1">
      <alignment horizontal="right" wrapText="1"/>
    </xf>
    <xf numFmtId="4" fontId="5" fillId="0" borderId="4" xfId="0" applyNumberFormat="1" applyFont="1" applyFill="1" applyBorder="1" applyAlignment="1">
      <alignment horizontal="right"/>
    </xf>
    <xf numFmtId="0" fontId="5" fillId="0" borderId="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4" xfId="0" applyFont="1" applyFill="1" applyBorder="1" applyAlignment="1" applyProtection="1">
      <alignment horizontal="left" vertical="top"/>
      <protection/>
    </xf>
    <xf numFmtId="0" fontId="9" fillId="0" borderId="1" xfId="0" applyFont="1" applyFill="1" applyBorder="1" applyAlignment="1" applyProtection="1">
      <alignment vertical="top"/>
      <protection/>
    </xf>
    <xf numFmtId="49" fontId="8" fillId="0" borderId="1" xfId="0" applyNumberFormat="1" applyFont="1" applyFill="1" applyBorder="1" applyAlignment="1" applyProtection="1">
      <alignment horizontal="left" vertical="top"/>
      <protection/>
    </xf>
    <xf numFmtId="0" fontId="8" fillId="0" borderId="1" xfId="0" applyFont="1" applyFill="1" applyBorder="1" applyAlignment="1" applyProtection="1">
      <alignment vertical="top"/>
      <protection/>
    </xf>
    <xf numFmtId="0" fontId="9" fillId="0" borderId="1" xfId="0" applyFont="1" applyFill="1" applyBorder="1" applyAlignment="1" applyProtection="1">
      <alignment vertical="top" wrapText="1"/>
      <protection/>
    </xf>
    <xf numFmtId="0" fontId="10" fillId="0" borderId="1" xfId="0" applyNumberFormat="1" applyFont="1" applyFill="1" applyBorder="1" applyAlignment="1" applyProtection="1">
      <alignment vertical="top"/>
      <protection/>
    </xf>
    <xf numFmtId="0" fontId="11" fillId="0" borderId="1" xfId="0" applyFont="1" applyFill="1" applyBorder="1" applyAlignment="1" applyProtection="1">
      <alignment vertical="top" wrapText="1"/>
      <protection/>
    </xf>
    <xf numFmtId="0" fontId="8" fillId="0" borderId="1" xfId="0" applyFont="1" applyFill="1" applyBorder="1" applyAlignment="1" applyProtection="1">
      <alignment vertical="top" wrapText="1"/>
      <protection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/>
      <protection/>
    </xf>
    <xf numFmtId="0" fontId="8" fillId="0" borderId="1" xfId="0" applyFont="1" applyFill="1" applyBorder="1" applyAlignment="1" applyProtection="1">
      <alignment horizontal="left" vertical="top"/>
      <protection/>
    </xf>
    <xf numFmtId="0" fontId="9" fillId="0" borderId="1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vertical="top"/>
      <protection/>
    </xf>
    <xf numFmtId="49" fontId="8" fillId="0" borderId="1" xfId="0" applyNumberFormat="1" applyFont="1" applyFill="1" applyBorder="1" applyAlignment="1" applyProtection="1">
      <alignment vertical="top"/>
      <protection/>
    </xf>
    <xf numFmtId="0" fontId="9" fillId="0" borderId="2" xfId="0" applyFont="1" applyFill="1" applyBorder="1" applyAlignment="1" applyProtection="1">
      <alignment vertical="top"/>
      <protection/>
    </xf>
    <xf numFmtId="0" fontId="9" fillId="0" borderId="5" xfId="0" applyFont="1" applyFill="1" applyBorder="1" applyAlignment="1" applyProtection="1">
      <alignment vertical="top"/>
      <protection/>
    </xf>
    <xf numFmtId="0" fontId="9" fillId="0" borderId="3" xfId="0" applyFont="1" applyFill="1" applyBorder="1" applyAlignment="1" applyProtection="1">
      <alignment vertical="top"/>
      <protection/>
    </xf>
    <xf numFmtId="0" fontId="9" fillId="0" borderId="4" xfId="0" applyFont="1" applyFill="1" applyBorder="1" applyAlignment="1" applyProtection="1">
      <alignment vertical="top"/>
      <protection/>
    </xf>
    <xf numFmtId="0" fontId="12" fillId="0" borderId="4" xfId="0" applyFont="1" applyFill="1" applyBorder="1" applyAlignment="1" applyProtection="1">
      <alignment horizontal="left" indent="8"/>
      <protection/>
    </xf>
    <xf numFmtId="0" fontId="9" fillId="0" borderId="3" xfId="0" applyFont="1" applyFill="1" applyBorder="1" applyAlignment="1" applyProtection="1">
      <alignment vertical="top" wrapText="1"/>
      <protection/>
    </xf>
    <xf numFmtId="0" fontId="11" fillId="0" borderId="2" xfId="0" applyFont="1" applyFill="1" applyBorder="1" applyAlignment="1" applyProtection="1">
      <alignment vertical="top"/>
      <protection/>
    </xf>
    <xf numFmtId="0" fontId="11" fillId="0" borderId="4" xfId="0" applyFont="1" applyFill="1" applyBorder="1" applyAlignment="1" applyProtection="1">
      <alignment vertical="top"/>
      <protection/>
    </xf>
    <xf numFmtId="0" fontId="11" fillId="0" borderId="3" xfId="0" applyFont="1" applyFill="1" applyBorder="1" applyAlignment="1" applyProtection="1">
      <alignment vertical="top"/>
      <protection/>
    </xf>
    <xf numFmtId="0" fontId="13" fillId="0" borderId="1" xfId="0" applyNumberFormat="1" applyFont="1" applyFill="1" applyBorder="1" applyAlignment="1" applyProtection="1">
      <alignment horizontal="left" vertical="top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 applyProtection="1">
      <alignment horizontal="center" vertical="center"/>
      <protection/>
    </xf>
    <xf numFmtId="2" fontId="5" fillId="0" borderId="1" xfId="0" applyNumberFormat="1" applyFont="1" applyFill="1" applyBorder="1" applyAlignment="1" applyProtection="1">
      <alignment horizontal="right"/>
      <protection/>
    </xf>
    <xf numFmtId="2" fontId="6" fillId="0" borderId="1" xfId="0" applyNumberFormat="1" applyFont="1" applyFill="1" applyBorder="1" applyAlignment="1" applyProtection="1">
      <alignment horizontal="right"/>
      <protection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top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right"/>
    </xf>
    <xf numFmtId="2" fontId="6" fillId="0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 horizontal="right"/>
      <protection locked="0"/>
    </xf>
    <xf numFmtId="0" fontId="9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horizontal="right" wrapText="1"/>
    </xf>
    <xf numFmtId="0" fontId="9" fillId="0" borderId="0" xfId="0" applyNumberFormat="1" applyFont="1" applyFill="1" applyBorder="1" applyAlignment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4" fontId="8" fillId="0" borderId="1" xfId="0" applyNumberFormat="1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 applyProtection="1">
      <alignment horizontal="center" vertical="center"/>
      <protection/>
    </xf>
    <xf numFmtId="173" fontId="8" fillId="0" borderId="1" xfId="0" applyNumberFormat="1" applyFont="1" applyFill="1" applyBorder="1" applyAlignment="1" applyProtection="1">
      <alignment horizontal="right"/>
      <protection/>
    </xf>
    <xf numFmtId="173" fontId="9" fillId="0" borderId="1" xfId="0" applyNumberFormat="1" applyFont="1" applyFill="1" applyBorder="1" applyAlignment="1" applyProtection="1">
      <alignment horizontal="right"/>
      <protection/>
    </xf>
    <xf numFmtId="173" fontId="9" fillId="2" borderId="1" xfId="0" applyNumberFormat="1" applyFont="1" applyFill="1" applyBorder="1" applyAlignment="1" applyProtection="1">
      <alignment horizontal="right"/>
      <protection locked="0"/>
    </xf>
    <xf numFmtId="4" fontId="9" fillId="0" borderId="2" xfId="0" applyNumberFormat="1" applyFont="1" applyFill="1" applyBorder="1" applyAlignment="1">
      <alignment horizontal="right"/>
    </xf>
    <xf numFmtId="173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39" fontId="9" fillId="0" borderId="1" xfId="0" applyNumberFormat="1" applyFont="1" applyFill="1" applyBorder="1" applyAlignment="1">
      <alignment horizontal="center" vertical="center"/>
    </xf>
    <xf numFmtId="39" fontId="8" fillId="0" borderId="1" xfId="0" applyNumberFormat="1" applyFont="1" applyFill="1" applyBorder="1" applyAlignment="1">
      <alignment horizontal="right"/>
    </xf>
    <xf numFmtId="39" fontId="8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/>
    </xf>
    <xf numFmtId="39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 wrapText="1"/>
    </xf>
    <xf numFmtId="39" fontId="9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/>
    </xf>
    <xf numFmtId="39" fontId="8" fillId="0" borderId="0" xfId="0" applyNumberFormat="1" applyFont="1" applyFill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zoomScaleSheetLayoutView="125" workbookViewId="0" topLeftCell="A4">
      <selection activeCell="M24" sqref="M24"/>
    </sheetView>
  </sheetViews>
  <sheetFormatPr defaultColWidth="11.421875" defaultRowHeight="12.75"/>
  <cols>
    <col min="1" max="1" width="4.421875" style="42" customWidth="1"/>
    <col min="2" max="2" width="8.7109375" style="108" customWidth="1"/>
    <col min="3" max="3" width="59.28125" style="47" customWidth="1"/>
    <col min="4" max="4" width="4.7109375" style="48" customWidth="1"/>
    <col min="5" max="5" width="9.8515625" style="49" bestFit="1" customWidth="1"/>
    <col min="6" max="6" width="7.8515625" style="130" customWidth="1"/>
    <col min="7" max="7" width="8.140625" style="132" customWidth="1"/>
    <col min="8" max="8" width="13.28125" style="153" customWidth="1"/>
    <col min="9" max="9" width="11.7109375" style="50" customWidth="1"/>
    <col min="10" max="10" width="16.00390625" style="28" customWidth="1"/>
    <col min="11" max="16384" width="11.421875" style="28" customWidth="1"/>
  </cols>
  <sheetData>
    <row r="1" spans="1:9" s="22" customFormat="1" ht="36">
      <c r="A1" s="18"/>
      <c r="B1" s="19" t="s">
        <v>140</v>
      </c>
      <c r="C1" s="19" t="s">
        <v>524</v>
      </c>
      <c r="D1" s="19" t="s">
        <v>626</v>
      </c>
      <c r="E1" s="20" t="s">
        <v>13</v>
      </c>
      <c r="F1" s="127" t="s">
        <v>655</v>
      </c>
      <c r="G1" s="142" t="s">
        <v>653</v>
      </c>
      <c r="H1" s="145" t="s">
        <v>654</v>
      </c>
      <c r="I1" s="21" t="s">
        <v>289</v>
      </c>
    </row>
    <row r="2" spans="1:9" ht="12">
      <c r="A2" s="23"/>
      <c r="B2" s="100"/>
      <c r="C2" s="25"/>
      <c r="D2" s="26"/>
      <c r="E2" s="20"/>
      <c r="F2" s="134"/>
      <c r="G2" s="134"/>
      <c r="H2" s="146"/>
      <c r="I2" s="27"/>
    </row>
    <row r="3" spans="1:9" ht="12">
      <c r="A3" s="23"/>
      <c r="B3" s="101" t="s">
        <v>290</v>
      </c>
      <c r="C3" s="29" t="s">
        <v>346</v>
      </c>
      <c r="D3" s="26"/>
      <c r="E3" s="30"/>
      <c r="F3" s="135"/>
      <c r="G3" s="135"/>
      <c r="H3" s="147"/>
      <c r="I3" s="27"/>
    </row>
    <row r="4" spans="1:9" ht="12">
      <c r="A4" s="23"/>
      <c r="B4" s="101"/>
      <c r="C4" s="29"/>
      <c r="D4" s="26"/>
      <c r="E4" s="30"/>
      <c r="F4" s="135"/>
      <c r="G4" s="135"/>
      <c r="H4" s="147"/>
      <c r="I4" s="27"/>
    </row>
    <row r="5" spans="1:9" s="35" customFormat="1" ht="12">
      <c r="A5" s="32"/>
      <c r="B5" s="102" t="s">
        <v>141</v>
      </c>
      <c r="C5" s="29" t="s">
        <v>525</v>
      </c>
      <c r="D5" s="26"/>
      <c r="E5" s="30"/>
      <c r="F5" s="136"/>
      <c r="G5" s="136"/>
      <c r="H5" s="148"/>
      <c r="I5" s="34"/>
    </row>
    <row r="6" spans="1:10" ht="48">
      <c r="A6" s="23">
        <v>1</v>
      </c>
      <c r="B6" s="100" t="s">
        <v>142</v>
      </c>
      <c r="C6" s="25" t="s">
        <v>57</v>
      </c>
      <c r="D6" s="36" t="s">
        <v>444</v>
      </c>
      <c r="E6" s="31">
        <f>1400*1.02</f>
        <v>1428</v>
      </c>
      <c r="F6" s="137"/>
      <c r="G6" s="137"/>
      <c r="H6" s="149"/>
      <c r="I6" s="37">
        <f>IF(F6="",(IF(E6="","",E6*G6)),F6*G6)</f>
        <v>0</v>
      </c>
      <c r="J6" s="37"/>
    </row>
    <row r="7" spans="1:9" ht="12">
      <c r="A7" s="23"/>
      <c r="B7" s="100" t="s">
        <v>321</v>
      </c>
      <c r="C7" s="25" t="s">
        <v>589</v>
      </c>
      <c r="D7" s="26"/>
      <c r="E7" s="31"/>
      <c r="F7" s="135"/>
      <c r="G7" s="135"/>
      <c r="H7" s="147"/>
      <c r="I7" s="37">
        <f aca="true" t="shared" si="0" ref="I7:I70">IF(F7="",(IF(E7="","",E7*G7)),F7*G7)</f>
      </c>
    </row>
    <row r="8" spans="1:9" ht="24">
      <c r="A8" s="23">
        <f>A6+1</f>
        <v>2</v>
      </c>
      <c r="B8" s="103"/>
      <c r="C8" s="25" t="s">
        <v>99</v>
      </c>
      <c r="D8" s="36" t="s">
        <v>54</v>
      </c>
      <c r="E8" s="31">
        <f>3680*1.03</f>
        <v>3790.4</v>
      </c>
      <c r="F8" s="137"/>
      <c r="G8" s="137"/>
      <c r="H8" s="149"/>
      <c r="I8" s="37">
        <f t="shared" si="0"/>
        <v>0</v>
      </c>
    </row>
    <row r="9" spans="1:9" ht="12">
      <c r="A9" s="23">
        <f>A8+1</f>
        <v>3</v>
      </c>
      <c r="B9" s="103"/>
      <c r="C9" s="25" t="s">
        <v>443</v>
      </c>
      <c r="D9" s="36" t="s">
        <v>54</v>
      </c>
      <c r="E9" s="31">
        <v>2130</v>
      </c>
      <c r="F9" s="137"/>
      <c r="G9" s="137"/>
      <c r="H9" s="149"/>
      <c r="I9" s="37">
        <f t="shared" si="0"/>
        <v>0</v>
      </c>
    </row>
    <row r="10" spans="1:9" ht="12">
      <c r="A10" s="23">
        <f>A9+1</f>
        <v>4</v>
      </c>
      <c r="B10" s="103"/>
      <c r="C10" s="25" t="s">
        <v>483</v>
      </c>
      <c r="D10" s="36" t="s">
        <v>54</v>
      </c>
      <c r="E10" s="31">
        <v>10</v>
      </c>
      <c r="F10" s="137"/>
      <c r="G10" s="137"/>
      <c r="H10" s="149"/>
      <c r="I10" s="37">
        <f t="shared" si="0"/>
        <v>0</v>
      </c>
    </row>
    <row r="11" spans="1:9" ht="24">
      <c r="A11" s="23"/>
      <c r="B11" s="100" t="s">
        <v>66</v>
      </c>
      <c r="C11" s="25" t="s">
        <v>94</v>
      </c>
      <c r="D11" s="26"/>
      <c r="E11" s="30"/>
      <c r="F11" s="135"/>
      <c r="G11" s="135"/>
      <c r="H11" s="147"/>
      <c r="I11" s="37">
        <f t="shared" si="0"/>
      </c>
    </row>
    <row r="12" spans="1:9" ht="12">
      <c r="A12" s="23">
        <f>A10+1</f>
        <v>5</v>
      </c>
      <c r="B12" s="103"/>
      <c r="C12" s="25" t="s">
        <v>86</v>
      </c>
      <c r="D12" s="36" t="s">
        <v>54</v>
      </c>
      <c r="E12" s="31">
        <v>300</v>
      </c>
      <c r="F12" s="137"/>
      <c r="G12" s="137"/>
      <c r="H12" s="149"/>
      <c r="I12" s="37">
        <f t="shared" si="0"/>
        <v>0</v>
      </c>
    </row>
    <row r="13" spans="1:9" ht="12">
      <c r="A13" s="23"/>
      <c r="B13" s="100" t="s">
        <v>196</v>
      </c>
      <c r="C13" s="25" t="s">
        <v>275</v>
      </c>
      <c r="D13" s="26"/>
      <c r="E13" s="31"/>
      <c r="F13" s="135"/>
      <c r="G13" s="135"/>
      <c r="H13" s="147"/>
      <c r="I13" s="37">
        <f t="shared" si="0"/>
      </c>
    </row>
    <row r="14" spans="1:9" ht="12">
      <c r="A14" s="23">
        <f>A12+1</f>
        <v>6</v>
      </c>
      <c r="B14" s="103"/>
      <c r="C14" s="25" t="s">
        <v>594</v>
      </c>
      <c r="D14" s="36" t="s">
        <v>54</v>
      </c>
      <c r="E14" s="31">
        <v>150</v>
      </c>
      <c r="F14" s="137"/>
      <c r="G14" s="137"/>
      <c r="H14" s="149"/>
      <c r="I14" s="37">
        <f t="shared" si="0"/>
        <v>0</v>
      </c>
    </row>
    <row r="15" spans="1:9" ht="12">
      <c r="A15" s="23">
        <f>A14+1</f>
        <v>7</v>
      </c>
      <c r="B15" s="103"/>
      <c r="C15" s="25" t="s">
        <v>174</v>
      </c>
      <c r="D15" s="36" t="s">
        <v>54</v>
      </c>
      <c r="E15" s="31">
        <v>150</v>
      </c>
      <c r="F15" s="137"/>
      <c r="G15" s="137"/>
      <c r="H15" s="149"/>
      <c r="I15" s="37">
        <f t="shared" si="0"/>
        <v>0</v>
      </c>
    </row>
    <row r="16" spans="1:9" ht="12">
      <c r="A16" s="23"/>
      <c r="B16" s="100" t="s">
        <v>157</v>
      </c>
      <c r="C16" s="25" t="s">
        <v>586</v>
      </c>
      <c r="D16" s="26"/>
      <c r="E16" s="31"/>
      <c r="F16" s="135"/>
      <c r="G16" s="135"/>
      <c r="H16" s="147"/>
      <c r="I16" s="37">
        <f t="shared" si="0"/>
      </c>
    </row>
    <row r="17" spans="1:9" ht="12">
      <c r="A17" s="23">
        <f>A15+1</f>
        <v>8</v>
      </c>
      <c r="B17" s="103"/>
      <c r="C17" s="25" t="s">
        <v>440</v>
      </c>
      <c r="D17" s="36" t="s">
        <v>54</v>
      </c>
      <c r="E17" s="31">
        <v>1700</v>
      </c>
      <c r="F17" s="137"/>
      <c r="G17" s="137"/>
      <c r="H17" s="149"/>
      <c r="I17" s="37">
        <f t="shared" si="0"/>
        <v>0</v>
      </c>
    </row>
    <row r="18" spans="1:9" ht="12">
      <c r="A18" s="23"/>
      <c r="B18" s="100" t="s">
        <v>158</v>
      </c>
      <c r="C18" s="25" t="s">
        <v>441</v>
      </c>
      <c r="D18" s="26"/>
      <c r="E18" s="31"/>
      <c r="F18" s="135"/>
      <c r="G18" s="135"/>
      <c r="H18" s="147"/>
      <c r="I18" s="37">
        <f t="shared" si="0"/>
      </c>
    </row>
    <row r="19" spans="1:9" ht="12">
      <c r="A19" s="23">
        <f>A17+1</f>
        <v>9</v>
      </c>
      <c r="B19" s="103"/>
      <c r="C19" s="25" t="s">
        <v>440</v>
      </c>
      <c r="D19" s="36" t="s">
        <v>54</v>
      </c>
      <c r="E19" s="31">
        <v>460</v>
      </c>
      <c r="F19" s="137"/>
      <c r="G19" s="137"/>
      <c r="H19" s="149"/>
      <c r="I19" s="37">
        <f t="shared" si="0"/>
        <v>0</v>
      </c>
    </row>
    <row r="20" spans="1:9" ht="12">
      <c r="A20" s="23">
        <f>A19+1</f>
        <v>10</v>
      </c>
      <c r="B20" s="100" t="s">
        <v>461</v>
      </c>
      <c r="C20" s="25" t="s">
        <v>128</v>
      </c>
      <c r="D20" s="36" t="s">
        <v>444</v>
      </c>
      <c r="E20" s="31">
        <v>1327</v>
      </c>
      <c r="F20" s="137"/>
      <c r="G20" s="137"/>
      <c r="H20" s="149"/>
      <c r="I20" s="37">
        <f t="shared" si="0"/>
        <v>0</v>
      </c>
    </row>
    <row r="21" spans="1:9" ht="12">
      <c r="A21" s="23">
        <f>A20+1</f>
        <v>11</v>
      </c>
      <c r="B21" s="100" t="s">
        <v>67</v>
      </c>
      <c r="C21" s="25" t="s">
        <v>95</v>
      </c>
      <c r="D21" s="36" t="s">
        <v>444</v>
      </c>
      <c r="E21" s="31">
        <v>1043</v>
      </c>
      <c r="F21" s="137"/>
      <c r="G21" s="137"/>
      <c r="H21" s="149"/>
      <c r="I21" s="37">
        <f t="shared" si="0"/>
        <v>0</v>
      </c>
    </row>
    <row r="22" spans="1:9" ht="12">
      <c r="A22" s="23"/>
      <c r="B22" s="100"/>
      <c r="C22" s="25"/>
      <c r="D22" s="36"/>
      <c r="E22" s="38"/>
      <c r="F22" s="135"/>
      <c r="G22" s="135"/>
      <c r="H22" s="147"/>
      <c r="I22" s="37">
        <f t="shared" si="0"/>
      </c>
    </row>
    <row r="23" spans="1:9" s="35" customFormat="1" ht="12">
      <c r="A23" s="32"/>
      <c r="B23" s="102" t="s">
        <v>68</v>
      </c>
      <c r="C23" s="29" t="s">
        <v>168</v>
      </c>
      <c r="D23" s="26"/>
      <c r="E23" s="30"/>
      <c r="F23" s="135"/>
      <c r="G23" s="135"/>
      <c r="H23" s="147"/>
      <c r="I23" s="37">
        <f t="shared" si="0"/>
      </c>
    </row>
    <row r="24" spans="1:9" s="35" customFormat="1" ht="12">
      <c r="A24" s="32"/>
      <c r="B24" s="102"/>
      <c r="C24" s="29"/>
      <c r="D24" s="26"/>
      <c r="E24" s="30"/>
      <c r="F24" s="135"/>
      <c r="G24" s="135"/>
      <c r="H24" s="147"/>
      <c r="I24" s="37">
        <f t="shared" si="0"/>
      </c>
    </row>
    <row r="25" spans="1:9" ht="12">
      <c r="A25" s="23"/>
      <c r="B25" s="100" t="s">
        <v>69</v>
      </c>
      <c r="C25" s="25" t="s">
        <v>169</v>
      </c>
      <c r="D25" s="26"/>
      <c r="E25" s="30"/>
      <c r="F25" s="135"/>
      <c r="G25" s="135"/>
      <c r="H25" s="147"/>
      <c r="I25" s="37">
        <f t="shared" si="0"/>
      </c>
    </row>
    <row r="26" spans="1:9" ht="24">
      <c r="A26" s="23"/>
      <c r="B26" s="100" t="s">
        <v>182</v>
      </c>
      <c r="C26" s="25" t="s">
        <v>58</v>
      </c>
      <c r="D26" s="26"/>
      <c r="E26" s="30"/>
      <c r="F26" s="135"/>
      <c r="G26" s="135"/>
      <c r="H26" s="147"/>
      <c r="I26" s="37">
        <f t="shared" si="0"/>
      </c>
    </row>
    <row r="27" spans="1:9" ht="12">
      <c r="A27" s="23">
        <f>A21+1</f>
        <v>12</v>
      </c>
      <c r="B27" s="103"/>
      <c r="C27" s="25" t="s">
        <v>310</v>
      </c>
      <c r="D27" s="36" t="s">
        <v>444</v>
      </c>
      <c r="E27" s="31">
        <v>79</v>
      </c>
      <c r="F27" s="137"/>
      <c r="G27" s="137"/>
      <c r="H27" s="149"/>
      <c r="I27" s="37">
        <f t="shared" si="0"/>
        <v>0</v>
      </c>
    </row>
    <row r="28" spans="1:9" ht="12">
      <c r="A28" s="23">
        <f>A27+1</f>
        <v>13</v>
      </c>
      <c r="B28" s="103"/>
      <c r="C28" s="25" t="s">
        <v>488</v>
      </c>
      <c r="D28" s="36" t="s">
        <v>444</v>
      </c>
      <c r="E28" s="31">
        <v>1675</v>
      </c>
      <c r="F28" s="137"/>
      <c r="G28" s="137"/>
      <c r="H28" s="149"/>
      <c r="I28" s="37">
        <f t="shared" si="0"/>
        <v>0</v>
      </c>
    </row>
    <row r="29" spans="1:9" ht="12">
      <c r="A29" s="23">
        <f>A28+1</f>
        <v>14</v>
      </c>
      <c r="B29" s="103"/>
      <c r="C29" s="25" t="s">
        <v>419</v>
      </c>
      <c r="D29" s="36" t="s">
        <v>444</v>
      </c>
      <c r="E29" s="31">
        <v>650</v>
      </c>
      <c r="F29" s="137"/>
      <c r="G29" s="137"/>
      <c r="H29" s="149"/>
      <c r="I29" s="37">
        <f t="shared" si="0"/>
        <v>0</v>
      </c>
    </row>
    <row r="30" spans="1:9" ht="12">
      <c r="A30" s="23">
        <f>A29+1</f>
        <v>15</v>
      </c>
      <c r="B30" s="103"/>
      <c r="C30" s="25" t="s">
        <v>180</v>
      </c>
      <c r="D30" s="36" t="s">
        <v>444</v>
      </c>
      <c r="E30" s="31">
        <v>290</v>
      </c>
      <c r="F30" s="137"/>
      <c r="G30" s="137"/>
      <c r="H30" s="149"/>
      <c r="I30" s="37">
        <f t="shared" si="0"/>
        <v>0</v>
      </c>
    </row>
    <row r="31" spans="1:9" ht="24">
      <c r="A31" s="23">
        <f>A30+1</f>
        <v>16</v>
      </c>
      <c r="B31" s="103"/>
      <c r="C31" s="25" t="s">
        <v>40</v>
      </c>
      <c r="D31" s="36" t="s">
        <v>444</v>
      </c>
      <c r="E31" s="31">
        <v>64</v>
      </c>
      <c r="F31" s="137"/>
      <c r="G31" s="137"/>
      <c r="H31" s="149"/>
      <c r="I31" s="37">
        <f t="shared" si="0"/>
        <v>0</v>
      </c>
    </row>
    <row r="32" spans="1:9" ht="12">
      <c r="A32" s="23"/>
      <c r="B32" s="100" t="s">
        <v>442</v>
      </c>
      <c r="C32" s="25" t="s">
        <v>482</v>
      </c>
      <c r="D32" s="36"/>
      <c r="E32" s="38"/>
      <c r="F32" s="135"/>
      <c r="G32" s="135"/>
      <c r="H32" s="147"/>
      <c r="I32" s="37">
        <f t="shared" si="0"/>
      </c>
    </row>
    <row r="33" spans="1:9" ht="12">
      <c r="A33" s="23">
        <f>A31+1</f>
        <v>17</v>
      </c>
      <c r="B33" s="103"/>
      <c r="C33" s="25" t="s">
        <v>489</v>
      </c>
      <c r="D33" s="36" t="s">
        <v>467</v>
      </c>
      <c r="E33" s="38">
        <v>60</v>
      </c>
      <c r="F33" s="137"/>
      <c r="G33" s="137"/>
      <c r="H33" s="149"/>
      <c r="I33" s="37">
        <f t="shared" si="0"/>
        <v>0</v>
      </c>
    </row>
    <row r="34" spans="1:9" ht="12">
      <c r="A34" s="23"/>
      <c r="B34" s="103"/>
      <c r="C34" s="25"/>
      <c r="D34" s="36"/>
      <c r="E34" s="38"/>
      <c r="F34" s="135"/>
      <c r="G34" s="135"/>
      <c r="H34" s="147"/>
      <c r="I34" s="37">
        <f t="shared" si="0"/>
      </c>
    </row>
    <row r="35" spans="1:9" ht="12">
      <c r="A35" s="23"/>
      <c r="B35" s="100" t="s">
        <v>463</v>
      </c>
      <c r="C35" s="25" t="s">
        <v>70</v>
      </c>
      <c r="D35" s="36"/>
      <c r="E35" s="38"/>
      <c r="F35" s="135"/>
      <c r="G35" s="135"/>
      <c r="H35" s="147"/>
      <c r="I35" s="37">
        <f t="shared" si="0"/>
      </c>
    </row>
    <row r="36" spans="1:9" ht="24">
      <c r="A36" s="23"/>
      <c r="B36" s="100" t="s">
        <v>464</v>
      </c>
      <c r="C36" s="25" t="s">
        <v>198</v>
      </c>
      <c r="D36" s="36"/>
      <c r="E36" s="38"/>
      <c r="F36" s="135"/>
      <c r="G36" s="135"/>
      <c r="H36" s="147"/>
      <c r="I36" s="37">
        <f t="shared" si="0"/>
      </c>
    </row>
    <row r="37" spans="1:9" ht="12">
      <c r="A37" s="23">
        <f>A33+1</f>
        <v>18</v>
      </c>
      <c r="B37" s="103"/>
      <c r="C37" s="25" t="s">
        <v>242</v>
      </c>
      <c r="D37" s="36" t="s">
        <v>55</v>
      </c>
      <c r="E37" s="31">
        <v>77600</v>
      </c>
      <c r="F37" s="137"/>
      <c r="G37" s="137"/>
      <c r="H37" s="149"/>
      <c r="I37" s="37">
        <f t="shared" si="0"/>
        <v>0</v>
      </c>
    </row>
    <row r="38" spans="1:9" ht="12">
      <c r="A38" s="23">
        <f>A37+1</f>
        <v>19</v>
      </c>
      <c r="B38" s="103"/>
      <c r="C38" s="25" t="s">
        <v>234</v>
      </c>
      <c r="D38" s="36" t="s">
        <v>55</v>
      </c>
      <c r="E38" s="31">
        <v>20000</v>
      </c>
      <c r="F38" s="137"/>
      <c r="G38" s="137"/>
      <c r="H38" s="149"/>
      <c r="I38" s="37">
        <f t="shared" si="0"/>
        <v>0</v>
      </c>
    </row>
    <row r="39" spans="1:9" ht="12">
      <c r="A39" s="23"/>
      <c r="B39" s="103"/>
      <c r="C39" s="25"/>
      <c r="D39" s="36"/>
      <c r="E39" s="31"/>
      <c r="F39" s="135"/>
      <c r="G39" s="135"/>
      <c r="H39" s="147"/>
      <c r="I39" s="37">
        <f t="shared" si="0"/>
      </c>
    </row>
    <row r="40" spans="1:9" ht="12">
      <c r="A40" s="23"/>
      <c r="B40" s="100" t="s">
        <v>64</v>
      </c>
      <c r="C40" s="25" t="s">
        <v>135</v>
      </c>
      <c r="D40" s="36"/>
      <c r="E40" s="31"/>
      <c r="F40" s="135"/>
      <c r="G40" s="135"/>
      <c r="H40" s="147"/>
      <c r="I40" s="37">
        <f t="shared" si="0"/>
      </c>
    </row>
    <row r="41" spans="1:9" ht="12">
      <c r="A41" s="23"/>
      <c r="B41" s="100" t="s">
        <v>65</v>
      </c>
      <c r="C41" s="25" t="s">
        <v>209</v>
      </c>
      <c r="D41" s="36"/>
      <c r="E41" s="31"/>
      <c r="F41" s="135"/>
      <c r="G41" s="135"/>
      <c r="H41" s="147"/>
      <c r="I41" s="37">
        <f t="shared" si="0"/>
      </c>
    </row>
    <row r="42" spans="1:9" ht="12">
      <c r="A42" s="23">
        <f>A38+1</f>
        <v>20</v>
      </c>
      <c r="B42" s="103"/>
      <c r="C42" s="25" t="s">
        <v>116</v>
      </c>
      <c r="D42" s="36" t="s">
        <v>54</v>
      </c>
      <c r="E42" s="31">
        <v>118</v>
      </c>
      <c r="F42" s="137"/>
      <c r="G42" s="137"/>
      <c r="H42" s="149"/>
      <c r="I42" s="37">
        <f t="shared" si="0"/>
        <v>0</v>
      </c>
    </row>
    <row r="43" spans="1:9" ht="24">
      <c r="A43" s="23">
        <f>A42+1</f>
        <v>21</v>
      </c>
      <c r="B43" s="103"/>
      <c r="C43" s="25" t="s">
        <v>593</v>
      </c>
      <c r="D43" s="36" t="s">
        <v>54</v>
      </c>
      <c r="E43" s="31">
        <v>357</v>
      </c>
      <c r="F43" s="137"/>
      <c r="G43" s="137"/>
      <c r="H43" s="149"/>
      <c r="I43" s="37">
        <f t="shared" si="0"/>
        <v>0</v>
      </c>
    </row>
    <row r="44" spans="1:9" ht="12">
      <c r="A44" s="23">
        <f>A43+1</f>
        <v>22</v>
      </c>
      <c r="B44" s="103"/>
      <c r="C44" s="25" t="s">
        <v>610</v>
      </c>
      <c r="D44" s="36" t="s">
        <v>54</v>
      </c>
      <c r="E44" s="31">
        <v>241</v>
      </c>
      <c r="F44" s="137"/>
      <c r="G44" s="137"/>
      <c r="H44" s="149"/>
      <c r="I44" s="37">
        <f t="shared" si="0"/>
        <v>0</v>
      </c>
    </row>
    <row r="45" spans="1:9" ht="12">
      <c r="A45" s="23">
        <f>A44+1</f>
        <v>23</v>
      </c>
      <c r="B45" s="103"/>
      <c r="C45" s="25" t="s">
        <v>146</v>
      </c>
      <c r="D45" s="36" t="s">
        <v>54</v>
      </c>
      <c r="E45" s="31">
        <v>28</v>
      </c>
      <c r="F45" s="137"/>
      <c r="G45" s="137"/>
      <c r="H45" s="149"/>
      <c r="I45" s="37">
        <f t="shared" si="0"/>
        <v>0</v>
      </c>
    </row>
    <row r="46" spans="1:9" ht="24">
      <c r="A46" s="23">
        <f>A45+1</f>
        <v>24</v>
      </c>
      <c r="B46" s="103"/>
      <c r="C46" s="25" t="s">
        <v>117</v>
      </c>
      <c r="D46" s="36" t="s">
        <v>54</v>
      </c>
      <c r="E46" s="31">
        <v>145</v>
      </c>
      <c r="F46" s="137"/>
      <c r="G46" s="137"/>
      <c r="H46" s="149"/>
      <c r="I46" s="37">
        <f t="shared" si="0"/>
        <v>0</v>
      </c>
    </row>
    <row r="47" spans="1:9" ht="120">
      <c r="A47" s="24">
        <f>A46+1</f>
        <v>25</v>
      </c>
      <c r="B47" s="100" t="s">
        <v>518</v>
      </c>
      <c r="C47" s="25" t="s">
        <v>25</v>
      </c>
      <c r="D47" s="36" t="s">
        <v>54</v>
      </c>
      <c r="E47" s="31">
        <v>585</v>
      </c>
      <c r="F47" s="137"/>
      <c r="G47" s="137"/>
      <c r="H47" s="149"/>
      <c r="I47" s="37">
        <f t="shared" si="0"/>
        <v>0</v>
      </c>
    </row>
    <row r="48" spans="1:9" ht="12">
      <c r="A48" s="23"/>
      <c r="B48" s="103"/>
      <c r="C48" s="25"/>
      <c r="D48" s="36"/>
      <c r="E48" s="31"/>
      <c r="F48" s="135"/>
      <c r="G48" s="135"/>
      <c r="H48" s="147"/>
      <c r="I48" s="37">
        <f t="shared" si="0"/>
      </c>
    </row>
    <row r="49" spans="1:9" ht="12">
      <c r="A49" s="23"/>
      <c r="B49" s="100" t="s">
        <v>466</v>
      </c>
      <c r="C49" s="25" t="s">
        <v>118</v>
      </c>
      <c r="D49" s="36"/>
      <c r="E49" s="38"/>
      <c r="F49" s="135"/>
      <c r="G49" s="135"/>
      <c r="H49" s="147"/>
      <c r="I49" s="37">
        <f t="shared" si="0"/>
      </c>
    </row>
    <row r="50" spans="1:9" ht="36">
      <c r="A50" s="23"/>
      <c r="B50" s="100" t="s">
        <v>472</v>
      </c>
      <c r="C50" s="25" t="s">
        <v>605</v>
      </c>
      <c r="D50" s="36"/>
      <c r="E50" s="38"/>
      <c r="F50" s="135"/>
      <c r="G50" s="135"/>
      <c r="H50" s="147"/>
      <c r="I50" s="37">
        <f t="shared" si="0"/>
      </c>
    </row>
    <row r="51" spans="1:9" ht="12">
      <c r="A51" s="23">
        <f>A47+1</f>
        <v>26</v>
      </c>
      <c r="B51" s="103"/>
      <c r="C51" s="25" t="s">
        <v>89</v>
      </c>
      <c r="D51" s="36" t="s">
        <v>444</v>
      </c>
      <c r="E51" s="31">
        <v>870</v>
      </c>
      <c r="F51" s="137"/>
      <c r="G51" s="137"/>
      <c r="H51" s="149"/>
      <c r="I51" s="37">
        <f t="shared" si="0"/>
        <v>0</v>
      </c>
    </row>
    <row r="52" spans="1:9" ht="36">
      <c r="A52" s="23"/>
      <c r="B52" s="100" t="s">
        <v>183</v>
      </c>
      <c r="C52" s="25" t="s">
        <v>59</v>
      </c>
      <c r="D52" s="36"/>
      <c r="E52" s="38"/>
      <c r="F52" s="135"/>
      <c r="G52" s="135"/>
      <c r="H52" s="147"/>
      <c r="I52" s="37">
        <f t="shared" si="0"/>
      </c>
    </row>
    <row r="53" spans="1:9" ht="12">
      <c r="A53" s="23">
        <f>A51+1</f>
        <v>27</v>
      </c>
      <c r="B53" s="103"/>
      <c r="C53" s="25" t="s">
        <v>98</v>
      </c>
      <c r="D53" s="36" t="s">
        <v>444</v>
      </c>
      <c r="E53" s="31">
        <v>310</v>
      </c>
      <c r="F53" s="137"/>
      <c r="G53" s="137"/>
      <c r="H53" s="149"/>
      <c r="I53" s="37">
        <f t="shared" si="0"/>
        <v>0</v>
      </c>
    </row>
    <row r="54" spans="1:9" ht="12">
      <c r="A54" s="23">
        <f>A53+1</f>
        <v>28</v>
      </c>
      <c r="B54" s="103"/>
      <c r="C54" s="25" t="s">
        <v>614</v>
      </c>
      <c r="D54" s="36" t="s">
        <v>444</v>
      </c>
      <c r="E54" s="31">
        <v>320</v>
      </c>
      <c r="F54" s="137"/>
      <c r="G54" s="137"/>
      <c r="H54" s="149"/>
      <c r="I54" s="37">
        <f t="shared" si="0"/>
        <v>0</v>
      </c>
    </row>
    <row r="55" spans="1:9" ht="12">
      <c r="A55" s="24">
        <f>A54+1</f>
        <v>29</v>
      </c>
      <c r="B55" s="115" t="s">
        <v>585</v>
      </c>
      <c r="C55" s="25" t="s">
        <v>625</v>
      </c>
      <c r="D55" s="36" t="s">
        <v>54</v>
      </c>
      <c r="E55" s="31">
        <v>45</v>
      </c>
      <c r="F55" s="137"/>
      <c r="G55" s="137"/>
      <c r="H55" s="149"/>
      <c r="I55" s="37">
        <f t="shared" si="0"/>
        <v>0</v>
      </c>
    </row>
    <row r="56" spans="1:9" ht="12">
      <c r="A56" s="23"/>
      <c r="B56" s="104"/>
      <c r="C56" s="25"/>
      <c r="D56" s="39"/>
      <c r="E56" s="40"/>
      <c r="F56" s="135"/>
      <c r="G56" s="135"/>
      <c r="H56" s="147"/>
      <c r="I56" s="37">
        <f t="shared" si="0"/>
      </c>
    </row>
    <row r="57" spans="1:9" s="35" customFormat="1" ht="12">
      <c r="A57" s="32"/>
      <c r="B57" s="102" t="s">
        <v>184</v>
      </c>
      <c r="C57" s="29" t="s">
        <v>526</v>
      </c>
      <c r="D57" s="26"/>
      <c r="E57" s="30"/>
      <c r="F57" s="135"/>
      <c r="G57" s="135"/>
      <c r="H57" s="147"/>
      <c r="I57" s="37">
        <f t="shared" si="0"/>
      </c>
    </row>
    <row r="58" spans="1:9" ht="12">
      <c r="A58" s="23"/>
      <c r="B58" s="100"/>
      <c r="C58" s="25"/>
      <c r="D58" s="26"/>
      <c r="E58" s="30"/>
      <c r="F58" s="135"/>
      <c r="G58" s="135"/>
      <c r="H58" s="147"/>
      <c r="I58" s="37">
        <f t="shared" si="0"/>
      </c>
    </row>
    <row r="59" spans="1:9" ht="12">
      <c r="A59" s="23"/>
      <c r="B59" s="100" t="s">
        <v>185</v>
      </c>
      <c r="C59" s="25" t="s">
        <v>42</v>
      </c>
      <c r="D59" s="26"/>
      <c r="E59" s="30"/>
      <c r="F59" s="135"/>
      <c r="G59" s="135"/>
      <c r="H59" s="147"/>
      <c r="I59" s="37">
        <f t="shared" si="0"/>
      </c>
    </row>
    <row r="60" spans="1:9" ht="24">
      <c r="A60" s="23"/>
      <c r="B60" s="100" t="s">
        <v>145</v>
      </c>
      <c r="C60" s="25" t="s">
        <v>46</v>
      </c>
      <c r="D60" s="36"/>
      <c r="E60" s="38"/>
      <c r="F60" s="135"/>
      <c r="G60" s="135"/>
      <c r="H60" s="147"/>
      <c r="I60" s="37">
        <f t="shared" si="0"/>
      </c>
    </row>
    <row r="61" spans="1:9" ht="12">
      <c r="A61" s="23">
        <f>A55+1</f>
        <v>30</v>
      </c>
      <c r="B61" s="103"/>
      <c r="C61" s="25" t="s">
        <v>527</v>
      </c>
      <c r="D61" s="36" t="s">
        <v>444</v>
      </c>
      <c r="E61" s="38">
        <v>881</v>
      </c>
      <c r="F61" s="137"/>
      <c r="G61" s="137"/>
      <c r="H61" s="149"/>
      <c r="I61" s="37">
        <f t="shared" si="0"/>
        <v>0</v>
      </c>
    </row>
    <row r="62" spans="1:9" ht="36">
      <c r="A62" s="23"/>
      <c r="B62" s="100" t="s">
        <v>477</v>
      </c>
      <c r="C62" s="25" t="s">
        <v>545</v>
      </c>
      <c r="D62" s="36"/>
      <c r="E62" s="38"/>
      <c r="F62" s="135"/>
      <c r="G62" s="135"/>
      <c r="H62" s="147"/>
      <c r="I62" s="37">
        <f t="shared" si="0"/>
      </c>
    </row>
    <row r="63" spans="1:9" ht="12">
      <c r="A63" s="23">
        <f>A61+1</f>
        <v>31</v>
      </c>
      <c r="B63" s="103"/>
      <c r="C63" s="25" t="s">
        <v>527</v>
      </c>
      <c r="D63" s="36" t="s">
        <v>444</v>
      </c>
      <c r="E63" s="38">
        <v>145</v>
      </c>
      <c r="F63" s="137"/>
      <c r="G63" s="137"/>
      <c r="H63" s="149"/>
      <c r="I63" s="37">
        <f t="shared" si="0"/>
        <v>0</v>
      </c>
    </row>
    <row r="64" spans="1:9" ht="12">
      <c r="A64" s="23"/>
      <c r="B64" s="100" t="s">
        <v>143</v>
      </c>
      <c r="C64" s="25" t="s">
        <v>604</v>
      </c>
      <c r="D64" s="36"/>
      <c r="E64" s="38"/>
      <c r="F64" s="135"/>
      <c r="G64" s="135"/>
      <c r="H64" s="147"/>
      <c r="I64" s="37">
        <f t="shared" si="0"/>
      </c>
    </row>
    <row r="65" spans="1:9" ht="12">
      <c r="A65" s="23">
        <f>A63+1</f>
        <v>32</v>
      </c>
      <c r="B65" s="103"/>
      <c r="C65" s="25" t="s">
        <v>193</v>
      </c>
      <c r="D65" s="36" t="s">
        <v>444</v>
      </c>
      <c r="E65" s="38">
        <v>950</v>
      </c>
      <c r="F65" s="137"/>
      <c r="G65" s="137"/>
      <c r="H65" s="149"/>
      <c r="I65" s="37">
        <f t="shared" si="0"/>
        <v>0</v>
      </c>
    </row>
    <row r="66" spans="1:9" ht="12">
      <c r="A66" s="23">
        <f>A65+1</f>
        <v>33</v>
      </c>
      <c r="B66" s="103"/>
      <c r="C66" s="25" t="s">
        <v>490</v>
      </c>
      <c r="D66" s="36" t="s">
        <v>444</v>
      </c>
      <c r="E66" s="38">
        <v>152</v>
      </c>
      <c r="F66" s="137"/>
      <c r="G66" s="137"/>
      <c r="H66" s="149"/>
      <c r="I66" s="37">
        <f t="shared" si="0"/>
        <v>0</v>
      </c>
    </row>
    <row r="67" spans="1:9" ht="12">
      <c r="A67" s="24">
        <f>A66+1</f>
        <v>34</v>
      </c>
      <c r="B67" s="103"/>
      <c r="C67" s="25" t="s">
        <v>656</v>
      </c>
      <c r="D67" s="36" t="s">
        <v>444</v>
      </c>
      <c r="E67" s="38">
        <v>60</v>
      </c>
      <c r="F67" s="137"/>
      <c r="G67" s="137"/>
      <c r="H67" s="149"/>
      <c r="I67" s="37">
        <f t="shared" si="0"/>
        <v>0</v>
      </c>
    </row>
    <row r="68" spans="1:9" ht="12">
      <c r="A68" s="23">
        <f>A67+1</f>
        <v>35</v>
      </c>
      <c r="B68" s="103"/>
      <c r="C68" s="25" t="s">
        <v>544</v>
      </c>
      <c r="D68" s="36" t="s">
        <v>444</v>
      </c>
      <c r="E68" s="38">
        <v>19</v>
      </c>
      <c r="F68" s="137"/>
      <c r="G68" s="137"/>
      <c r="H68" s="149"/>
      <c r="I68" s="37">
        <f t="shared" si="0"/>
        <v>0</v>
      </c>
    </row>
    <row r="69" spans="1:9" ht="12">
      <c r="A69" s="23">
        <f>A68+1</f>
        <v>36</v>
      </c>
      <c r="B69" s="103"/>
      <c r="C69" s="25" t="s">
        <v>357</v>
      </c>
      <c r="D69" s="36" t="s">
        <v>444</v>
      </c>
      <c r="E69" s="38">
        <v>44</v>
      </c>
      <c r="F69" s="137"/>
      <c r="G69" s="137"/>
      <c r="H69" s="149"/>
      <c r="I69" s="37">
        <f t="shared" si="0"/>
        <v>0</v>
      </c>
    </row>
    <row r="70" spans="1:9" ht="12">
      <c r="A70" s="23"/>
      <c r="B70" s="100" t="s">
        <v>465</v>
      </c>
      <c r="C70" s="25" t="s">
        <v>61</v>
      </c>
      <c r="D70" s="36"/>
      <c r="E70" s="38"/>
      <c r="F70" s="135"/>
      <c r="G70" s="135"/>
      <c r="H70" s="147"/>
      <c r="I70" s="37">
        <f t="shared" si="0"/>
      </c>
    </row>
    <row r="71" spans="1:9" ht="12">
      <c r="A71" s="23">
        <f>A69+1</f>
        <v>37</v>
      </c>
      <c r="B71" s="103"/>
      <c r="C71" s="25" t="s">
        <v>62</v>
      </c>
      <c r="D71" s="36" t="s">
        <v>444</v>
      </c>
      <c r="E71" s="31">
        <v>85</v>
      </c>
      <c r="F71" s="137"/>
      <c r="G71" s="137"/>
      <c r="H71" s="149"/>
      <c r="I71" s="37">
        <f aca="true" t="shared" si="1" ref="I71:I134">IF(F71="",(IF(E71="","",E71*G71)),F71*G71)</f>
        <v>0</v>
      </c>
    </row>
    <row r="72" spans="1:9" ht="12">
      <c r="A72" s="23"/>
      <c r="B72" s="100"/>
      <c r="C72" s="25"/>
      <c r="D72" s="36"/>
      <c r="E72" s="38"/>
      <c r="F72" s="135"/>
      <c r="G72" s="135"/>
      <c r="H72" s="147"/>
      <c r="I72" s="37">
        <f t="shared" si="1"/>
      </c>
    </row>
    <row r="73" spans="1:9" ht="12">
      <c r="A73" s="23"/>
      <c r="B73" s="100" t="s">
        <v>102</v>
      </c>
      <c r="C73" s="25" t="s">
        <v>63</v>
      </c>
      <c r="D73" s="26"/>
      <c r="E73" s="30"/>
      <c r="F73" s="135"/>
      <c r="G73" s="135"/>
      <c r="H73" s="147"/>
      <c r="I73" s="37">
        <f t="shared" si="1"/>
      </c>
    </row>
    <row r="74" spans="1:9" ht="12">
      <c r="A74" s="23"/>
      <c r="B74" s="100" t="s">
        <v>103</v>
      </c>
      <c r="C74" s="25" t="s">
        <v>286</v>
      </c>
      <c r="D74" s="36"/>
      <c r="E74" s="38"/>
      <c r="F74" s="135"/>
      <c r="G74" s="135"/>
      <c r="H74" s="147"/>
      <c r="I74" s="37">
        <f t="shared" si="1"/>
      </c>
    </row>
    <row r="75" spans="1:9" ht="12">
      <c r="A75" s="23">
        <f>A71+1</f>
        <v>38</v>
      </c>
      <c r="B75" s="103"/>
      <c r="C75" s="25" t="s">
        <v>175</v>
      </c>
      <c r="D75" s="36" t="s">
        <v>444</v>
      </c>
      <c r="E75" s="31">
        <v>159</v>
      </c>
      <c r="F75" s="137"/>
      <c r="G75" s="137"/>
      <c r="H75" s="149"/>
      <c r="I75" s="37">
        <f t="shared" si="1"/>
        <v>0</v>
      </c>
    </row>
    <row r="76" spans="1:9" ht="12">
      <c r="A76" s="23"/>
      <c r="B76" s="103"/>
      <c r="C76" s="25"/>
      <c r="D76" s="36"/>
      <c r="E76" s="38"/>
      <c r="F76" s="135"/>
      <c r="G76" s="135"/>
      <c r="H76" s="147"/>
      <c r="I76" s="37">
        <f t="shared" si="1"/>
      </c>
    </row>
    <row r="77" spans="1:9" ht="12">
      <c r="A77" s="23"/>
      <c r="B77" s="100" t="s">
        <v>105</v>
      </c>
      <c r="C77" s="25" t="s">
        <v>126</v>
      </c>
      <c r="D77" s="36"/>
      <c r="E77" s="38"/>
      <c r="F77" s="135"/>
      <c r="G77" s="135"/>
      <c r="H77" s="147"/>
      <c r="I77" s="37">
        <f t="shared" si="1"/>
      </c>
    </row>
    <row r="78" spans="1:9" ht="12">
      <c r="A78" s="23">
        <f>A75+1</f>
        <v>39</v>
      </c>
      <c r="B78" s="103"/>
      <c r="C78" s="25" t="s">
        <v>127</v>
      </c>
      <c r="D78" s="36" t="s">
        <v>104</v>
      </c>
      <c r="E78" s="38">
        <v>115</v>
      </c>
      <c r="F78" s="137"/>
      <c r="G78" s="137"/>
      <c r="H78" s="149"/>
      <c r="I78" s="37">
        <f t="shared" si="1"/>
        <v>0</v>
      </c>
    </row>
    <row r="79" spans="1:9" ht="12">
      <c r="A79" s="23"/>
      <c r="B79" s="103"/>
      <c r="C79" s="25"/>
      <c r="D79" s="36"/>
      <c r="E79" s="38"/>
      <c r="F79" s="135"/>
      <c r="G79" s="135"/>
      <c r="H79" s="147"/>
      <c r="I79" s="37">
        <f t="shared" si="1"/>
      </c>
    </row>
    <row r="80" spans="1:9" s="35" customFormat="1" ht="12">
      <c r="A80" s="32"/>
      <c r="B80" s="102" t="s">
        <v>222</v>
      </c>
      <c r="C80" s="29" t="s">
        <v>596</v>
      </c>
      <c r="D80" s="26"/>
      <c r="E80" s="30"/>
      <c r="F80" s="135"/>
      <c r="G80" s="135"/>
      <c r="H80" s="147"/>
      <c r="I80" s="37">
        <f t="shared" si="1"/>
      </c>
    </row>
    <row r="81" spans="1:9" s="35" customFormat="1" ht="12">
      <c r="A81" s="32"/>
      <c r="B81" s="102"/>
      <c r="C81" s="29"/>
      <c r="D81" s="26"/>
      <c r="E81" s="30"/>
      <c r="F81" s="135"/>
      <c r="G81" s="135"/>
      <c r="H81" s="147"/>
      <c r="I81" s="37">
        <f t="shared" si="1"/>
      </c>
    </row>
    <row r="82" spans="1:9" ht="12">
      <c r="A82" s="23"/>
      <c r="B82" s="100" t="s">
        <v>473</v>
      </c>
      <c r="C82" s="25" t="s">
        <v>87</v>
      </c>
      <c r="D82" s="26"/>
      <c r="E82" s="30"/>
      <c r="F82" s="135"/>
      <c r="G82" s="135"/>
      <c r="H82" s="147"/>
      <c r="I82" s="37">
        <f t="shared" si="1"/>
      </c>
    </row>
    <row r="83" spans="1:9" ht="24">
      <c r="A83" s="23">
        <f>A78+1</f>
        <v>40</v>
      </c>
      <c r="B83" s="103"/>
      <c r="C83" s="25" t="s">
        <v>195</v>
      </c>
      <c r="D83" s="36" t="s">
        <v>444</v>
      </c>
      <c r="E83" s="38">
        <v>359</v>
      </c>
      <c r="F83" s="137"/>
      <c r="G83" s="137"/>
      <c r="H83" s="149"/>
      <c r="I83" s="37">
        <f t="shared" si="1"/>
        <v>0</v>
      </c>
    </row>
    <row r="84" spans="1:9" ht="12">
      <c r="A84" s="23"/>
      <c r="B84" s="100" t="s">
        <v>476</v>
      </c>
      <c r="C84" s="25" t="s">
        <v>47</v>
      </c>
      <c r="D84" s="26"/>
      <c r="E84" s="30"/>
      <c r="F84" s="135"/>
      <c r="G84" s="135"/>
      <c r="H84" s="147"/>
      <c r="I84" s="37">
        <f t="shared" si="1"/>
      </c>
    </row>
    <row r="85" spans="1:9" ht="36">
      <c r="A85" s="23">
        <f>A83+1</f>
        <v>41</v>
      </c>
      <c r="B85" s="103"/>
      <c r="C85" s="25" t="s">
        <v>621</v>
      </c>
      <c r="D85" s="36" t="s">
        <v>444</v>
      </c>
      <c r="E85" s="38">
        <v>3880</v>
      </c>
      <c r="F85" s="137"/>
      <c r="G85" s="137"/>
      <c r="H85" s="149"/>
      <c r="I85" s="37">
        <f t="shared" si="1"/>
        <v>0</v>
      </c>
    </row>
    <row r="86" spans="1:9" ht="12">
      <c r="A86" s="23"/>
      <c r="B86" s="100" t="s">
        <v>223</v>
      </c>
      <c r="C86" s="25" t="s">
        <v>475</v>
      </c>
      <c r="D86" s="26"/>
      <c r="E86" s="30"/>
      <c r="F86" s="135"/>
      <c r="G86" s="135"/>
      <c r="H86" s="147"/>
      <c r="I86" s="37">
        <f t="shared" si="1"/>
      </c>
    </row>
    <row r="87" spans="1:9" ht="12">
      <c r="A87" s="23">
        <f>A85+1</f>
        <v>42</v>
      </c>
      <c r="B87" s="103"/>
      <c r="C87" s="25" t="s">
        <v>439</v>
      </c>
      <c r="D87" s="36" t="s">
        <v>444</v>
      </c>
      <c r="E87" s="31">
        <v>55</v>
      </c>
      <c r="F87" s="137"/>
      <c r="G87" s="137"/>
      <c r="H87" s="149"/>
      <c r="I87" s="37">
        <f t="shared" si="1"/>
        <v>0</v>
      </c>
    </row>
    <row r="88" spans="1:9" ht="60">
      <c r="A88" s="23">
        <f>A87+1</f>
        <v>43</v>
      </c>
      <c r="B88" s="103" t="s">
        <v>367</v>
      </c>
      <c r="C88" s="25" t="s">
        <v>284</v>
      </c>
      <c r="D88" s="36" t="s">
        <v>444</v>
      </c>
      <c r="E88" s="31">
        <v>10</v>
      </c>
      <c r="F88" s="137"/>
      <c r="G88" s="137"/>
      <c r="H88" s="149"/>
      <c r="I88" s="37">
        <f t="shared" si="1"/>
        <v>0</v>
      </c>
    </row>
    <row r="89" spans="1:9" ht="12">
      <c r="A89" s="23"/>
      <c r="B89" s="100" t="s">
        <v>235</v>
      </c>
      <c r="C89" s="25" t="s">
        <v>225</v>
      </c>
      <c r="D89" s="26"/>
      <c r="E89" s="31"/>
      <c r="F89" s="135"/>
      <c r="G89" s="135"/>
      <c r="H89" s="147"/>
      <c r="I89" s="37">
        <f t="shared" si="1"/>
      </c>
    </row>
    <row r="90" spans="1:9" ht="12">
      <c r="A90" s="24">
        <f>A88+1</f>
        <v>44</v>
      </c>
      <c r="B90" s="103"/>
      <c r="C90" s="25" t="s">
        <v>43</v>
      </c>
      <c r="D90" s="36" t="s">
        <v>444</v>
      </c>
      <c r="E90" s="31">
        <v>1000</v>
      </c>
      <c r="F90" s="137"/>
      <c r="G90" s="137"/>
      <c r="H90" s="149"/>
      <c r="I90" s="37">
        <f t="shared" si="1"/>
        <v>0</v>
      </c>
    </row>
    <row r="91" spans="1:9" ht="12">
      <c r="A91" s="23"/>
      <c r="B91" s="103"/>
      <c r="C91" s="25"/>
      <c r="D91" s="36"/>
      <c r="E91" s="38"/>
      <c r="F91" s="135"/>
      <c r="G91" s="135"/>
      <c r="H91" s="147"/>
      <c r="I91" s="37">
        <f t="shared" si="1"/>
      </c>
    </row>
    <row r="92" spans="1:9" ht="12">
      <c r="A92" s="23"/>
      <c r="B92" s="102" t="s">
        <v>611</v>
      </c>
      <c r="C92" s="29" t="s">
        <v>44</v>
      </c>
      <c r="D92" s="26"/>
      <c r="E92" s="30"/>
      <c r="F92" s="135"/>
      <c r="G92" s="135"/>
      <c r="H92" s="147"/>
      <c r="I92" s="37">
        <f t="shared" si="1"/>
      </c>
    </row>
    <row r="93" spans="1:9" ht="12">
      <c r="A93" s="23"/>
      <c r="B93" s="102"/>
      <c r="C93" s="29"/>
      <c r="D93" s="26"/>
      <c r="E93" s="30"/>
      <c r="F93" s="135"/>
      <c r="G93" s="135"/>
      <c r="H93" s="147"/>
      <c r="I93" s="37">
        <f t="shared" si="1"/>
      </c>
    </row>
    <row r="94" spans="1:9" ht="36">
      <c r="A94" s="23">
        <f>A90+1</f>
        <v>45</v>
      </c>
      <c r="B94" s="100" t="s">
        <v>163</v>
      </c>
      <c r="C94" s="25" t="s">
        <v>622</v>
      </c>
      <c r="D94" s="36" t="s">
        <v>444</v>
      </c>
      <c r="E94" s="31">
        <v>1262</v>
      </c>
      <c r="F94" s="137"/>
      <c r="G94" s="137"/>
      <c r="H94" s="149"/>
      <c r="I94" s="37">
        <f t="shared" si="1"/>
        <v>0</v>
      </c>
    </row>
    <row r="95" spans="1:9" s="42" customFormat="1" ht="12">
      <c r="A95" s="23">
        <f aca="true" t="shared" si="2" ref="A95:A100">A94+1</f>
        <v>46</v>
      </c>
      <c r="B95" s="100" t="s">
        <v>164</v>
      </c>
      <c r="C95" s="25" t="s">
        <v>595</v>
      </c>
      <c r="D95" s="41" t="s">
        <v>444</v>
      </c>
      <c r="E95" s="31">
        <v>180</v>
      </c>
      <c r="F95" s="137"/>
      <c r="G95" s="137"/>
      <c r="H95" s="149"/>
      <c r="I95" s="37">
        <f t="shared" si="1"/>
        <v>0</v>
      </c>
    </row>
    <row r="96" spans="1:9" s="42" customFormat="1" ht="36">
      <c r="A96" s="23">
        <f t="shared" si="2"/>
        <v>47</v>
      </c>
      <c r="B96" s="100" t="s">
        <v>537</v>
      </c>
      <c r="C96" s="25" t="s">
        <v>627</v>
      </c>
      <c r="D96" s="41" t="s">
        <v>444</v>
      </c>
      <c r="E96" s="38">
        <v>673</v>
      </c>
      <c r="F96" s="137"/>
      <c r="G96" s="137"/>
      <c r="H96" s="149"/>
      <c r="I96" s="37">
        <f t="shared" si="1"/>
        <v>0</v>
      </c>
    </row>
    <row r="97" spans="1:9" s="42" customFormat="1" ht="36">
      <c r="A97" s="23">
        <f t="shared" si="2"/>
        <v>48</v>
      </c>
      <c r="B97" s="100" t="s">
        <v>260</v>
      </c>
      <c r="C97" s="25" t="s">
        <v>30</v>
      </c>
      <c r="D97" s="41" t="s">
        <v>444</v>
      </c>
      <c r="E97" s="31">
        <v>1650</v>
      </c>
      <c r="F97" s="137"/>
      <c r="G97" s="137"/>
      <c r="H97" s="149"/>
      <c r="I97" s="37">
        <f t="shared" si="1"/>
        <v>0</v>
      </c>
    </row>
    <row r="98" spans="1:9" s="42" customFormat="1" ht="24">
      <c r="A98" s="23">
        <f t="shared" si="2"/>
        <v>49</v>
      </c>
      <c r="B98" s="100" t="s">
        <v>418</v>
      </c>
      <c r="C98" s="25" t="s">
        <v>153</v>
      </c>
      <c r="D98" s="41" t="s">
        <v>444</v>
      </c>
      <c r="E98" s="31">
        <v>126</v>
      </c>
      <c r="F98" s="137"/>
      <c r="G98" s="137"/>
      <c r="H98" s="149"/>
      <c r="I98" s="37">
        <f t="shared" si="1"/>
        <v>0</v>
      </c>
    </row>
    <row r="99" spans="1:9" s="42" customFormat="1" ht="24">
      <c r="A99" s="23">
        <f t="shared" si="2"/>
        <v>50</v>
      </c>
      <c r="B99" s="100" t="s">
        <v>562</v>
      </c>
      <c r="C99" s="25" t="s">
        <v>107</v>
      </c>
      <c r="D99" s="41" t="s">
        <v>444</v>
      </c>
      <c r="E99" s="31">
        <v>1095</v>
      </c>
      <c r="F99" s="137"/>
      <c r="G99" s="137"/>
      <c r="H99" s="149"/>
      <c r="I99" s="37">
        <f t="shared" si="1"/>
        <v>0</v>
      </c>
    </row>
    <row r="100" spans="1:9" s="42" customFormat="1" ht="36">
      <c r="A100" s="24">
        <f t="shared" si="2"/>
        <v>51</v>
      </c>
      <c r="B100" s="100" t="s">
        <v>165</v>
      </c>
      <c r="C100" s="25" t="s">
        <v>657</v>
      </c>
      <c r="D100" s="41" t="s">
        <v>444</v>
      </c>
      <c r="E100" s="31">
        <v>1725</v>
      </c>
      <c r="F100" s="137"/>
      <c r="G100" s="137"/>
      <c r="H100" s="149"/>
      <c r="I100" s="37">
        <f t="shared" si="1"/>
        <v>0</v>
      </c>
    </row>
    <row r="101" spans="1:9" s="42" customFormat="1" ht="12">
      <c r="A101" s="23"/>
      <c r="B101" s="100"/>
      <c r="C101" s="25"/>
      <c r="D101" s="41"/>
      <c r="E101" s="31"/>
      <c r="F101" s="135"/>
      <c r="G101" s="135"/>
      <c r="H101" s="147"/>
      <c r="I101" s="37">
        <f t="shared" si="1"/>
      </c>
    </row>
    <row r="102" spans="1:9" s="35" customFormat="1" ht="12">
      <c r="A102" s="32"/>
      <c r="B102" s="102" t="s">
        <v>166</v>
      </c>
      <c r="C102" s="29" t="s">
        <v>517</v>
      </c>
      <c r="D102" s="26"/>
      <c r="E102" s="30"/>
      <c r="F102" s="135"/>
      <c r="G102" s="135"/>
      <c r="H102" s="147"/>
      <c r="I102" s="37">
        <f t="shared" si="1"/>
      </c>
    </row>
    <row r="103" spans="1:9" s="35" customFormat="1" ht="12">
      <c r="A103" s="32"/>
      <c r="B103" s="102"/>
      <c r="C103" s="29"/>
      <c r="D103" s="26"/>
      <c r="E103" s="30"/>
      <c r="F103" s="135"/>
      <c r="G103" s="135"/>
      <c r="H103" s="147"/>
      <c r="I103" s="37">
        <f t="shared" si="1"/>
      </c>
    </row>
    <row r="104" spans="1:9" ht="12">
      <c r="A104" s="23"/>
      <c r="B104" s="100" t="s">
        <v>563</v>
      </c>
      <c r="C104" s="25" t="s">
        <v>216</v>
      </c>
      <c r="D104" s="26"/>
      <c r="E104" s="30"/>
      <c r="F104" s="135"/>
      <c r="G104" s="135"/>
      <c r="H104" s="147"/>
      <c r="I104" s="37">
        <f t="shared" si="1"/>
      </c>
    </row>
    <row r="105" spans="1:9" ht="12">
      <c r="A105" s="23"/>
      <c r="B105" s="100" t="s">
        <v>564</v>
      </c>
      <c r="C105" s="25" t="s">
        <v>644</v>
      </c>
      <c r="D105" s="26"/>
      <c r="E105" s="30"/>
      <c r="F105" s="135"/>
      <c r="G105" s="135"/>
      <c r="H105" s="147"/>
      <c r="I105" s="37">
        <f t="shared" si="1"/>
      </c>
    </row>
    <row r="106" spans="1:9" ht="12">
      <c r="A106" s="23">
        <f>A100+1</f>
        <v>52</v>
      </c>
      <c r="B106" s="103"/>
      <c r="C106" s="25" t="s">
        <v>645</v>
      </c>
      <c r="D106" s="36" t="s">
        <v>444</v>
      </c>
      <c r="E106" s="38">
        <v>74</v>
      </c>
      <c r="F106" s="137"/>
      <c r="G106" s="137"/>
      <c r="H106" s="149"/>
      <c r="I106" s="37">
        <f t="shared" si="1"/>
        <v>0</v>
      </c>
    </row>
    <row r="107" spans="1:9" ht="12">
      <c r="A107" s="23">
        <f>A106+1</f>
        <v>53</v>
      </c>
      <c r="B107" s="103"/>
      <c r="C107" s="25" t="s">
        <v>646</v>
      </c>
      <c r="D107" s="36" t="s">
        <v>444</v>
      </c>
      <c r="E107" s="38">
        <v>44</v>
      </c>
      <c r="F107" s="137"/>
      <c r="G107" s="137"/>
      <c r="H107" s="149"/>
      <c r="I107" s="37">
        <f t="shared" si="1"/>
        <v>0</v>
      </c>
    </row>
    <row r="108" spans="1:9" ht="12">
      <c r="A108" s="23"/>
      <c r="B108" s="100"/>
      <c r="C108" s="25" t="s">
        <v>304</v>
      </c>
      <c r="D108" s="26"/>
      <c r="E108" s="30"/>
      <c r="F108" s="135"/>
      <c r="G108" s="135"/>
      <c r="H108" s="147"/>
      <c r="I108" s="37">
        <f t="shared" si="1"/>
      </c>
    </row>
    <row r="109" spans="1:9" ht="12">
      <c r="A109" s="23">
        <f>A107+1</f>
        <v>54</v>
      </c>
      <c r="B109" s="103"/>
      <c r="C109" s="25" t="s">
        <v>270</v>
      </c>
      <c r="D109" s="36" t="s">
        <v>444</v>
      </c>
      <c r="E109" s="38">
        <v>377</v>
      </c>
      <c r="F109" s="137"/>
      <c r="G109" s="137"/>
      <c r="H109" s="149"/>
      <c r="I109" s="37">
        <f t="shared" si="1"/>
        <v>0</v>
      </c>
    </row>
    <row r="110" spans="1:9" ht="36">
      <c r="A110" s="23"/>
      <c r="B110" s="100" t="s">
        <v>45</v>
      </c>
      <c r="C110" s="25" t="s">
        <v>313</v>
      </c>
      <c r="D110" s="26"/>
      <c r="E110" s="30"/>
      <c r="F110" s="135"/>
      <c r="G110" s="135"/>
      <c r="H110" s="147"/>
      <c r="I110" s="37">
        <f t="shared" si="1"/>
      </c>
    </row>
    <row r="111" spans="1:9" ht="12">
      <c r="A111" s="23">
        <f>A109+1</f>
        <v>55</v>
      </c>
      <c r="B111" s="103"/>
      <c r="C111" s="25" t="s">
        <v>271</v>
      </c>
      <c r="D111" s="36" t="s">
        <v>444</v>
      </c>
      <c r="E111" s="38">
        <v>888</v>
      </c>
      <c r="F111" s="137"/>
      <c r="G111" s="137"/>
      <c r="H111" s="149"/>
      <c r="I111" s="37">
        <f t="shared" si="1"/>
        <v>0</v>
      </c>
    </row>
    <row r="112" spans="1:9" ht="36">
      <c r="A112" s="23">
        <f>A111+1</f>
        <v>56</v>
      </c>
      <c r="B112" s="105" t="s">
        <v>269</v>
      </c>
      <c r="C112" s="25" t="s">
        <v>262</v>
      </c>
      <c r="D112" s="36" t="s">
        <v>444</v>
      </c>
      <c r="E112" s="38">
        <v>415</v>
      </c>
      <c r="F112" s="137"/>
      <c r="G112" s="137"/>
      <c r="H112" s="149"/>
      <c r="I112" s="37">
        <f t="shared" si="1"/>
        <v>0</v>
      </c>
    </row>
    <row r="113" spans="1:9" ht="60">
      <c r="A113" s="23"/>
      <c r="B113" s="105" t="s">
        <v>154</v>
      </c>
      <c r="C113" s="25" t="s">
        <v>462</v>
      </c>
      <c r="D113" s="41"/>
      <c r="E113" s="38"/>
      <c r="F113" s="135"/>
      <c r="G113" s="135"/>
      <c r="H113" s="147"/>
      <c r="I113" s="37">
        <f t="shared" si="1"/>
      </c>
    </row>
    <row r="114" spans="1:9" ht="22.5">
      <c r="A114" s="23">
        <f>A112+1</f>
        <v>57</v>
      </c>
      <c r="B114" s="105" t="s">
        <v>330</v>
      </c>
      <c r="C114" s="25" t="s">
        <v>365</v>
      </c>
      <c r="D114" s="36" t="s">
        <v>444</v>
      </c>
      <c r="E114" s="38">
        <v>865</v>
      </c>
      <c r="F114" s="137"/>
      <c r="G114" s="137"/>
      <c r="H114" s="149"/>
      <c r="I114" s="37">
        <f t="shared" si="1"/>
        <v>0</v>
      </c>
    </row>
    <row r="115" spans="1:9" ht="12">
      <c r="A115" s="23"/>
      <c r="B115" s="103"/>
      <c r="C115" s="25"/>
      <c r="D115" s="36"/>
      <c r="E115" s="38"/>
      <c r="F115" s="135"/>
      <c r="G115" s="135"/>
      <c r="H115" s="147"/>
      <c r="I115" s="37">
        <f t="shared" si="1"/>
      </c>
    </row>
    <row r="116" spans="1:9" ht="12">
      <c r="A116" s="23"/>
      <c r="B116" s="100" t="s">
        <v>568</v>
      </c>
      <c r="C116" s="25" t="s">
        <v>335</v>
      </c>
      <c r="D116" s="26"/>
      <c r="E116" s="30"/>
      <c r="F116" s="135"/>
      <c r="G116" s="135"/>
      <c r="H116" s="147"/>
      <c r="I116" s="37">
        <f t="shared" si="1"/>
      </c>
    </row>
    <row r="117" spans="1:9" ht="132">
      <c r="A117" s="23">
        <f>A114+1</f>
        <v>58</v>
      </c>
      <c r="B117" s="100" t="s">
        <v>327</v>
      </c>
      <c r="C117" s="25" t="s">
        <v>22</v>
      </c>
      <c r="D117" s="36" t="s">
        <v>444</v>
      </c>
      <c r="E117" s="38">
        <v>173</v>
      </c>
      <c r="F117" s="137"/>
      <c r="G117" s="137"/>
      <c r="H117" s="149"/>
      <c r="I117" s="37">
        <f t="shared" si="1"/>
        <v>0</v>
      </c>
    </row>
    <row r="118" spans="1:9" ht="24">
      <c r="A118" s="24">
        <f>A117+1</f>
        <v>59</v>
      </c>
      <c r="B118" s="100" t="s">
        <v>569</v>
      </c>
      <c r="C118" s="25" t="s">
        <v>512</v>
      </c>
      <c r="D118" s="36" t="s">
        <v>104</v>
      </c>
      <c r="E118" s="38">
        <v>400</v>
      </c>
      <c r="F118" s="137"/>
      <c r="G118" s="137"/>
      <c r="H118" s="149"/>
      <c r="I118" s="37">
        <f t="shared" si="1"/>
        <v>0</v>
      </c>
    </row>
    <row r="119" spans="1:9" ht="24">
      <c r="A119" s="24">
        <f>A118+1</f>
        <v>60</v>
      </c>
      <c r="B119" s="100" t="s">
        <v>612</v>
      </c>
      <c r="C119" s="25" t="s">
        <v>261</v>
      </c>
      <c r="D119" s="36" t="s">
        <v>104</v>
      </c>
      <c r="E119" s="38">
        <v>0</v>
      </c>
      <c r="F119" s="135"/>
      <c r="G119" s="135"/>
      <c r="H119" s="147"/>
      <c r="I119" s="37">
        <f t="shared" si="1"/>
        <v>0</v>
      </c>
    </row>
    <row r="120" spans="1:9" ht="24">
      <c r="A120" s="23">
        <f>A119+1</f>
        <v>61</v>
      </c>
      <c r="B120" s="100" t="s">
        <v>570</v>
      </c>
      <c r="C120" s="25" t="s">
        <v>398</v>
      </c>
      <c r="D120" s="36" t="s">
        <v>104</v>
      </c>
      <c r="E120" s="38">
        <v>400</v>
      </c>
      <c r="F120" s="137"/>
      <c r="G120" s="137"/>
      <c r="H120" s="149"/>
      <c r="I120" s="37">
        <f t="shared" si="1"/>
        <v>0</v>
      </c>
    </row>
    <row r="121" spans="1:9" ht="24">
      <c r="A121" s="23">
        <f>A120+1</f>
        <v>62</v>
      </c>
      <c r="B121" s="100" t="s">
        <v>613</v>
      </c>
      <c r="C121" s="25" t="s">
        <v>513</v>
      </c>
      <c r="D121" s="36" t="s">
        <v>444</v>
      </c>
      <c r="E121" s="38">
        <v>670</v>
      </c>
      <c r="F121" s="137"/>
      <c r="G121" s="137"/>
      <c r="H121" s="149"/>
      <c r="I121" s="37">
        <f t="shared" si="1"/>
        <v>0</v>
      </c>
    </row>
    <row r="122" spans="1:9" ht="12">
      <c r="A122" s="23"/>
      <c r="B122" s="100"/>
      <c r="C122" s="25"/>
      <c r="D122" s="36"/>
      <c r="E122" s="38"/>
      <c r="F122" s="137"/>
      <c r="G122" s="137"/>
      <c r="H122" s="149"/>
      <c r="I122" s="37">
        <f t="shared" si="1"/>
      </c>
    </row>
    <row r="123" spans="1:9" s="35" customFormat="1" ht="12">
      <c r="A123" s="23"/>
      <c r="B123" s="102" t="s">
        <v>572</v>
      </c>
      <c r="C123" s="29" t="s">
        <v>150</v>
      </c>
      <c r="D123" s="26"/>
      <c r="E123" s="30"/>
      <c r="F123" s="137"/>
      <c r="G123" s="137"/>
      <c r="H123" s="149"/>
      <c r="I123" s="37">
        <f t="shared" si="1"/>
      </c>
    </row>
    <row r="124" spans="1:9" ht="12">
      <c r="A124" s="23"/>
      <c r="B124" s="100" t="s">
        <v>41</v>
      </c>
      <c r="C124" s="25" t="s">
        <v>151</v>
      </c>
      <c r="D124" s="26"/>
      <c r="E124" s="30"/>
      <c r="F124" s="137"/>
      <c r="G124" s="137"/>
      <c r="H124" s="149"/>
      <c r="I124" s="37">
        <f t="shared" si="1"/>
      </c>
    </row>
    <row r="125" spans="1:9" ht="12">
      <c r="A125" s="23"/>
      <c r="B125" s="100" t="s">
        <v>119</v>
      </c>
      <c r="C125" s="25" t="s">
        <v>320</v>
      </c>
      <c r="D125" s="36"/>
      <c r="E125" s="38"/>
      <c r="F125" s="135"/>
      <c r="G125" s="135"/>
      <c r="H125" s="147"/>
      <c r="I125" s="37">
        <f t="shared" si="1"/>
      </c>
    </row>
    <row r="126" spans="1:9" ht="12">
      <c r="A126" s="23">
        <f>A121+1</f>
        <v>63</v>
      </c>
      <c r="B126" s="103"/>
      <c r="C126" s="25" t="s">
        <v>603</v>
      </c>
      <c r="D126" s="36" t="s">
        <v>104</v>
      </c>
      <c r="E126" s="38">
        <v>311</v>
      </c>
      <c r="F126" s="137"/>
      <c r="G126" s="137"/>
      <c r="H126" s="149"/>
      <c r="I126" s="37">
        <f t="shared" si="1"/>
        <v>0</v>
      </c>
    </row>
    <row r="127" spans="1:9" ht="12">
      <c r="A127" s="23"/>
      <c r="B127" s="103"/>
      <c r="C127" s="25"/>
      <c r="D127" s="36"/>
      <c r="E127" s="38"/>
      <c r="F127" s="135"/>
      <c r="G127" s="135"/>
      <c r="H127" s="147"/>
      <c r="I127" s="37">
        <f t="shared" si="1"/>
      </c>
    </row>
    <row r="128" spans="1:9" ht="12">
      <c r="A128" s="23"/>
      <c r="B128" s="100" t="s">
        <v>120</v>
      </c>
      <c r="C128" s="25" t="s">
        <v>309</v>
      </c>
      <c r="D128" s="26"/>
      <c r="E128" s="30"/>
      <c r="F128" s="135"/>
      <c r="G128" s="135"/>
      <c r="H128" s="147"/>
      <c r="I128" s="37">
        <f t="shared" si="1"/>
      </c>
    </row>
    <row r="129" spans="1:9" ht="12">
      <c r="A129" s="23">
        <f>A126+1</f>
        <v>64</v>
      </c>
      <c r="B129" s="100" t="s">
        <v>121</v>
      </c>
      <c r="C129" s="25" t="s">
        <v>445</v>
      </c>
      <c r="D129" s="36" t="s">
        <v>444</v>
      </c>
      <c r="E129" s="38">
        <v>63</v>
      </c>
      <c r="F129" s="137"/>
      <c r="G129" s="137"/>
      <c r="H129" s="149"/>
      <c r="I129" s="37">
        <f t="shared" si="1"/>
        <v>0</v>
      </c>
    </row>
    <row r="130" spans="1:9" ht="12">
      <c r="A130" s="23">
        <f>A129+1</f>
        <v>65</v>
      </c>
      <c r="B130" s="100" t="s">
        <v>573</v>
      </c>
      <c r="C130" s="25" t="s">
        <v>404</v>
      </c>
      <c r="D130" s="36" t="s">
        <v>444</v>
      </c>
      <c r="E130" s="38">
        <v>700</v>
      </c>
      <c r="F130" s="137"/>
      <c r="G130" s="137"/>
      <c r="H130" s="149"/>
      <c r="I130" s="37">
        <f t="shared" si="1"/>
        <v>0</v>
      </c>
    </row>
    <row r="131" spans="1:9" ht="12">
      <c r="A131" s="23">
        <f>A130+1</f>
        <v>66</v>
      </c>
      <c r="B131" s="100" t="s">
        <v>574</v>
      </c>
      <c r="C131" s="25" t="s">
        <v>339</v>
      </c>
      <c r="D131" s="36" t="s">
        <v>444</v>
      </c>
      <c r="E131" s="38">
        <v>367</v>
      </c>
      <c r="F131" s="137"/>
      <c r="G131" s="137"/>
      <c r="H131" s="149"/>
      <c r="I131" s="37">
        <f t="shared" si="1"/>
        <v>0</v>
      </c>
    </row>
    <row r="132" spans="1:9" ht="24">
      <c r="A132" s="23">
        <f>A131+1</f>
        <v>67</v>
      </c>
      <c r="B132" s="100" t="s">
        <v>136</v>
      </c>
      <c r="C132" s="25" t="s">
        <v>315</v>
      </c>
      <c r="D132" s="36" t="s">
        <v>54</v>
      </c>
      <c r="E132" s="38">
        <v>74</v>
      </c>
      <c r="F132" s="137"/>
      <c r="G132" s="137"/>
      <c r="H132" s="149"/>
      <c r="I132" s="37">
        <f t="shared" si="1"/>
        <v>0</v>
      </c>
    </row>
    <row r="133" spans="1:9" ht="12">
      <c r="A133" s="23"/>
      <c r="B133" s="100"/>
      <c r="C133" s="25"/>
      <c r="D133" s="36"/>
      <c r="E133" s="38"/>
      <c r="F133" s="135"/>
      <c r="G133" s="135"/>
      <c r="H133" s="147"/>
      <c r="I133" s="37">
        <f t="shared" si="1"/>
      </c>
    </row>
    <row r="134" spans="1:9" s="35" customFormat="1" ht="12">
      <c r="A134" s="23"/>
      <c r="B134" s="102" t="s">
        <v>566</v>
      </c>
      <c r="C134" s="29" t="s">
        <v>210</v>
      </c>
      <c r="D134" s="26"/>
      <c r="E134" s="30"/>
      <c r="F134" s="135"/>
      <c r="G134" s="135"/>
      <c r="H134" s="147"/>
      <c r="I134" s="37">
        <f t="shared" si="1"/>
      </c>
    </row>
    <row r="135" spans="1:9" ht="12">
      <c r="A135" s="23"/>
      <c r="B135" s="100" t="s">
        <v>567</v>
      </c>
      <c r="C135" s="25" t="s">
        <v>211</v>
      </c>
      <c r="D135" s="36"/>
      <c r="E135" s="38"/>
      <c r="F135" s="135"/>
      <c r="G135" s="135"/>
      <c r="H135" s="147"/>
      <c r="I135" s="37">
        <f aca="true" t="shared" si="3" ref="I135:I198">IF(F135="",(IF(E135="","",E135*G135)),F135*G135)</f>
      </c>
    </row>
    <row r="136" spans="1:9" ht="12">
      <c r="A136" s="23">
        <f>A132+1</f>
        <v>68</v>
      </c>
      <c r="B136" s="100"/>
      <c r="C136" s="25" t="s">
        <v>318</v>
      </c>
      <c r="D136" s="36" t="s">
        <v>565</v>
      </c>
      <c r="E136" s="38">
        <v>9</v>
      </c>
      <c r="F136" s="137"/>
      <c r="G136" s="137"/>
      <c r="H136" s="149"/>
      <c r="I136" s="37">
        <f t="shared" si="3"/>
        <v>0</v>
      </c>
    </row>
    <row r="137" spans="1:9" ht="12">
      <c r="A137" s="23">
        <f>A136+1</f>
        <v>69</v>
      </c>
      <c r="B137" s="100"/>
      <c r="C137" s="25" t="s">
        <v>226</v>
      </c>
      <c r="D137" s="36" t="s">
        <v>565</v>
      </c>
      <c r="E137" s="38">
        <v>14</v>
      </c>
      <c r="F137" s="137"/>
      <c r="G137" s="137"/>
      <c r="H137" s="149"/>
      <c r="I137" s="37">
        <f t="shared" si="3"/>
        <v>0</v>
      </c>
    </row>
    <row r="138" spans="1:9" ht="12">
      <c r="A138" s="23"/>
      <c r="B138" s="100" t="s">
        <v>123</v>
      </c>
      <c r="C138" s="25" t="s">
        <v>479</v>
      </c>
      <c r="D138" s="36"/>
      <c r="E138" s="38"/>
      <c r="F138" s="135"/>
      <c r="G138" s="135"/>
      <c r="H138" s="147"/>
      <c r="I138" s="37">
        <f t="shared" si="3"/>
      </c>
    </row>
    <row r="139" spans="1:9" ht="12">
      <c r="A139" s="23">
        <f>A137+1</f>
        <v>70</v>
      </c>
      <c r="B139" s="100"/>
      <c r="C139" s="25" t="s">
        <v>480</v>
      </c>
      <c r="D139" s="36" t="s">
        <v>565</v>
      </c>
      <c r="E139" s="38">
        <v>9</v>
      </c>
      <c r="F139" s="137"/>
      <c r="G139" s="137"/>
      <c r="H139" s="149"/>
      <c r="I139" s="37">
        <f t="shared" si="3"/>
        <v>0</v>
      </c>
    </row>
    <row r="140" spans="1:9" ht="12">
      <c r="A140" s="23">
        <f>A139+1</f>
        <v>71</v>
      </c>
      <c r="B140" s="100"/>
      <c r="C140" s="25" t="s">
        <v>481</v>
      </c>
      <c r="D140" s="36" t="s">
        <v>565</v>
      </c>
      <c r="E140" s="38">
        <v>14</v>
      </c>
      <c r="F140" s="137"/>
      <c r="G140" s="137"/>
      <c r="H140" s="149"/>
      <c r="I140" s="37">
        <f t="shared" si="3"/>
        <v>0</v>
      </c>
    </row>
    <row r="141" spans="1:9" ht="12">
      <c r="A141" s="23"/>
      <c r="B141" s="100" t="s">
        <v>571</v>
      </c>
      <c r="C141" s="25" t="s">
        <v>536</v>
      </c>
      <c r="D141" s="36"/>
      <c r="E141" s="38"/>
      <c r="F141" s="135"/>
      <c r="G141" s="135"/>
      <c r="H141" s="147"/>
      <c r="I141" s="37">
        <f t="shared" si="3"/>
      </c>
    </row>
    <row r="142" spans="1:9" ht="12">
      <c r="A142" s="24">
        <f>A140+1</f>
        <v>72</v>
      </c>
      <c r="B142" s="103"/>
      <c r="C142" s="25" t="s">
        <v>7</v>
      </c>
      <c r="D142" s="36" t="s">
        <v>565</v>
      </c>
      <c r="E142" s="38">
        <v>2</v>
      </c>
      <c r="F142" s="137"/>
      <c r="G142" s="137"/>
      <c r="H142" s="149"/>
      <c r="I142" s="37">
        <f t="shared" si="3"/>
        <v>0</v>
      </c>
    </row>
    <row r="143" spans="1:9" ht="33.75">
      <c r="A143" s="23"/>
      <c r="B143" s="103" t="s">
        <v>629</v>
      </c>
      <c r="C143" s="25" t="s">
        <v>630</v>
      </c>
      <c r="D143" s="36"/>
      <c r="E143" s="38"/>
      <c r="F143" s="135"/>
      <c r="G143" s="135"/>
      <c r="H143" s="147"/>
      <c r="I143" s="37">
        <f t="shared" si="3"/>
      </c>
    </row>
    <row r="144" spans="1:9" ht="12">
      <c r="A144" s="23">
        <f>A142+1</f>
        <v>73</v>
      </c>
      <c r="B144" s="103"/>
      <c r="C144" s="25" t="s">
        <v>631</v>
      </c>
      <c r="D144" s="36" t="s">
        <v>565</v>
      </c>
      <c r="E144" s="38">
        <v>9</v>
      </c>
      <c r="F144" s="137"/>
      <c r="G144" s="137"/>
      <c r="H144" s="149"/>
      <c r="I144" s="37">
        <f t="shared" si="3"/>
        <v>0</v>
      </c>
    </row>
    <row r="145" spans="1:9" ht="12">
      <c r="A145" s="23">
        <f>A144+1</f>
        <v>74</v>
      </c>
      <c r="B145" s="103"/>
      <c r="C145" s="25" t="s">
        <v>632</v>
      </c>
      <c r="D145" s="36" t="s">
        <v>565</v>
      </c>
      <c r="E145" s="38">
        <v>14</v>
      </c>
      <c r="F145" s="137"/>
      <c r="G145" s="137"/>
      <c r="H145" s="149"/>
      <c r="I145" s="37">
        <f t="shared" si="3"/>
        <v>0</v>
      </c>
    </row>
    <row r="146" spans="1:9" ht="12">
      <c r="A146" s="23"/>
      <c r="B146" s="100" t="s">
        <v>90</v>
      </c>
      <c r="C146" s="25" t="s">
        <v>554</v>
      </c>
      <c r="D146" s="36"/>
      <c r="E146" s="38"/>
      <c r="F146" s="135"/>
      <c r="G146" s="135"/>
      <c r="H146" s="147"/>
      <c r="I146" s="37">
        <f t="shared" si="3"/>
      </c>
    </row>
    <row r="147" spans="1:9" ht="12">
      <c r="A147" s="23">
        <f>A145+1</f>
        <v>75</v>
      </c>
      <c r="B147" s="103"/>
      <c r="C147" s="25" t="s">
        <v>555</v>
      </c>
      <c r="D147" s="36" t="s">
        <v>104</v>
      </c>
      <c r="E147" s="38">
        <v>10</v>
      </c>
      <c r="F147" s="137"/>
      <c r="G147" s="137"/>
      <c r="H147" s="149"/>
      <c r="I147" s="37">
        <f t="shared" si="3"/>
        <v>0</v>
      </c>
    </row>
    <row r="148" spans="1:9" ht="12">
      <c r="A148" s="23"/>
      <c r="B148" s="103"/>
      <c r="C148" s="25"/>
      <c r="D148" s="36"/>
      <c r="E148" s="38"/>
      <c r="F148" s="135"/>
      <c r="G148" s="135"/>
      <c r="H148" s="147"/>
      <c r="I148" s="37">
        <f t="shared" si="3"/>
      </c>
    </row>
    <row r="149" spans="1:9" s="35" customFormat="1" ht="12">
      <c r="A149" s="23"/>
      <c r="B149" s="102" t="s">
        <v>137</v>
      </c>
      <c r="C149" s="29" t="s">
        <v>199</v>
      </c>
      <c r="D149" s="26"/>
      <c r="E149" s="30"/>
      <c r="F149" s="135"/>
      <c r="G149" s="135"/>
      <c r="H149" s="147"/>
      <c r="I149" s="37">
        <f t="shared" si="3"/>
      </c>
    </row>
    <row r="150" spans="1:9" s="35" customFormat="1" ht="12">
      <c r="A150" s="23"/>
      <c r="B150" s="102"/>
      <c r="C150" s="29"/>
      <c r="D150" s="26"/>
      <c r="E150" s="30"/>
      <c r="F150" s="135"/>
      <c r="G150" s="135"/>
      <c r="H150" s="147"/>
      <c r="I150" s="37">
        <f t="shared" si="3"/>
      </c>
    </row>
    <row r="151" spans="1:9" ht="12">
      <c r="A151" s="23"/>
      <c r="B151" s="100" t="s">
        <v>138</v>
      </c>
      <c r="C151" s="25" t="s">
        <v>200</v>
      </c>
      <c r="D151" s="26"/>
      <c r="E151" s="30"/>
      <c r="F151" s="135"/>
      <c r="G151" s="135"/>
      <c r="H151" s="147"/>
      <c r="I151" s="37">
        <f t="shared" si="3"/>
      </c>
    </row>
    <row r="152" spans="1:9" ht="36">
      <c r="A152" s="23"/>
      <c r="B152" s="100" t="s">
        <v>139</v>
      </c>
      <c r="C152" s="25" t="s">
        <v>24</v>
      </c>
      <c r="D152" s="36"/>
      <c r="E152" s="38"/>
      <c r="F152" s="135"/>
      <c r="G152" s="135"/>
      <c r="H152" s="147"/>
      <c r="I152" s="37">
        <f t="shared" si="3"/>
      </c>
    </row>
    <row r="153" spans="1:9" ht="12">
      <c r="A153" s="23">
        <f>A147+1</f>
        <v>76</v>
      </c>
      <c r="B153" s="103"/>
      <c r="C153" s="25" t="s">
        <v>333</v>
      </c>
      <c r="D153" s="36" t="s">
        <v>444</v>
      </c>
      <c r="E153" s="31">
        <v>430</v>
      </c>
      <c r="F153" s="137"/>
      <c r="G153" s="137"/>
      <c r="H153" s="149"/>
      <c r="I153" s="37">
        <f t="shared" si="3"/>
        <v>0</v>
      </c>
    </row>
    <row r="154" spans="1:9" ht="12">
      <c r="A154" s="23">
        <f>A153+1</f>
        <v>77</v>
      </c>
      <c r="B154" s="100" t="s">
        <v>581</v>
      </c>
      <c r="C154" s="25" t="s">
        <v>582</v>
      </c>
      <c r="D154" s="36" t="s">
        <v>444</v>
      </c>
      <c r="E154" s="38">
        <v>1000</v>
      </c>
      <c r="F154" s="137"/>
      <c r="G154" s="137"/>
      <c r="H154" s="149"/>
      <c r="I154" s="37">
        <f t="shared" si="3"/>
        <v>0</v>
      </c>
    </row>
    <row r="155" spans="1:9" ht="24">
      <c r="A155" s="23"/>
      <c r="B155" s="100" t="s">
        <v>122</v>
      </c>
      <c r="C155" s="25" t="s">
        <v>587</v>
      </c>
      <c r="D155" s="36"/>
      <c r="E155" s="38"/>
      <c r="F155" s="135"/>
      <c r="G155" s="135"/>
      <c r="H155" s="147"/>
      <c r="I155" s="37">
        <f t="shared" si="3"/>
      </c>
    </row>
    <row r="156" spans="1:9" ht="12">
      <c r="A156" s="23">
        <f>A154+1</f>
        <v>78</v>
      </c>
      <c r="B156" s="103"/>
      <c r="C156" s="25" t="s">
        <v>588</v>
      </c>
      <c r="D156" s="36" t="s">
        <v>444</v>
      </c>
      <c r="E156" s="38">
        <v>130</v>
      </c>
      <c r="F156" s="137"/>
      <c r="G156" s="137"/>
      <c r="H156" s="149"/>
      <c r="I156" s="37">
        <f t="shared" si="3"/>
        <v>0</v>
      </c>
    </row>
    <row r="157" spans="1:9" ht="12">
      <c r="A157" s="23"/>
      <c r="B157" s="100" t="s">
        <v>144</v>
      </c>
      <c r="C157" s="25" t="s">
        <v>386</v>
      </c>
      <c r="D157" s="36"/>
      <c r="E157" s="38"/>
      <c r="F157" s="135"/>
      <c r="G157" s="135"/>
      <c r="H157" s="147"/>
      <c r="I157" s="37">
        <f t="shared" si="3"/>
      </c>
    </row>
    <row r="158" spans="1:9" ht="12">
      <c r="A158" s="23">
        <f>A156+1</f>
        <v>79</v>
      </c>
      <c r="B158" s="103"/>
      <c r="C158" s="25" t="s">
        <v>437</v>
      </c>
      <c r="D158" s="36" t="s">
        <v>444</v>
      </c>
      <c r="E158" s="38">
        <v>130</v>
      </c>
      <c r="F158" s="137"/>
      <c r="G158" s="137"/>
      <c r="H158" s="149"/>
      <c r="I158" s="37">
        <f t="shared" si="3"/>
        <v>0</v>
      </c>
    </row>
    <row r="159" spans="1:9" ht="12">
      <c r="A159" s="23"/>
      <c r="B159" s="103"/>
      <c r="C159" s="25"/>
      <c r="D159" s="36"/>
      <c r="E159" s="38"/>
      <c r="F159" s="135"/>
      <c r="G159" s="135"/>
      <c r="H159" s="147"/>
      <c r="I159" s="37">
        <f t="shared" si="3"/>
      </c>
    </row>
    <row r="160" spans="1:9" ht="12">
      <c r="A160" s="23"/>
      <c r="B160" s="100" t="s">
        <v>113</v>
      </c>
      <c r="C160" s="25" t="s">
        <v>438</v>
      </c>
      <c r="D160" s="36"/>
      <c r="E160" s="38"/>
      <c r="F160" s="135"/>
      <c r="G160" s="135"/>
      <c r="H160" s="147"/>
      <c r="I160" s="37">
        <f t="shared" si="3"/>
      </c>
    </row>
    <row r="161" spans="1:9" ht="24">
      <c r="A161" s="23"/>
      <c r="B161" s="100" t="s">
        <v>114</v>
      </c>
      <c r="C161" s="25" t="s">
        <v>115</v>
      </c>
      <c r="D161" s="36"/>
      <c r="E161" s="38"/>
      <c r="F161" s="135"/>
      <c r="G161" s="135"/>
      <c r="H161" s="147"/>
      <c r="I161" s="37">
        <f t="shared" si="3"/>
      </c>
    </row>
    <row r="162" spans="1:9" ht="12">
      <c r="A162" s="23">
        <f>A158+1</f>
        <v>80</v>
      </c>
      <c r="B162" s="103"/>
      <c r="C162" s="25" t="s">
        <v>458</v>
      </c>
      <c r="D162" s="36" t="s">
        <v>444</v>
      </c>
      <c r="E162" s="38">
        <v>20</v>
      </c>
      <c r="F162" s="137"/>
      <c r="G162" s="137"/>
      <c r="H162" s="149"/>
      <c r="I162" s="37">
        <f t="shared" si="3"/>
        <v>0</v>
      </c>
    </row>
    <row r="163" spans="1:9" ht="24">
      <c r="A163" s="23"/>
      <c r="B163" s="100" t="s">
        <v>322</v>
      </c>
      <c r="C163" s="25" t="s">
        <v>109</v>
      </c>
      <c r="D163" s="36"/>
      <c r="E163" s="38"/>
      <c r="F163" s="135"/>
      <c r="G163" s="135"/>
      <c r="H163" s="147"/>
      <c r="I163" s="37">
        <f t="shared" si="3"/>
      </c>
    </row>
    <row r="164" spans="1:9" ht="12">
      <c r="A164" s="23">
        <f>A162+1</f>
        <v>81</v>
      </c>
      <c r="B164" s="103"/>
      <c r="C164" s="25" t="s">
        <v>459</v>
      </c>
      <c r="D164" s="36" t="s">
        <v>444</v>
      </c>
      <c r="E164" s="38">
        <v>20</v>
      </c>
      <c r="F164" s="137"/>
      <c r="G164" s="137"/>
      <c r="H164" s="149"/>
      <c r="I164" s="37">
        <f t="shared" si="3"/>
        <v>0</v>
      </c>
    </row>
    <row r="165" spans="1:9" ht="12">
      <c r="A165" s="23"/>
      <c r="B165" s="103"/>
      <c r="C165" s="25"/>
      <c r="D165" s="36"/>
      <c r="E165" s="38"/>
      <c r="F165" s="135"/>
      <c r="G165" s="135"/>
      <c r="H165" s="147"/>
      <c r="I165" s="37">
        <f t="shared" si="3"/>
      </c>
    </row>
    <row r="166" spans="1:9" ht="12">
      <c r="A166" s="23"/>
      <c r="B166" s="100" t="s">
        <v>72</v>
      </c>
      <c r="C166" s="25" t="s">
        <v>457</v>
      </c>
      <c r="D166" s="36"/>
      <c r="E166" s="38"/>
      <c r="F166" s="135"/>
      <c r="G166" s="135"/>
      <c r="H166" s="147"/>
      <c r="I166" s="37">
        <f t="shared" si="3"/>
      </c>
    </row>
    <row r="167" spans="1:9" ht="24">
      <c r="A167" s="23">
        <f>A164+1</f>
        <v>82</v>
      </c>
      <c r="B167" s="100" t="s">
        <v>362</v>
      </c>
      <c r="C167" s="25" t="s">
        <v>167</v>
      </c>
      <c r="D167" s="36" t="s">
        <v>444</v>
      </c>
      <c r="E167" s="38">
        <v>315</v>
      </c>
      <c r="F167" s="137"/>
      <c r="G167" s="137"/>
      <c r="H167" s="149"/>
      <c r="I167" s="37">
        <f t="shared" si="3"/>
        <v>0</v>
      </c>
    </row>
    <row r="168" spans="1:9" ht="24">
      <c r="A168" s="23">
        <f>A167+1</f>
        <v>83</v>
      </c>
      <c r="B168" s="100" t="s">
        <v>232</v>
      </c>
      <c r="C168" s="25" t="s">
        <v>364</v>
      </c>
      <c r="D168" s="36" t="s">
        <v>444</v>
      </c>
      <c r="E168" s="38">
        <v>155</v>
      </c>
      <c r="F168" s="137"/>
      <c r="G168" s="137"/>
      <c r="H168" s="149"/>
      <c r="I168" s="37">
        <f t="shared" si="3"/>
        <v>0</v>
      </c>
    </row>
    <row r="169" spans="1:9" ht="12">
      <c r="A169" s="23"/>
      <c r="B169" s="100" t="s">
        <v>100</v>
      </c>
      <c r="C169" s="25" t="s">
        <v>279</v>
      </c>
      <c r="D169" s="36"/>
      <c r="E169" s="38"/>
      <c r="F169" s="135"/>
      <c r="G169" s="135"/>
      <c r="H169" s="147"/>
      <c r="I169" s="37">
        <f t="shared" si="3"/>
      </c>
    </row>
    <row r="170" spans="1:9" ht="12">
      <c r="A170" s="23">
        <f>A168+1</f>
        <v>84</v>
      </c>
      <c r="B170" s="103"/>
      <c r="C170" s="25" t="s">
        <v>363</v>
      </c>
      <c r="D170" s="36" t="s">
        <v>104</v>
      </c>
      <c r="E170" s="38">
        <v>410</v>
      </c>
      <c r="F170" s="137"/>
      <c r="G170" s="137"/>
      <c r="H170" s="149"/>
      <c r="I170" s="37">
        <f t="shared" si="3"/>
        <v>0</v>
      </c>
    </row>
    <row r="171" spans="1:9" ht="24">
      <c r="A171" s="23">
        <f>A170+1</f>
        <v>85</v>
      </c>
      <c r="B171" s="100" t="s">
        <v>136</v>
      </c>
      <c r="C171" s="25" t="s">
        <v>332</v>
      </c>
      <c r="D171" s="36" t="s">
        <v>54</v>
      </c>
      <c r="E171" s="38">
        <v>100</v>
      </c>
      <c r="F171" s="137"/>
      <c r="G171" s="137"/>
      <c r="H171" s="149"/>
      <c r="I171" s="37">
        <f t="shared" si="3"/>
        <v>0</v>
      </c>
    </row>
    <row r="172" spans="1:9" ht="12">
      <c r="A172" s="23"/>
      <c r="B172" s="100"/>
      <c r="C172" s="25"/>
      <c r="D172" s="36"/>
      <c r="E172" s="38"/>
      <c r="F172" s="135"/>
      <c r="G172" s="135"/>
      <c r="H172" s="147"/>
      <c r="I172" s="37">
        <f t="shared" si="3"/>
      </c>
    </row>
    <row r="173" spans="1:9" ht="12">
      <c r="A173" s="23"/>
      <c r="B173" s="100" t="s">
        <v>101</v>
      </c>
      <c r="C173" s="25" t="s">
        <v>359</v>
      </c>
      <c r="D173" s="26"/>
      <c r="E173" s="30"/>
      <c r="F173" s="135"/>
      <c r="G173" s="135"/>
      <c r="H173" s="147"/>
      <c r="I173" s="37">
        <f t="shared" si="3"/>
      </c>
    </row>
    <row r="174" spans="1:9" ht="12">
      <c r="A174" s="23"/>
      <c r="B174" s="100" t="s">
        <v>173</v>
      </c>
      <c r="C174" s="25" t="s">
        <v>474</v>
      </c>
      <c r="D174" s="36"/>
      <c r="E174" s="38"/>
      <c r="F174" s="135"/>
      <c r="G174" s="135"/>
      <c r="H174" s="147"/>
      <c r="I174" s="37">
        <f t="shared" si="3"/>
      </c>
    </row>
    <row r="175" spans="1:9" ht="30.75" customHeight="1">
      <c r="A175" s="23">
        <f>A171+1</f>
        <v>86</v>
      </c>
      <c r="B175" s="103"/>
      <c r="C175" s="25" t="s">
        <v>577</v>
      </c>
      <c r="D175" s="36" t="s">
        <v>54</v>
      </c>
      <c r="E175" s="38">
        <v>700</v>
      </c>
      <c r="F175" s="137"/>
      <c r="G175" s="137"/>
      <c r="H175" s="149"/>
      <c r="I175" s="37">
        <f t="shared" si="3"/>
        <v>0</v>
      </c>
    </row>
    <row r="176" spans="1:9" ht="21" customHeight="1">
      <c r="A176" s="23">
        <f>A175+1</f>
        <v>87</v>
      </c>
      <c r="B176" s="100" t="s">
        <v>371</v>
      </c>
      <c r="C176" s="25" t="s">
        <v>460</v>
      </c>
      <c r="D176" s="36" t="s">
        <v>444</v>
      </c>
      <c r="E176" s="38">
        <v>1000</v>
      </c>
      <c r="F176" s="137"/>
      <c r="G176" s="137"/>
      <c r="H176" s="149"/>
      <c r="I176" s="37">
        <f t="shared" si="3"/>
        <v>0</v>
      </c>
    </row>
    <row r="177" spans="1:9" ht="12">
      <c r="A177" s="23"/>
      <c r="B177" s="100"/>
      <c r="C177" s="25"/>
      <c r="D177" s="36"/>
      <c r="E177" s="38"/>
      <c r="F177" s="135"/>
      <c r="G177" s="135"/>
      <c r="H177" s="147"/>
      <c r="I177" s="37">
        <f t="shared" si="3"/>
      </c>
    </row>
    <row r="178" spans="1:9" ht="12">
      <c r="A178" s="23"/>
      <c r="B178" s="100" t="s">
        <v>372</v>
      </c>
      <c r="C178" s="25" t="s">
        <v>576</v>
      </c>
      <c r="D178" s="36"/>
      <c r="E178" s="38"/>
      <c r="F178" s="135"/>
      <c r="G178" s="135"/>
      <c r="H178" s="147"/>
      <c r="I178" s="37">
        <f t="shared" si="3"/>
      </c>
    </row>
    <row r="179" spans="1:9" ht="12">
      <c r="A179" s="23"/>
      <c r="B179" s="100" t="s">
        <v>170</v>
      </c>
      <c r="C179" s="25" t="s">
        <v>485</v>
      </c>
      <c r="D179" s="36"/>
      <c r="E179" s="38"/>
      <c r="F179" s="135"/>
      <c r="G179" s="135"/>
      <c r="H179" s="147"/>
      <c r="I179" s="37">
        <f t="shared" si="3"/>
      </c>
    </row>
    <row r="180" spans="1:9" ht="12">
      <c r="A180" s="23">
        <f>A176+1</f>
        <v>88</v>
      </c>
      <c r="B180" s="100"/>
      <c r="C180" s="25" t="s">
        <v>111</v>
      </c>
      <c r="D180" s="36" t="s">
        <v>497</v>
      </c>
      <c r="E180" s="38">
        <v>30</v>
      </c>
      <c r="F180" s="137"/>
      <c r="G180" s="137"/>
      <c r="H180" s="149"/>
      <c r="I180" s="37">
        <f t="shared" si="3"/>
        <v>0</v>
      </c>
    </row>
    <row r="181" spans="1:9" ht="12">
      <c r="A181" s="23">
        <f aca="true" t="shared" si="4" ref="A181:A189">A180+1</f>
        <v>89</v>
      </c>
      <c r="B181" s="100"/>
      <c r="C181" s="25" t="s">
        <v>110</v>
      </c>
      <c r="D181" s="36" t="s">
        <v>497</v>
      </c>
      <c r="E181" s="38">
        <v>50</v>
      </c>
      <c r="F181" s="137"/>
      <c r="G181" s="137"/>
      <c r="H181" s="149"/>
      <c r="I181" s="37">
        <f t="shared" si="3"/>
        <v>0</v>
      </c>
    </row>
    <row r="182" spans="1:9" ht="12">
      <c r="A182" s="23">
        <f t="shared" si="4"/>
        <v>90</v>
      </c>
      <c r="B182" s="100"/>
      <c r="C182" s="25" t="s">
        <v>285</v>
      </c>
      <c r="D182" s="36" t="s">
        <v>497</v>
      </c>
      <c r="E182" s="38">
        <v>30</v>
      </c>
      <c r="F182" s="137"/>
      <c r="G182" s="137"/>
      <c r="H182" s="149"/>
      <c r="I182" s="37">
        <f t="shared" si="3"/>
        <v>0</v>
      </c>
    </row>
    <row r="183" spans="1:9" ht="12">
      <c r="A183" s="23">
        <f t="shared" si="4"/>
        <v>91</v>
      </c>
      <c r="B183" s="100"/>
      <c r="C183" s="25" t="s">
        <v>423</v>
      </c>
      <c r="D183" s="36" t="s">
        <v>497</v>
      </c>
      <c r="E183" s="38">
        <v>15</v>
      </c>
      <c r="F183" s="137"/>
      <c r="G183" s="137"/>
      <c r="H183" s="149"/>
      <c r="I183" s="37">
        <f t="shared" si="3"/>
        <v>0</v>
      </c>
    </row>
    <row r="184" spans="1:9" ht="12">
      <c r="A184" s="23">
        <f t="shared" si="4"/>
        <v>92</v>
      </c>
      <c r="B184" s="100"/>
      <c r="C184" s="25" t="s">
        <v>227</v>
      </c>
      <c r="D184" s="36" t="s">
        <v>497</v>
      </c>
      <c r="E184" s="38">
        <v>10</v>
      </c>
      <c r="F184" s="137"/>
      <c r="G184" s="137"/>
      <c r="H184" s="149"/>
      <c r="I184" s="37">
        <f t="shared" si="3"/>
        <v>0</v>
      </c>
    </row>
    <row r="185" spans="1:9" ht="12">
      <c r="A185" s="23">
        <f t="shared" si="4"/>
        <v>93</v>
      </c>
      <c r="B185" s="100"/>
      <c r="C185" s="25" t="s">
        <v>112</v>
      </c>
      <c r="D185" s="36" t="s">
        <v>497</v>
      </c>
      <c r="E185" s="38">
        <v>15</v>
      </c>
      <c r="F185" s="137"/>
      <c r="G185" s="137"/>
      <c r="H185" s="149"/>
      <c r="I185" s="37">
        <f t="shared" si="3"/>
        <v>0</v>
      </c>
    </row>
    <row r="186" spans="1:9" ht="12">
      <c r="A186" s="23">
        <f t="shared" si="4"/>
        <v>94</v>
      </c>
      <c r="B186" s="100"/>
      <c r="C186" s="25" t="s">
        <v>108</v>
      </c>
      <c r="D186" s="36" t="s">
        <v>497</v>
      </c>
      <c r="E186" s="38">
        <v>80</v>
      </c>
      <c r="F186" s="137"/>
      <c r="G186" s="137"/>
      <c r="H186" s="149"/>
      <c r="I186" s="37">
        <f t="shared" si="3"/>
        <v>0</v>
      </c>
    </row>
    <row r="187" spans="1:9" ht="12">
      <c r="A187" s="23">
        <f t="shared" si="4"/>
        <v>95</v>
      </c>
      <c r="B187" s="100"/>
      <c r="C187" s="25" t="s">
        <v>425</v>
      </c>
      <c r="D187" s="36" t="s">
        <v>497</v>
      </c>
      <c r="E187" s="38">
        <v>30</v>
      </c>
      <c r="F187" s="137"/>
      <c r="G187" s="137"/>
      <c r="H187" s="149"/>
      <c r="I187" s="37">
        <f t="shared" si="3"/>
        <v>0</v>
      </c>
    </row>
    <row r="188" spans="1:9" ht="12">
      <c r="A188" s="23">
        <f t="shared" si="4"/>
        <v>96</v>
      </c>
      <c r="B188" s="100"/>
      <c r="C188" s="25" t="s">
        <v>414</v>
      </c>
      <c r="D188" s="36" t="s">
        <v>497</v>
      </c>
      <c r="E188" s="38">
        <v>10</v>
      </c>
      <c r="F188" s="137"/>
      <c r="G188" s="137"/>
      <c r="H188" s="149"/>
      <c r="I188" s="37">
        <f t="shared" si="3"/>
        <v>0</v>
      </c>
    </row>
    <row r="189" spans="1:9" ht="12">
      <c r="A189" s="23">
        <f t="shared" si="4"/>
        <v>97</v>
      </c>
      <c r="B189" s="100"/>
      <c r="C189" s="25" t="s">
        <v>426</v>
      </c>
      <c r="D189" s="36" t="s">
        <v>497</v>
      </c>
      <c r="E189" s="38">
        <v>3</v>
      </c>
      <c r="F189" s="137"/>
      <c r="G189" s="137"/>
      <c r="H189" s="149"/>
      <c r="I189" s="37">
        <f t="shared" si="3"/>
        <v>0</v>
      </c>
    </row>
    <row r="190" spans="1:9" ht="12">
      <c r="A190" s="23"/>
      <c r="B190" s="100"/>
      <c r="C190" s="25"/>
      <c r="D190" s="36"/>
      <c r="E190" s="38"/>
      <c r="F190" s="135"/>
      <c r="G190" s="135"/>
      <c r="H190" s="147"/>
      <c r="I190" s="37">
        <f t="shared" si="3"/>
      </c>
    </row>
    <row r="191" spans="1:9" ht="12">
      <c r="A191" s="23"/>
      <c r="B191" s="100" t="s">
        <v>92</v>
      </c>
      <c r="C191" s="25" t="s">
        <v>575</v>
      </c>
      <c r="D191" s="36"/>
      <c r="E191" s="38"/>
      <c r="F191" s="135"/>
      <c r="G191" s="135"/>
      <c r="H191" s="147"/>
      <c r="I191" s="37">
        <f t="shared" si="3"/>
      </c>
    </row>
    <row r="192" spans="1:9" ht="12">
      <c r="A192" s="23">
        <f>A189+1</f>
        <v>98</v>
      </c>
      <c r="B192" s="103"/>
      <c r="C192" s="25" t="s">
        <v>452</v>
      </c>
      <c r="D192" s="36" t="s">
        <v>104</v>
      </c>
      <c r="E192" s="38">
        <v>70</v>
      </c>
      <c r="F192" s="137"/>
      <c r="G192" s="137"/>
      <c r="H192" s="149"/>
      <c r="I192" s="37">
        <f t="shared" si="3"/>
        <v>0</v>
      </c>
    </row>
    <row r="193" spans="1:9" ht="12">
      <c r="A193" s="23"/>
      <c r="B193" s="103"/>
      <c r="C193" s="25"/>
      <c r="D193" s="36"/>
      <c r="E193" s="38"/>
      <c r="F193" s="135"/>
      <c r="G193" s="135"/>
      <c r="H193" s="147"/>
      <c r="I193" s="37">
        <f t="shared" si="3"/>
      </c>
    </row>
    <row r="194" spans="1:9" ht="12">
      <c r="A194" s="23"/>
      <c r="B194" s="100" t="s">
        <v>171</v>
      </c>
      <c r="C194" s="25" t="s">
        <v>243</v>
      </c>
      <c r="D194" s="26"/>
      <c r="E194" s="30"/>
      <c r="F194" s="135"/>
      <c r="G194" s="135"/>
      <c r="H194" s="147"/>
      <c r="I194" s="37">
        <f t="shared" si="3"/>
      </c>
    </row>
    <row r="195" spans="1:9" ht="12">
      <c r="A195" s="23"/>
      <c r="B195" s="100" t="s">
        <v>230</v>
      </c>
      <c r="C195" s="25" t="s">
        <v>244</v>
      </c>
      <c r="D195" s="36"/>
      <c r="E195" s="38"/>
      <c r="F195" s="135"/>
      <c r="G195" s="135"/>
      <c r="H195" s="147"/>
      <c r="I195" s="37">
        <f t="shared" si="3"/>
      </c>
    </row>
    <row r="196" spans="1:9" ht="24">
      <c r="A196" s="23">
        <f>A192+1</f>
        <v>99</v>
      </c>
      <c r="B196" s="103"/>
      <c r="C196" s="25" t="s">
        <v>421</v>
      </c>
      <c r="D196" s="36" t="s">
        <v>565</v>
      </c>
      <c r="E196" s="38">
        <v>5</v>
      </c>
      <c r="F196" s="137"/>
      <c r="G196" s="137"/>
      <c r="H196" s="149"/>
      <c r="I196" s="37">
        <f t="shared" si="3"/>
        <v>0</v>
      </c>
    </row>
    <row r="197" spans="1:9" ht="24">
      <c r="A197" s="23">
        <f>A196+1</f>
        <v>100</v>
      </c>
      <c r="B197" s="103"/>
      <c r="C197" s="25" t="s">
        <v>33</v>
      </c>
      <c r="D197" s="36" t="s">
        <v>565</v>
      </c>
      <c r="E197" s="38">
        <v>2</v>
      </c>
      <c r="F197" s="137"/>
      <c r="G197" s="137"/>
      <c r="H197" s="149"/>
      <c r="I197" s="37">
        <f t="shared" si="3"/>
        <v>0</v>
      </c>
    </row>
    <row r="198" spans="1:9" ht="12">
      <c r="A198" s="23"/>
      <c r="B198" s="100" t="s">
        <v>231</v>
      </c>
      <c r="C198" s="25" t="s">
        <v>273</v>
      </c>
      <c r="D198" s="36"/>
      <c r="E198" s="38"/>
      <c r="F198" s="138">
        <f>IF(D198="","",D198*E198)</f>
      </c>
      <c r="G198" s="138">
        <f>IF(E198="","",E198*F198)</f>
      </c>
      <c r="H198" s="150">
        <f>IF(F198="","",F198*G198)</f>
      </c>
      <c r="I198" s="37">
        <f t="shared" si="3"/>
      </c>
    </row>
    <row r="199" spans="1:9" ht="12">
      <c r="A199" s="23">
        <f>A197+1</f>
        <v>101</v>
      </c>
      <c r="B199" s="103"/>
      <c r="C199" s="25" t="s">
        <v>274</v>
      </c>
      <c r="D199" s="36" t="s">
        <v>565</v>
      </c>
      <c r="E199" s="38">
        <v>3</v>
      </c>
      <c r="F199" s="137"/>
      <c r="G199" s="137"/>
      <c r="H199" s="149"/>
      <c r="I199" s="37">
        <f aca="true" t="shared" si="5" ref="I199:I222">IF(F199="",(IF(E199="","",E199*G199)),F199*G199)</f>
        <v>0</v>
      </c>
    </row>
    <row r="200" spans="1:9" ht="12">
      <c r="A200" s="23"/>
      <c r="B200" s="100" t="s">
        <v>380</v>
      </c>
      <c r="C200" s="25"/>
      <c r="D200" s="36"/>
      <c r="E200" s="38"/>
      <c r="F200" s="135"/>
      <c r="G200" s="135"/>
      <c r="H200" s="147"/>
      <c r="I200" s="37">
        <f t="shared" si="5"/>
      </c>
    </row>
    <row r="201" spans="1:9" ht="12">
      <c r="A201" s="23">
        <f>A199+1</f>
        <v>102</v>
      </c>
      <c r="B201" s="103"/>
      <c r="C201" s="25" t="s">
        <v>597</v>
      </c>
      <c r="D201" s="36" t="s">
        <v>565</v>
      </c>
      <c r="E201" s="38">
        <v>4</v>
      </c>
      <c r="F201" s="137"/>
      <c r="G201" s="137"/>
      <c r="H201" s="149"/>
      <c r="I201" s="37">
        <f t="shared" si="5"/>
        <v>0</v>
      </c>
    </row>
    <row r="202" spans="1:9" ht="96">
      <c r="A202" s="23">
        <f>A201+1</f>
        <v>103</v>
      </c>
      <c r="B202" s="103"/>
      <c r="C202" s="25" t="s">
        <v>60</v>
      </c>
      <c r="D202" s="36" t="s">
        <v>565</v>
      </c>
      <c r="E202" s="38">
        <v>3</v>
      </c>
      <c r="F202" s="137"/>
      <c r="G202" s="137"/>
      <c r="H202" s="149"/>
      <c r="I202" s="37">
        <f t="shared" si="5"/>
        <v>0</v>
      </c>
    </row>
    <row r="203" spans="1:9" ht="12">
      <c r="A203" s="23"/>
      <c r="B203" s="103"/>
      <c r="C203" s="25"/>
      <c r="D203" s="36"/>
      <c r="E203" s="38"/>
      <c r="F203" s="135"/>
      <c r="G203" s="135"/>
      <c r="H203" s="147"/>
      <c r="I203" s="37">
        <f t="shared" si="5"/>
      </c>
    </row>
    <row r="204" spans="1:9" ht="12">
      <c r="A204" s="23"/>
      <c r="B204" s="103"/>
      <c r="C204" s="29" t="s">
        <v>37</v>
      </c>
      <c r="D204" s="36"/>
      <c r="E204" s="38"/>
      <c r="F204" s="135"/>
      <c r="G204" s="135"/>
      <c r="H204" s="147"/>
      <c r="I204" s="37">
        <f t="shared" si="5"/>
      </c>
    </row>
    <row r="205" spans="1:9" ht="12">
      <c r="A205" s="23"/>
      <c r="B205" s="103"/>
      <c r="C205" s="29"/>
      <c r="D205" s="36"/>
      <c r="E205" s="38"/>
      <c r="F205" s="135"/>
      <c r="G205" s="135"/>
      <c r="H205" s="147"/>
      <c r="I205" s="37">
        <f t="shared" si="5"/>
      </c>
    </row>
    <row r="206" spans="1:9" ht="72">
      <c r="A206" s="23">
        <f>A202+1</f>
        <v>104</v>
      </c>
      <c r="B206" s="100"/>
      <c r="C206" s="25" t="s">
        <v>20</v>
      </c>
      <c r="D206" s="36" t="s">
        <v>565</v>
      </c>
      <c r="E206" s="38">
        <v>1</v>
      </c>
      <c r="F206" s="137"/>
      <c r="G206" s="137"/>
      <c r="H206" s="149"/>
      <c r="I206" s="37">
        <f t="shared" si="5"/>
        <v>0</v>
      </c>
    </row>
    <row r="207" spans="1:9" ht="72">
      <c r="A207" s="23">
        <f>A206+1</f>
        <v>105</v>
      </c>
      <c r="B207" s="100"/>
      <c r="C207" s="25" t="s">
        <v>39</v>
      </c>
      <c r="D207" s="36" t="s">
        <v>565</v>
      </c>
      <c r="E207" s="38">
        <v>12</v>
      </c>
      <c r="F207" s="137"/>
      <c r="G207" s="137"/>
      <c r="H207" s="149"/>
      <c r="I207" s="37">
        <f t="shared" si="5"/>
        <v>0</v>
      </c>
    </row>
    <row r="208" spans="1:9" ht="72">
      <c r="A208" s="23">
        <f>A207+1</f>
        <v>106</v>
      </c>
      <c r="B208" s="100"/>
      <c r="C208" s="25" t="s">
        <v>34</v>
      </c>
      <c r="D208" s="36" t="s">
        <v>565</v>
      </c>
      <c r="E208" s="38">
        <v>12</v>
      </c>
      <c r="F208" s="137"/>
      <c r="G208" s="137"/>
      <c r="H208" s="149"/>
      <c r="I208" s="37">
        <f t="shared" si="5"/>
        <v>0</v>
      </c>
    </row>
    <row r="209" spans="1:9" ht="84">
      <c r="A209" s="23">
        <f>A208+1</f>
        <v>107</v>
      </c>
      <c r="B209" s="100" t="s">
        <v>619</v>
      </c>
      <c r="C209" s="25" t="s">
        <v>224</v>
      </c>
      <c r="D209" s="36" t="s">
        <v>565</v>
      </c>
      <c r="E209" s="38">
        <v>1</v>
      </c>
      <c r="F209" s="137"/>
      <c r="G209" s="137"/>
      <c r="H209" s="149"/>
      <c r="I209" s="37">
        <f t="shared" si="5"/>
        <v>0</v>
      </c>
    </row>
    <row r="210" spans="1:9" ht="108">
      <c r="A210" s="23"/>
      <c r="B210" s="100" t="s">
        <v>176</v>
      </c>
      <c r="C210" s="25" t="s">
        <v>281</v>
      </c>
      <c r="D210" s="36"/>
      <c r="E210" s="38"/>
      <c r="F210" s="135"/>
      <c r="G210" s="135"/>
      <c r="H210" s="147"/>
      <c r="I210" s="37">
        <f t="shared" si="5"/>
      </c>
    </row>
    <row r="211" spans="1:9" ht="12">
      <c r="A211" s="23">
        <f>A209+1</f>
        <v>108</v>
      </c>
      <c r="B211" s="100" t="s">
        <v>177</v>
      </c>
      <c r="C211" s="25" t="s">
        <v>283</v>
      </c>
      <c r="D211" s="36" t="s">
        <v>565</v>
      </c>
      <c r="E211" s="38">
        <v>7</v>
      </c>
      <c r="F211" s="137"/>
      <c r="G211" s="137"/>
      <c r="H211" s="149"/>
      <c r="I211" s="37">
        <f t="shared" si="5"/>
        <v>0</v>
      </c>
    </row>
    <row r="212" spans="1:9" ht="12">
      <c r="A212" s="23">
        <f>A211+1</f>
        <v>109</v>
      </c>
      <c r="B212" s="100" t="s">
        <v>178</v>
      </c>
      <c r="C212" s="25" t="s">
        <v>282</v>
      </c>
      <c r="D212" s="36" t="s">
        <v>565</v>
      </c>
      <c r="E212" s="38">
        <v>4</v>
      </c>
      <c r="F212" s="137"/>
      <c r="G212" s="137"/>
      <c r="H212" s="149"/>
      <c r="I212" s="37">
        <f t="shared" si="5"/>
        <v>0</v>
      </c>
    </row>
    <row r="213" spans="1:9" ht="12">
      <c r="A213" s="23">
        <f>A212+1</f>
        <v>110</v>
      </c>
      <c r="B213" s="100" t="s">
        <v>179</v>
      </c>
      <c r="C213" s="25" t="s">
        <v>35</v>
      </c>
      <c r="D213" s="36" t="s">
        <v>565</v>
      </c>
      <c r="E213" s="38">
        <v>2</v>
      </c>
      <c r="F213" s="137"/>
      <c r="G213" s="137"/>
      <c r="H213" s="149"/>
      <c r="I213" s="37">
        <f t="shared" si="5"/>
        <v>0</v>
      </c>
    </row>
    <row r="214" spans="1:9" ht="12">
      <c r="A214" s="23"/>
      <c r="B214" s="103"/>
      <c r="C214" s="25"/>
      <c r="D214" s="36"/>
      <c r="E214" s="38"/>
      <c r="F214" s="135"/>
      <c r="G214" s="135"/>
      <c r="H214" s="147"/>
      <c r="I214" s="37">
        <f t="shared" si="5"/>
      </c>
    </row>
    <row r="215" spans="1:9" s="35" customFormat="1" ht="12">
      <c r="A215" s="23"/>
      <c r="B215" s="102" t="s">
        <v>381</v>
      </c>
      <c r="C215" s="29" t="s">
        <v>446</v>
      </c>
      <c r="D215" s="26"/>
      <c r="E215" s="30"/>
      <c r="F215" s="135"/>
      <c r="G215" s="135"/>
      <c r="H215" s="147"/>
      <c r="I215" s="37">
        <f t="shared" si="5"/>
      </c>
    </row>
    <row r="216" spans="1:9" s="35" customFormat="1" ht="12">
      <c r="A216" s="23"/>
      <c r="B216" s="102"/>
      <c r="C216" s="29"/>
      <c r="D216" s="26"/>
      <c r="E216" s="30"/>
      <c r="F216" s="135"/>
      <c r="G216" s="135"/>
      <c r="H216" s="147"/>
      <c r="I216" s="37">
        <f t="shared" si="5"/>
      </c>
    </row>
    <row r="217" spans="1:9" ht="12">
      <c r="A217" s="23">
        <f>A213+1</f>
        <v>111</v>
      </c>
      <c r="B217" s="100" t="s">
        <v>382</v>
      </c>
      <c r="C217" s="25" t="s">
        <v>246</v>
      </c>
      <c r="D217" s="36" t="s">
        <v>91</v>
      </c>
      <c r="E217" s="31">
        <v>76311.49</v>
      </c>
      <c r="F217" s="137"/>
      <c r="G217" s="137"/>
      <c r="H217" s="149"/>
      <c r="I217" s="37">
        <f t="shared" si="5"/>
        <v>0</v>
      </c>
    </row>
    <row r="218" spans="1:9" ht="12">
      <c r="A218" s="23">
        <f>A217+1</f>
        <v>112</v>
      </c>
      <c r="B218" s="100" t="s">
        <v>383</v>
      </c>
      <c r="C218" s="25" t="s">
        <v>247</v>
      </c>
      <c r="D218" s="36" t="s">
        <v>91</v>
      </c>
      <c r="E218" s="38">
        <v>152832.56</v>
      </c>
      <c r="F218" s="137"/>
      <c r="G218" s="137"/>
      <c r="H218" s="149"/>
      <c r="I218" s="37">
        <f t="shared" si="5"/>
        <v>0</v>
      </c>
    </row>
    <row r="219" spans="1:9" ht="12">
      <c r="A219" s="23">
        <f>A218+1</f>
        <v>113</v>
      </c>
      <c r="B219" s="100" t="s">
        <v>96</v>
      </c>
      <c r="C219" s="25" t="s">
        <v>218</v>
      </c>
      <c r="D219" s="36" t="s">
        <v>91</v>
      </c>
      <c r="E219" s="31">
        <v>100000</v>
      </c>
      <c r="F219" s="137"/>
      <c r="G219" s="137"/>
      <c r="H219" s="149"/>
      <c r="I219" s="37">
        <f t="shared" si="5"/>
        <v>0</v>
      </c>
    </row>
    <row r="220" spans="1:9" ht="12">
      <c r="A220" s="23">
        <f>A219+1</f>
        <v>114</v>
      </c>
      <c r="B220" s="100" t="s">
        <v>97</v>
      </c>
      <c r="C220" s="25" t="s">
        <v>197</v>
      </c>
      <c r="D220" s="36" t="s">
        <v>91</v>
      </c>
      <c r="E220" s="31">
        <v>82000</v>
      </c>
      <c r="F220" s="137"/>
      <c r="G220" s="137"/>
      <c r="H220" s="149"/>
      <c r="I220" s="37">
        <f t="shared" si="5"/>
        <v>0</v>
      </c>
    </row>
    <row r="221" spans="1:9" ht="12">
      <c r="A221" s="23">
        <f>A220+1</f>
        <v>115</v>
      </c>
      <c r="B221" s="100" t="s">
        <v>369</v>
      </c>
      <c r="C221" s="25" t="s">
        <v>217</v>
      </c>
      <c r="D221" s="36" t="s">
        <v>91</v>
      </c>
      <c r="E221" s="31">
        <v>150000</v>
      </c>
      <c r="F221" s="137"/>
      <c r="G221" s="137"/>
      <c r="H221" s="149"/>
      <c r="I221" s="37">
        <f t="shared" si="5"/>
        <v>0</v>
      </c>
    </row>
    <row r="222" spans="1:9" ht="12">
      <c r="A222" s="23">
        <f>A221+1</f>
        <v>116</v>
      </c>
      <c r="B222" s="100" t="s">
        <v>370</v>
      </c>
      <c r="C222" s="25" t="s">
        <v>311</v>
      </c>
      <c r="D222" s="36" t="s">
        <v>91</v>
      </c>
      <c r="E222" s="31">
        <v>22500</v>
      </c>
      <c r="F222" s="137"/>
      <c r="G222" s="137"/>
      <c r="H222" s="149"/>
      <c r="I222" s="37">
        <f t="shared" si="5"/>
        <v>0</v>
      </c>
    </row>
    <row r="223" spans="1:9" ht="12">
      <c r="A223" s="23"/>
      <c r="B223" s="103"/>
      <c r="C223" s="25"/>
      <c r="D223" s="36"/>
      <c r="E223" s="38"/>
      <c r="F223" s="128"/>
      <c r="G223" s="138"/>
      <c r="H223" s="151"/>
      <c r="I223" s="27"/>
    </row>
    <row r="224" spans="1:9" s="35" customFormat="1" ht="12">
      <c r="A224" s="23"/>
      <c r="B224" s="106"/>
      <c r="C224" s="29" t="s">
        <v>289</v>
      </c>
      <c r="D224" s="26"/>
      <c r="E224" s="30"/>
      <c r="F224" s="129"/>
      <c r="G224" s="144"/>
      <c r="H224" s="152"/>
      <c r="I224" s="34">
        <f>SUM(I6:I223)</f>
        <v>0</v>
      </c>
    </row>
    <row r="225" spans="1:9" ht="12">
      <c r="A225" s="43"/>
      <c r="B225" s="107"/>
      <c r="C225" s="44"/>
      <c r="D225" s="45"/>
      <c r="E225" s="38"/>
      <c r="F225" s="128"/>
      <c r="G225" s="138"/>
      <c r="H225" s="151"/>
      <c r="I225" s="46"/>
    </row>
    <row r="239" spans="1:9" ht="12">
      <c r="A239" s="51"/>
      <c r="B239" s="109"/>
      <c r="C239" s="52"/>
      <c r="D239" s="53"/>
      <c r="I239" s="54"/>
    </row>
    <row r="240" spans="1:4" ht="12">
      <c r="A240" s="51"/>
      <c r="B240" s="109"/>
      <c r="C240" s="52"/>
      <c r="D240" s="53"/>
    </row>
    <row r="241" spans="1:9" ht="12">
      <c r="A241" s="51"/>
      <c r="B241" s="109"/>
      <c r="C241" s="52"/>
      <c r="D241" s="53"/>
      <c r="I241" s="54"/>
    </row>
    <row r="242" spans="1:4" ht="12">
      <c r="A242" s="51"/>
      <c r="B242" s="109"/>
      <c r="C242" s="52"/>
      <c r="D242" s="53"/>
    </row>
    <row r="243" spans="1:9" ht="12">
      <c r="A243" s="51"/>
      <c r="B243" s="109"/>
      <c r="C243" s="52"/>
      <c r="D243" s="53"/>
      <c r="I243" s="54"/>
    </row>
    <row r="244" spans="1:4" ht="12">
      <c r="A244" s="51"/>
      <c r="B244" s="109"/>
      <c r="C244" s="52"/>
      <c r="D244" s="53"/>
    </row>
    <row r="245" spans="1:9" ht="12">
      <c r="A245" s="51"/>
      <c r="B245" s="110"/>
      <c r="C245" s="52"/>
      <c r="D245" s="53"/>
      <c r="I245" s="54"/>
    </row>
    <row r="246" spans="1:9" ht="12">
      <c r="A246" s="51"/>
      <c r="B246" s="109"/>
      <c r="C246" s="52"/>
      <c r="D246" s="53"/>
      <c r="I246" s="54"/>
    </row>
    <row r="247" spans="1:9" ht="12">
      <c r="A247" s="51"/>
      <c r="B247" s="109"/>
      <c r="C247" s="52"/>
      <c r="D247" s="53"/>
      <c r="I247" s="54"/>
    </row>
    <row r="248" spans="1:4" ht="12">
      <c r="A248" s="51"/>
      <c r="B248" s="109"/>
      <c r="C248" s="52"/>
      <c r="D248" s="53"/>
    </row>
    <row r="249" spans="1:4" ht="12">
      <c r="A249" s="51"/>
      <c r="B249" s="109"/>
      <c r="C249" s="52"/>
      <c r="D249" s="53"/>
    </row>
    <row r="250" spans="1:4" ht="12">
      <c r="A250" s="51"/>
      <c r="B250" s="109"/>
      <c r="C250" s="52"/>
      <c r="D250" s="53"/>
    </row>
    <row r="251" spans="1:4" ht="12">
      <c r="A251" s="51"/>
      <c r="B251" s="109"/>
      <c r="C251" s="52"/>
      <c r="D251" s="53"/>
    </row>
    <row r="252" spans="1:4" ht="12">
      <c r="A252" s="51"/>
      <c r="B252" s="109"/>
      <c r="C252" s="52"/>
      <c r="D252" s="53"/>
    </row>
    <row r="253" spans="1:4" ht="12">
      <c r="A253" s="51"/>
      <c r="B253" s="109"/>
      <c r="C253" s="52"/>
      <c r="D253" s="53"/>
    </row>
    <row r="254" spans="1:4" ht="12">
      <c r="A254" s="51"/>
      <c r="B254" s="109"/>
      <c r="C254" s="52"/>
      <c r="D254" s="53"/>
    </row>
    <row r="255" spans="1:4" ht="12">
      <c r="A255" s="51"/>
      <c r="B255" s="109"/>
      <c r="C255" s="52"/>
      <c r="D255" s="53"/>
    </row>
    <row r="256" spans="1:4" ht="12">
      <c r="A256" s="51"/>
      <c r="B256" s="109"/>
      <c r="C256" s="52"/>
      <c r="D256" s="53"/>
    </row>
    <row r="257" spans="1:9" ht="12">
      <c r="A257" s="51"/>
      <c r="B257" s="110"/>
      <c r="C257" s="52"/>
      <c r="D257" s="53"/>
      <c r="I257" s="54"/>
    </row>
    <row r="258" spans="1:4" ht="12">
      <c r="A258" s="51"/>
      <c r="B258" s="109"/>
      <c r="C258" s="52"/>
      <c r="D258" s="53"/>
    </row>
    <row r="259" spans="1:9" ht="12">
      <c r="A259" s="51"/>
      <c r="B259" s="110"/>
      <c r="C259" s="52"/>
      <c r="D259" s="53"/>
      <c r="G259" s="130"/>
      <c r="I259" s="54"/>
    </row>
    <row r="260" spans="1:4" ht="12">
      <c r="A260" s="51"/>
      <c r="B260" s="109"/>
      <c r="C260" s="52"/>
      <c r="D260" s="53"/>
    </row>
    <row r="261" spans="1:9" ht="12">
      <c r="A261" s="51"/>
      <c r="B261" s="110"/>
      <c r="C261" s="52"/>
      <c r="D261" s="53"/>
      <c r="I261" s="54"/>
    </row>
  </sheetData>
  <sheetProtection password="9A31" sheet="1" objects="1" scenarios="1"/>
  <printOptions/>
  <pageMargins left="0.6692913385826772" right="0.3937007874015748" top="0.7874015748031497" bottom="0.7086614173228347" header="0.31496062992125984" footer="0.5118110236220472"/>
  <pageSetup blackAndWhite="1" horizontalDpi="300" verticalDpi="300" orientation="landscape" paperSize="9" r:id="rId1"/>
  <headerFooter alignWithMargins="0">
    <oddHeader>&amp;Lmetzen project &amp; management&amp;RLV Neumarkt Vill - WOBI
28-09-2010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25" workbookViewId="0" topLeftCell="A1">
      <selection activeCell="C3" sqref="C3"/>
    </sheetView>
  </sheetViews>
  <sheetFormatPr defaultColWidth="11.421875" defaultRowHeight="12.75"/>
  <cols>
    <col min="1" max="1" width="13.00390625" style="17" customWidth="1"/>
    <col min="2" max="2" width="72.140625" style="17" customWidth="1"/>
    <col min="3" max="3" width="25.7109375" style="15" customWidth="1"/>
    <col min="4" max="16384" width="11.421875" style="10" customWidth="1"/>
  </cols>
  <sheetData>
    <row r="1" spans="1:3" s="7" customFormat="1" ht="27.75" customHeight="1">
      <c r="A1" s="1" t="s">
        <v>140</v>
      </c>
      <c r="B1" s="1" t="s">
        <v>524</v>
      </c>
      <c r="C1" s="6" t="s">
        <v>289</v>
      </c>
    </row>
    <row r="2" spans="1:3" ht="12.75">
      <c r="A2" s="8"/>
      <c r="B2" s="9"/>
      <c r="C2" s="8"/>
    </row>
    <row r="3" spans="1:3" ht="12.75">
      <c r="A3" s="11" t="s">
        <v>290</v>
      </c>
      <c r="B3" s="9" t="s">
        <v>341</v>
      </c>
      <c r="C3" s="3">
        <f>'02_Opere murarie'!I224</f>
        <v>0</v>
      </c>
    </row>
    <row r="4" spans="1:3" ht="12.75">
      <c r="A4" s="11" t="s">
        <v>343</v>
      </c>
      <c r="B4" s="9" t="s">
        <v>342</v>
      </c>
      <c r="C4" s="3">
        <f>'03_Fabbro'!I79</f>
        <v>0</v>
      </c>
    </row>
    <row r="5" spans="1:3" ht="12.75">
      <c r="A5" s="11" t="s">
        <v>81</v>
      </c>
      <c r="B5" s="9" t="s">
        <v>344</v>
      </c>
      <c r="C5" s="3">
        <f>'04_Pittore'!I26</f>
        <v>0</v>
      </c>
    </row>
    <row r="6" spans="1:3" ht="12.75">
      <c r="A6" s="11" t="s">
        <v>345</v>
      </c>
      <c r="B6" s="9" t="s">
        <v>519</v>
      </c>
      <c r="C6" s="3">
        <f>'05_Pavimenti'!I57</f>
        <v>0</v>
      </c>
    </row>
    <row r="7" spans="1:3" ht="12.75">
      <c r="A7" s="11" t="s">
        <v>214</v>
      </c>
      <c r="B7" s="9" t="s">
        <v>494</v>
      </c>
      <c r="C7" s="3">
        <f>'07_Carpentiere_Conciatetti'!I44</f>
        <v>0</v>
      </c>
    </row>
    <row r="8" spans="1:3" ht="12.75">
      <c r="A8" s="11" t="s">
        <v>361</v>
      </c>
      <c r="B8" s="9" t="s">
        <v>521</v>
      </c>
      <c r="C8" s="3">
        <f>'08_Lattoniere'!I43</f>
        <v>0</v>
      </c>
    </row>
    <row r="9" spans="1:3" ht="12.75">
      <c r="A9" s="11" t="s">
        <v>257</v>
      </c>
      <c r="B9" s="9" t="s">
        <v>522</v>
      </c>
      <c r="C9" s="3">
        <f>'09_Falegname'!I37</f>
        <v>0</v>
      </c>
    </row>
    <row r="10" spans="1:3" ht="12.75">
      <c r="A10" s="11" t="s">
        <v>617</v>
      </c>
      <c r="B10" s="9" t="s">
        <v>538</v>
      </c>
      <c r="C10" s="3">
        <f>'12_Opere da vetraio'!I10</f>
        <v>0</v>
      </c>
    </row>
    <row r="11" spans="1:3" ht="12.75">
      <c r="A11" s="11" t="s">
        <v>360</v>
      </c>
      <c r="B11" s="9" t="s">
        <v>498</v>
      </c>
      <c r="C11" s="3">
        <f>'16_Imp. ascensore'!I7</f>
        <v>0</v>
      </c>
    </row>
    <row r="12" spans="1:3" ht="15.75">
      <c r="A12" s="11"/>
      <c r="B12" s="2" t="s">
        <v>635</v>
      </c>
      <c r="C12" s="4">
        <f>SUM(C3:C11)</f>
        <v>0</v>
      </c>
    </row>
    <row r="13" spans="1:3" ht="12.75">
      <c r="A13" s="11"/>
      <c r="B13" s="9"/>
      <c r="C13" s="3"/>
    </row>
    <row r="14" spans="4:5" ht="12.75">
      <c r="D14" s="14"/>
      <c r="E14" s="14"/>
    </row>
    <row r="15" ht="12.75">
      <c r="E15" s="14"/>
    </row>
  </sheetData>
  <sheetProtection password="9A31" sheet="1" objects="1" scenarios="1"/>
  <printOptions/>
  <pageMargins left="0.6692913385826772" right="0.3937007874015748" top="0.7874015748031497" bottom="0.7086614173228347" header="0.31496062992125984" footer="0.5118110236220472"/>
  <pageSetup blackAndWhite="1" horizontalDpi="300" verticalDpi="300" orientation="landscape" paperSize="9"/>
  <headerFooter alignWithMargins="0">
    <oddHeader>&amp;Lmetzen project &amp; management&amp;RLV Neumarkt Vill - WOBI
28-09-2010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25" workbookViewId="0" topLeftCell="A1">
      <selection activeCell="G21" sqref="G20:G21"/>
    </sheetView>
  </sheetViews>
  <sheetFormatPr defaultColWidth="11.421875" defaultRowHeight="12.75"/>
  <cols>
    <col min="1" max="1" width="13.00390625" style="17" customWidth="1"/>
    <col min="2" max="2" width="72.140625" style="17" customWidth="1"/>
    <col min="3" max="3" width="25.7109375" style="15" customWidth="1"/>
    <col min="4" max="16384" width="11.421875" style="10" customWidth="1"/>
  </cols>
  <sheetData>
    <row r="1" spans="1:3" s="7" customFormat="1" ht="27.75" customHeight="1">
      <c r="A1" s="1" t="s">
        <v>140</v>
      </c>
      <c r="B1" s="1" t="s">
        <v>524</v>
      </c>
      <c r="C1" s="6" t="s">
        <v>289</v>
      </c>
    </row>
    <row r="2" spans="1:3" ht="12.75">
      <c r="A2" s="8"/>
      <c r="B2" s="9"/>
      <c r="C2" s="8"/>
    </row>
    <row r="3" spans="1:3" ht="12.75">
      <c r="A3" s="11" t="s">
        <v>290</v>
      </c>
      <c r="B3" s="9" t="s">
        <v>341</v>
      </c>
      <c r="C3" s="3">
        <f>'02_Opere murarie'!I224+'03_Fabbro'!I79+'04_Pittore'!I26+'07_Carpentiere_Conciatetti'!I44+'08_Lattoniere'!I43+('05_Pavimenti'!I57-'05_Pavimenti'!I54-'05_Pavimenti'!I55)</f>
        <v>0</v>
      </c>
    </row>
    <row r="4" spans="1:3" ht="12.75">
      <c r="A4" s="11" t="s">
        <v>345</v>
      </c>
      <c r="B4" s="9" t="s">
        <v>519</v>
      </c>
      <c r="C4" s="3">
        <f>'05_Pavimenti'!I54+'05_Pavimenti'!I55</f>
        <v>0</v>
      </c>
    </row>
    <row r="5" spans="1:3" ht="12.75">
      <c r="A5" s="11" t="s">
        <v>257</v>
      </c>
      <c r="B5" s="9" t="s">
        <v>522</v>
      </c>
      <c r="C5" s="3">
        <f>'09_Falegname'!I37</f>
        <v>0</v>
      </c>
    </row>
    <row r="6" spans="1:3" ht="12.75">
      <c r="A6" s="11" t="s">
        <v>617</v>
      </c>
      <c r="B6" s="9" t="s">
        <v>538</v>
      </c>
      <c r="C6" s="3">
        <f>'12_Opere da vetraio'!I10</f>
        <v>0</v>
      </c>
    </row>
    <row r="7" spans="1:3" ht="12.75">
      <c r="A7" s="11" t="s">
        <v>360</v>
      </c>
      <c r="B7" s="9" t="s">
        <v>498</v>
      </c>
      <c r="C7" s="3">
        <f>'16_Imp. ascensore'!I7</f>
        <v>0</v>
      </c>
    </row>
    <row r="8" spans="1:5" ht="12.75">
      <c r="A8" s="12"/>
      <c r="B8" s="9" t="s">
        <v>504</v>
      </c>
      <c r="C8" s="137"/>
      <c r="E8" s="14"/>
    </row>
    <row r="9" spans="1:5" ht="12.75">
      <c r="A9" s="12"/>
      <c r="B9" s="9" t="s">
        <v>392</v>
      </c>
      <c r="C9" s="137"/>
      <c r="E9" s="14"/>
    </row>
    <row r="10" spans="1:3" ht="15.75">
      <c r="A10" s="11"/>
      <c r="B10" s="2" t="s">
        <v>635</v>
      </c>
      <c r="C10" s="4">
        <f>SUM(C3:C9)</f>
        <v>0</v>
      </c>
    </row>
    <row r="11" spans="1:3" ht="12.75">
      <c r="A11" s="11"/>
      <c r="B11" s="9"/>
      <c r="C11" s="3"/>
    </row>
    <row r="12" spans="1:3" ht="12.75">
      <c r="A12" s="12"/>
      <c r="B12" s="9" t="s">
        <v>393</v>
      </c>
      <c r="C12" s="13">
        <v>80096</v>
      </c>
    </row>
    <row r="13" spans="1:3" ht="12.75">
      <c r="A13" s="12"/>
      <c r="B13" s="9"/>
      <c r="C13" s="13"/>
    </row>
    <row r="14" spans="1:3" s="15" customFormat="1" ht="15.75">
      <c r="A14" s="12"/>
      <c r="B14" s="2" t="s">
        <v>636</v>
      </c>
      <c r="C14" s="4">
        <f>C10+C12</f>
        <v>80096</v>
      </c>
    </row>
    <row r="15" spans="1:3" ht="15.75">
      <c r="A15" s="16"/>
      <c r="B15" s="16"/>
      <c r="C15" s="5"/>
    </row>
  </sheetData>
  <sheetProtection password="9A31" sheet="1" objects="1" scenarios="1"/>
  <printOptions/>
  <pageMargins left="0.6692913385826772" right="0.3937007874015748" top="0.7874015748031497" bottom="0.7086614173228347" header="0.31496062992125984" footer="0.5118110236220472"/>
  <pageSetup blackAndWhite="1" horizontalDpi="300" verticalDpi="300" orientation="landscape" paperSize="9"/>
  <headerFooter alignWithMargins="0">
    <oddHeader>&amp;Lmetzen project &amp; management&amp;RLV Neumarkt Vill - WOBI
28-09-2010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22"/>
  <sheetViews>
    <sheetView tabSelected="1" zoomScaleSheetLayoutView="125" workbookViewId="0" topLeftCell="A1">
      <selection activeCell="Q15" sqref="Q15"/>
    </sheetView>
  </sheetViews>
  <sheetFormatPr defaultColWidth="11.421875" defaultRowHeight="12.75"/>
  <cols>
    <col min="1" max="1" width="4.421875" style="42" customWidth="1"/>
    <col min="2" max="2" width="8.7109375" style="108" customWidth="1"/>
    <col min="3" max="3" width="59.28125" style="47" customWidth="1"/>
    <col min="4" max="4" width="4.7109375" style="48" customWidth="1"/>
    <col min="5" max="5" width="8.8515625" style="49" customWidth="1"/>
    <col min="6" max="6" width="7.8515625" style="130" customWidth="1"/>
    <col min="7" max="7" width="8.140625" style="132" customWidth="1"/>
    <col min="8" max="8" width="13.28125" style="156" customWidth="1"/>
    <col min="9" max="9" width="11.7109375" style="70" customWidth="1"/>
    <col min="10" max="16384" width="11.421875" style="28" customWidth="1"/>
  </cols>
  <sheetData>
    <row r="1" spans="1:9" s="22" customFormat="1" ht="36">
      <c r="A1" s="18"/>
      <c r="B1" s="19" t="s">
        <v>140</v>
      </c>
      <c r="C1" s="19" t="s">
        <v>524</v>
      </c>
      <c r="D1" s="19" t="s">
        <v>626</v>
      </c>
      <c r="E1" s="20" t="s">
        <v>13</v>
      </c>
      <c r="F1" s="127" t="s">
        <v>655</v>
      </c>
      <c r="G1" s="142" t="s">
        <v>653</v>
      </c>
      <c r="H1" s="145" t="s">
        <v>654</v>
      </c>
      <c r="I1" s="21" t="s">
        <v>289</v>
      </c>
    </row>
    <row r="2" spans="1:9" ht="12">
      <c r="A2" s="23"/>
      <c r="B2" s="100"/>
      <c r="C2" s="25"/>
      <c r="D2" s="26"/>
      <c r="E2" s="20"/>
      <c r="F2" s="134"/>
      <c r="G2" s="134"/>
      <c r="H2" s="146"/>
      <c r="I2" s="58"/>
    </row>
    <row r="3" spans="1:9" ht="12">
      <c r="A3" s="23"/>
      <c r="B3" s="102" t="s">
        <v>323</v>
      </c>
      <c r="C3" s="29" t="s">
        <v>447</v>
      </c>
      <c r="D3" s="26"/>
      <c r="E3" s="30"/>
      <c r="F3" s="135"/>
      <c r="G3" s="135"/>
      <c r="H3" s="147"/>
      <c r="I3" s="37"/>
    </row>
    <row r="4" spans="1:9" ht="12">
      <c r="A4" s="23"/>
      <c r="B4" s="102"/>
      <c r="C4" s="29"/>
      <c r="D4" s="26"/>
      <c r="E4" s="30"/>
      <c r="F4" s="135"/>
      <c r="G4" s="135"/>
      <c r="H4" s="147"/>
      <c r="I4" s="37"/>
    </row>
    <row r="5" spans="1:9" ht="12">
      <c r="A5" s="23"/>
      <c r="B5" s="100" t="s">
        <v>324</v>
      </c>
      <c r="C5" s="25" t="s">
        <v>326</v>
      </c>
      <c r="D5" s="26"/>
      <c r="E5" s="30"/>
      <c r="F5" s="135"/>
      <c r="G5" s="135"/>
      <c r="H5" s="147"/>
      <c r="I5" s="37"/>
    </row>
    <row r="6" spans="1:9" ht="12">
      <c r="A6" s="23"/>
      <c r="B6" s="100" t="s">
        <v>325</v>
      </c>
      <c r="C6" s="25" t="s">
        <v>486</v>
      </c>
      <c r="D6" s="36"/>
      <c r="E6" s="38"/>
      <c r="F6" s="135"/>
      <c r="G6" s="135"/>
      <c r="H6" s="147"/>
      <c r="I6" s="37">
        <f>IF(F6="",(IF(E6="","",E6*G6)),F6*G6)</f>
      </c>
    </row>
    <row r="7" spans="1:9" ht="12">
      <c r="A7" s="23">
        <f>'02_Opere murarie'!A222+1</f>
        <v>117</v>
      </c>
      <c r="B7" s="103"/>
      <c r="C7" s="25" t="s">
        <v>451</v>
      </c>
      <c r="D7" s="36" t="s">
        <v>55</v>
      </c>
      <c r="E7" s="31">
        <v>5000</v>
      </c>
      <c r="F7" s="137"/>
      <c r="G7" s="137"/>
      <c r="H7" s="149"/>
      <c r="I7" s="37">
        <f aca="true" t="shared" si="0" ref="I7:I70">IF(F7="",(IF(E7="","",E7*G7)),F7*G7)</f>
        <v>0</v>
      </c>
    </row>
    <row r="8" spans="1:9" ht="12">
      <c r="A8" s="23">
        <f>A7+1</f>
        <v>118</v>
      </c>
      <c r="B8" s="103"/>
      <c r="C8" s="25" t="s">
        <v>436</v>
      </c>
      <c r="D8" s="36" t="s">
        <v>55</v>
      </c>
      <c r="E8" s="31">
        <v>820</v>
      </c>
      <c r="F8" s="137"/>
      <c r="G8" s="137"/>
      <c r="H8" s="149"/>
      <c r="I8" s="37">
        <f t="shared" si="0"/>
        <v>0</v>
      </c>
    </row>
    <row r="9" spans="1:9" ht="12">
      <c r="A9" s="23"/>
      <c r="B9" s="103"/>
      <c r="C9" s="24"/>
      <c r="D9" s="36"/>
      <c r="E9" s="38"/>
      <c r="F9" s="135"/>
      <c r="G9" s="135"/>
      <c r="H9" s="147"/>
      <c r="I9" s="37">
        <f t="shared" si="0"/>
      </c>
    </row>
    <row r="10" spans="1:9" s="35" customFormat="1" ht="12">
      <c r="A10" s="23"/>
      <c r="B10" s="102" t="s">
        <v>71</v>
      </c>
      <c r="C10" s="29" t="s">
        <v>553</v>
      </c>
      <c r="D10" s="26"/>
      <c r="E10" s="30"/>
      <c r="F10" s="136"/>
      <c r="G10" s="136"/>
      <c r="H10" s="148"/>
      <c r="I10" s="37">
        <f t="shared" si="0"/>
      </c>
    </row>
    <row r="11" spans="1:9" s="35" customFormat="1" ht="12">
      <c r="A11" s="23"/>
      <c r="B11" s="102"/>
      <c r="C11" s="29"/>
      <c r="D11" s="26"/>
      <c r="E11" s="30"/>
      <c r="F11" s="136"/>
      <c r="G11" s="136"/>
      <c r="H11" s="148"/>
      <c r="I11" s="37">
        <f t="shared" si="0"/>
      </c>
    </row>
    <row r="12" spans="1:9" ht="12">
      <c r="A12" s="23"/>
      <c r="B12" s="100" t="s">
        <v>233</v>
      </c>
      <c r="C12" s="25" t="s">
        <v>618</v>
      </c>
      <c r="D12" s="36"/>
      <c r="E12" s="38"/>
      <c r="F12" s="135"/>
      <c r="G12" s="135"/>
      <c r="H12" s="147"/>
      <c r="I12" s="37">
        <f t="shared" si="0"/>
      </c>
    </row>
    <row r="13" spans="1:9" ht="24">
      <c r="A13" s="23">
        <f>A8+1</f>
        <v>119</v>
      </c>
      <c r="B13" s="103"/>
      <c r="C13" s="25" t="s">
        <v>36</v>
      </c>
      <c r="D13" s="36" t="s">
        <v>444</v>
      </c>
      <c r="E13" s="38">
        <v>39</v>
      </c>
      <c r="F13" s="137"/>
      <c r="G13" s="137"/>
      <c r="H13" s="149"/>
      <c r="I13" s="37">
        <f t="shared" si="0"/>
        <v>0</v>
      </c>
    </row>
    <row r="14" spans="1:9" ht="12">
      <c r="A14" s="23"/>
      <c r="B14" s="103"/>
      <c r="C14" s="25"/>
      <c r="D14" s="36"/>
      <c r="E14" s="38"/>
      <c r="F14" s="135"/>
      <c r="G14" s="135"/>
      <c r="H14" s="147"/>
      <c r="I14" s="37">
        <f t="shared" si="0"/>
      </c>
    </row>
    <row r="15" spans="1:9" s="35" customFormat="1" ht="12">
      <c r="A15" s="23"/>
      <c r="B15" s="102" t="s">
        <v>240</v>
      </c>
      <c r="C15" s="29" t="s">
        <v>478</v>
      </c>
      <c r="D15" s="26"/>
      <c r="E15" s="30"/>
      <c r="F15" s="136"/>
      <c r="G15" s="136"/>
      <c r="H15" s="148"/>
      <c r="I15" s="37">
        <f t="shared" si="0"/>
      </c>
    </row>
    <row r="16" spans="1:9" s="35" customFormat="1" ht="12">
      <c r="A16" s="23"/>
      <c r="B16" s="102"/>
      <c r="C16" s="29"/>
      <c r="D16" s="26"/>
      <c r="E16" s="30"/>
      <c r="F16" s="136"/>
      <c r="G16" s="136"/>
      <c r="H16" s="148"/>
      <c r="I16" s="37">
        <f t="shared" si="0"/>
      </c>
    </row>
    <row r="17" spans="1:9" ht="12">
      <c r="A17" s="23"/>
      <c r="B17" s="100" t="s">
        <v>539</v>
      </c>
      <c r="C17" s="25" t="s">
        <v>580</v>
      </c>
      <c r="D17" s="36"/>
      <c r="E17" s="38"/>
      <c r="F17" s="135"/>
      <c r="G17" s="135"/>
      <c r="H17" s="147"/>
      <c r="I17" s="37">
        <f t="shared" si="0"/>
      </c>
    </row>
    <row r="18" spans="1:9" ht="12">
      <c r="A18" s="23">
        <f>A13+1</f>
        <v>120</v>
      </c>
      <c r="B18" s="103"/>
      <c r="C18" s="25" t="s">
        <v>287</v>
      </c>
      <c r="D18" s="36" t="s">
        <v>104</v>
      </c>
      <c r="E18" s="38">
        <f>3</f>
        <v>3</v>
      </c>
      <c r="F18" s="137"/>
      <c r="G18" s="137"/>
      <c r="H18" s="149"/>
      <c r="I18" s="37">
        <f t="shared" si="0"/>
        <v>0</v>
      </c>
    </row>
    <row r="19" spans="1:9" ht="12">
      <c r="A19" s="23">
        <f>A18+1</f>
        <v>121</v>
      </c>
      <c r="B19" s="103"/>
      <c r="C19" s="25" t="s">
        <v>280</v>
      </c>
      <c r="D19" s="36" t="s">
        <v>104</v>
      </c>
      <c r="E19" s="38">
        <f>3</f>
        <v>3</v>
      </c>
      <c r="F19" s="137"/>
      <c r="G19" s="137"/>
      <c r="H19" s="149"/>
      <c r="I19" s="37">
        <f t="shared" si="0"/>
        <v>0</v>
      </c>
    </row>
    <row r="20" spans="1:9" ht="12">
      <c r="A20" s="23">
        <f>A19+1</f>
        <v>122</v>
      </c>
      <c r="B20" s="100" t="s">
        <v>540</v>
      </c>
      <c r="C20" s="25" t="s">
        <v>267</v>
      </c>
      <c r="D20" s="36" t="s">
        <v>565</v>
      </c>
      <c r="E20" s="38">
        <v>3</v>
      </c>
      <c r="F20" s="137"/>
      <c r="G20" s="137"/>
      <c r="H20" s="149"/>
      <c r="I20" s="37">
        <f t="shared" si="0"/>
        <v>0</v>
      </c>
    </row>
    <row r="21" spans="1:9" ht="24">
      <c r="A21" s="23"/>
      <c r="B21" s="100" t="s">
        <v>541</v>
      </c>
      <c r="C21" s="25" t="s">
        <v>637</v>
      </c>
      <c r="D21" s="36"/>
      <c r="E21" s="38"/>
      <c r="F21" s="135"/>
      <c r="G21" s="135"/>
      <c r="H21" s="147"/>
      <c r="I21" s="37">
        <f t="shared" si="0"/>
      </c>
    </row>
    <row r="22" spans="1:9" ht="12">
      <c r="A22" s="23">
        <f>A20+1</f>
        <v>123</v>
      </c>
      <c r="B22" s="103"/>
      <c r="C22" s="25" t="s">
        <v>287</v>
      </c>
      <c r="D22" s="36" t="s">
        <v>104</v>
      </c>
      <c r="E22" s="38">
        <v>25</v>
      </c>
      <c r="F22" s="137"/>
      <c r="G22" s="137"/>
      <c r="H22" s="149"/>
      <c r="I22" s="37">
        <f t="shared" si="0"/>
        <v>0</v>
      </c>
    </row>
    <row r="23" spans="1:9" ht="12">
      <c r="A23" s="23"/>
      <c r="B23" s="100" t="s">
        <v>129</v>
      </c>
      <c r="C23" s="25" t="s">
        <v>543</v>
      </c>
      <c r="D23" s="36"/>
      <c r="E23" s="38"/>
      <c r="F23" s="135"/>
      <c r="G23" s="135"/>
      <c r="H23" s="147"/>
      <c r="I23" s="37">
        <f t="shared" si="0"/>
      </c>
    </row>
    <row r="24" spans="1:9" ht="12">
      <c r="A24" s="23">
        <f>A22+1</f>
        <v>124</v>
      </c>
      <c r="B24" s="103"/>
      <c r="C24" s="25" t="s">
        <v>287</v>
      </c>
      <c r="D24" s="36" t="s">
        <v>55</v>
      </c>
      <c r="E24" s="38">
        <v>500</v>
      </c>
      <c r="F24" s="137"/>
      <c r="G24" s="137"/>
      <c r="H24" s="149"/>
      <c r="I24" s="37">
        <f t="shared" si="0"/>
        <v>0</v>
      </c>
    </row>
    <row r="25" spans="1:9" ht="12">
      <c r="A25" s="23">
        <f>A24+1</f>
        <v>125</v>
      </c>
      <c r="B25" s="103"/>
      <c r="C25" s="25" t="s">
        <v>406</v>
      </c>
      <c r="D25" s="36" t="s">
        <v>55</v>
      </c>
      <c r="E25" s="38">
        <v>2400</v>
      </c>
      <c r="F25" s="137"/>
      <c r="G25" s="137"/>
      <c r="H25" s="149"/>
      <c r="I25" s="37">
        <f t="shared" si="0"/>
        <v>0</v>
      </c>
    </row>
    <row r="26" spans="1:9" ht="12">
      <c r="A26" s="23">
        <f>A25+1</f>
        <v>126</v>
      </c>
      <c r="B26" s="103"/>
      <c r="C26" s="25" t="s">
        <v>280</v>
      </c>
      <c r="D26" s="36" t="s">
        <v>55</v>
      </c>
      <c r="E26" s="38">
        <v>2400</v>
      </c>
      <c r="F26" s="137"/>
      <c r="G26" s="137"/>
      <c r="H26" s="149"/>
      <c r="I26" s="37">
        <f t="shared" si="0"/>
        <v>0</v>
      </c>
    </row>
    <row r="27" spans="1:9" ht="12">
      <c r="A27" s="23">
        <f>A26+1</f>
        <v>127</v>
      </c>
      <c r="B27" s="100" t="s">
        <v>130</v>
      </c>
      <c r="C27" s="25" t="s">
        <v>606</v>
      </c>
      <c r="D27" s="36" t="s">
        <v>565</v>
      </c>
      <c r="E27" s="38">
        <v>2</v>
      </c>
      <c r="F27" s="137"/>
      <c r="G27" s="137"/>
      <c r="H27" s="149"/>
      <c r="I27" s="37">
        <f t="shared" si="0"/>
        <v>0</v>
      </c>
    </row>
    <row r="28" spans="1:9" ht="12">
      <c r="A28" s="23"/>
      <c r="B28" s="100" t="s">
        <v>368</v>
      </c>
      <c r="C28" s="25" t="s">
        <v>607</v>
      </c>
      <c r="D28" s="36"/>
      <c r="E28" s="31"/>
      <c r="F28" s="135"/>
      <c r="G28" s="135"/>
      <c r="H28" s="147"/>
      <c r="I28" s="37">
        <f t="shared" si="0"/>
      </c>
    </row>
    <row r="29" spans="1:9" ht="12">
      <c r="A29" s="23">
        <f>A27+1</f>
        <v>128</v>
      </c>
      <c r="B29" s="103"/>
      <c r="C29" s="25" t="s">
        <v>384</v>
      </c>
      <c r="D29" s="36" t="s">
        <v>444</v>
      </c>
      <c r="E29" s="38">
        <f>((44+6+10+26+13+5+20+9+13+4)*2)*1.2</f>
        <v>360</v>
      </c>
      <c r="F29" s="137"/>
      <c r="G29" s="137"/>
      <c r="H29" s="149"/>
      <c r="I29" s="37">
        <f t="shared" si="0"/>
        <v>0</v>
      </c>
    </row>
    <row r="30" spans="1:9" ht="84">
      <c r="A30" s="23">
        <f>A29+1</f>
        <v>129</v>
      </c>
      <c r="B30" s="100" t="s">
        <v>468</v>
      </c>
      <c r="C30" s="25" t="s">
        <v>19</v>
      </c>
      <c r="D30" s="36" t="s">
        <v>565</v>
      </c>
      <c r="E30" s="38">
        <v>1</v>
      </c>
      <c r="F30" s="137"/>
      <c r="G30" s="137"/>
      <c r="H30" s="149"/>
      <c r="I30" s="37">
        <f t="shared" si="0"/>
        <v>0</v>
      </c>
    </row>
    <row r="31" spans="1:9" ht="12">
      <c r="A31" s="23"/>
      <c r="B31" s="100" t="s">
        <v>469</v>
      </c>
      <c r="C31" s="25" t="s">
        <v>578</v>
      </c>
      <c r="D31" s="36"/>
      <c r="E31" s="38"/>
      <c r="F31" s="135"/>
      <c r="G31" s="135"/>
      <c r="H31" s="147"/>
      <c r="I31" s="37">
        <f t="shared" si="0"/>
      </c>
    </row>
    <row r="32" spans="1:9" ht="96">
      <c r="A32" s="83">
        <f>A30+1</f>
        <v>130</v>
      </c>
      <c r="B32" s="123" t="s">
        <v>319</v>
      </c>
      <c r="C32" s="79" t="s">
        <v>12</v>
      </c>
      <c r="D32" s="84"/>
      <c r="E32" s="82"/>
      <c r="F32" s="135"/>
      <c r="G32" s="135"/>
      <c r="H32" s="147"/>
      <c r="I32" s="37">
        <f t="shared" si="0"/>
      </c>
    </row>
    <row r="33" spans="1:9" ht="108">
      <c r="A33" s="90"/>
      <c r="B33" s="124"/>
      <c r="C33" s="91" t="s">
        <v>15</v>
      </c>
      <c r="D33" s="99"/>
      <c r="E33" s="94"/>
      <c r="F33" s="138"/>
      <c r="G33" s="138"/>
      <c r="H33" s="150"/>
      <c r="I33" s="37">
        <f t="shared" si="0"/>
      </c>
    </row>
    <row r="34" spans="1:9" ht="108">
      <c r="A34" s="85"/>
      <c r="B34" s="125"/>
      <c r="C34" s="86" t="s">
        <v>8</v>
      </c>
      <c r="D34" s="87" t="s">
        <v>565</v>
      </c>
      <c r="E34" s="88">
        <v>1</v>
      </c>
      <c r="F34" s="137"/>
      <c r="G34" s="137"/>
      <c r="H34" s="149"/>
      <c r="I34" s="37">
        <f t="shared" si="0"/>
        <v>0</v>
      </c>
    </row>
    <row r="35" spans="1:9" ht="168">
      <c r="A35" s="23">
        <f>A32+1</f>
        <v>131</v>
      </c>
      <c r="B35" s="115" t="s">
        <v>73</v>
      </c>
      <c r="C35" s="25" t="s">
        <v>590</v>
      </c>
      <c r="D35" s="36" t="s">
        <v>565</v>
      </c>
      <c r="E35" s="38">
        <v>7</v>
      </c>
      <c r="F35" s="137"/>
      <c r="G35" s="137"/>
      <c r="H35" s="149"/>
      <c r="I35" s="37">
        <f t="shared" si="0"/>
        <v>0</v>
      </c>
    </row>
    <row r="36" spans="1:9" ht="12">
      <c r="A36" s="23"/>
      <c r="B36" s="126"/>
      <c r="C36" s="25"/>
      <c r="D36" s="36"/>
      <c r="E36" s="38"/>
      <c r="F36" s="135"/>
      <c r="G36" s="135"/>
      <c r="H36" s="147"/>
      <c r="I36" s="37">
        <f t="shared" si="0"/>
      </c>
    </row>
    <row r="37" spans="1:9" s="35" customFormat="1" ht="12">
      <c r="A37" s="23"/>
      <c r="B37" s="102" t="s">
        <v>74</v>
      </c>
      <c r="C37" s="29" t="s">
        <v>385</v>
      </c>
      <c r="D37" s="26"/>
      <c r="E37" s="30"/>
      <c r="F37" s="135"/>
      <c r="G37" s="135"/>
      <c r="H37" s="147"/>
      <c r="I37" s="37">
        <f t="shared" si="0"/>
      </c>
    </row>
    <row r="38" spans="1:9" s="35" customFormat="1" ht="12">
      <c r="A38" s="23"/>
      <c r="B38" s="102"/>
      <c r="C38" s="29"/>
      <c r="D38" s="26"/>
      <c r="E38" s="30"/>
      <c r="F38" s="136"/>
      <c r="G38" s="136"/>
      <c r="H38" s="148"/>
      <c r="I38" s="37">
        <f t="shared" si="0"/>
      </c>
    </row>
    <row r="39" spans="1:9" ht="12">
      <c r="A39" s="23"/>
      <c r="B39" s="100" t="s">
        <v>75</v>
      </c>
      <c r="C39" s="25" t="s">
        <v>375</v>
      </c>
      <c r="D39" s="26"/>
      <c r="E39" s="30"/>
      <c r="F39" s="136"/>
      <c r="G39" s="136"/>
      <c r="H39" s="148"/>
      <c r="I39" s="37">
        <f t="shared" si="0"/>
      </c>
    </row>
    <row r="40" spans="1:9" ht="12">
      <c r="A40" s="23"/>
      <c r="B40" s="100" t="s">
        <v>76</v>
      </c>
      <c r="C40" s="25" t="s">
        <v>376</v>
      </c>
      <c r="D40" s="36"/>
      <c r="E40" s="38"/>
      <c r="F40" s="135"/>
      <c r="G40" s="135"/>
      <c r="H40" s="147"/>
      <c r="I40" s="37">
        <f t="shared" si="0"/>
      </c>
    </row>
    <row r="41" spans="1:9" ht="12">
      <c r="A41" s="23">
        <f>A35+1</f>
        <v>132</v>
      </c>
      <c r="B41" s="103"/>
      <c r="C41" s="25" t="s">
        <v>219</v>
      </c>
      <c r="D41" s="36" t="s">
        <v>444</v>
      </c>
      <c r="E41" s="38">
        <v>2.5</v>
      </c>
      <c r="F41" s="137"/>
      <c r="G41" s="137"/>
      <c r="H41" s="149"/>
      <c r="I41" s="37">
        <f t="shared" si="0"/>
        <v>0</v>
      </c>
    </row>
    <row r="42" spans="1:9" ht="12">
      <c r="A42" s="23"/>
      <c r="B42" s="100"/>
      <c r="C42" s="25"/>
      <c r="D42" s="36"/>
      <c r="E42" s="38"/>
      <c r="F42" s="135"/>
      <c r="G42" s="135"/>
      <c r="H42" s="147"/>
      <c r="I42" s="37">
        <f t="shared" si="0"/>
      </c>
    </row>
    <row r="43" spans="1:9" s="35" customFormat="1" ht="12">
      <c r="A43" s="23"/>
      <c r="B43" s="102" t="s">
        <v>155</v>
      </c>
      <c r="C43" s="29" t="s">
        <v>220</v>
      </c>
      <c r="D43" s="26"/>
      <c r="E43" s="30"/>
      <c r="F43" s="136"/>
      <c r="G43" s="136"/>
      <c r="H43" s="148"/>
      <c r="I43" s="37">
        <f t="shared" si="0"/>
      </c>
    </row>
    <row r="44" spans="1:9" s="35" customFormat="1" ht="12">
      <c r="A44" s="23"/>
      <c r="B44" s="102"/>
      <c r="C44" s="29"/>
      <c r="D44" s="26"/>
      <c r="E44" s="30"/>
      <c r="F44" s="136"/>
      <c r="G44" s="136"/>
      <c r="H44" s="148"/>
      <c r="I44" s="37">
        <f t="shared" si="0"/>
      </c>
    </row>
    <row r="45" spans="1:9" ht="12">
      <c r="A45" s="23"/>
      <c r="B45" s="100" t="s">
        <v>470</v>
      </c>
      <c r="C45" s="25" t="s">
        <v>221</v>
      </c>
      <c r="D45" s="26"/>
      <c r="E45" s="30"/>
      <c r="F45" s="135"/>
      <c r="G45" s="135"/>
      <c r="H45" s="147"/>
      <c r="I45" s="37">
        <f t="shared" si="0"/>
      </c>
    </row>
    <row r="46" spans="1:9" ht="12">
      <c r="A46" s="23"/>
      <c r="B46" s="100" t="s">
        <v>471</v>
      </c>
      <c r="C46" s="25" t="s">
        <v>215</v>
      </c>
      <c r="D46" s="36"/>
      <c r="E46" s="38"/>
      <c r="F46" s="135"/>
      <c r="G46" s="135"/>
      <c r="H46" s="147"/>
      <c r="I46" s="37">
        <f t="shared" si="0"/>
      </c>
    </row>
    <row r="47" spans="1:9" ht="12">
      <c r="A47" s="23">
        <f>A41+1</f>
        <v>133</v>
      </c>
      <c r="B47" s="103"/>
      <c r="C47" s="25" t="s">
        <v>427</v>
      </c>
      <c r="D47" s="36" t="s">
        <v>565</v>
      </c>
      <c r="E47" s="38">
        <v>16</v>
      </c>
      <c r="F47" s="137"/>
      <c r="G47" s="137"/>
      <c r="H47" s="149"/>
      <c r="I47" s="37">
        <f t="shared" si="0"/>
        <v>0</v>
      </c>
    </row>
    <row r="48" spans="1:9" ht="12">
      <c r="A48" s="23">
        <f>A47+1</f>
        <v>134</v>
      </c>
      <c r="B48" s="103"/>
      <c r="C48" s="25" t="s">
        <v>449</v>
      </c>
      <c r="D48" s="36" t="s">
        <v>565</v>
      </c>
      <c r="E48" s="38">
        <v>1</v>
      </c>
      <c r="F48" s="137"/>
      <c r="G48" s="137"/>
      <c r="H48" s="149"/>
      <c r="I48" s="37">
        <f t="shared" si="0"/>
        <v>0</v>
      </c>
    </row>
    <row r="49" spans="1:9" ht="12">
      <c r="A49" s="23"/>
      <c r="B49" s="100" t="s">
        <v>78</v>
      </c>
      <c r="C49" s="25" t="s">
        <v>450</v>
      </c>
      <c r="D49" s="26"/>
      <c r="E49" s="38"/>
      <c r="F49" s="135"/>
      <c r="G49" s="135"/>
      <c r="H49" s="147"/>
      <c r="I49" s="37">
        <f t="shared" si="0"/>
      </c>
    </row>
    <row r="50" spans="1:9" ht="24">
      <c r="A50" s="23"/>
      <c r="B50" s="100" t="s">
        <v>277</v>
      </c>
      <c r="C50" s="25" t="s">
        <v>336</v>
      </c>
      <c r="D50" s="36"/>
      <c r="E50" s="38"/>
      <c r="F50" s="135"/>
      <c r="G50" s="135"/>
      <c r="H50" s="147"/>
      <c r="I50" s="37">
        <f t="shared" si="0"/>
      </c>
    </row>
    <row r="51" spans="1:9" ht="12">
      <c r="A51" s="23">
        <f>A48+1</f>
        <v>135</v>
      </c>
      <c r="B51" s="103"/>
      <c r="C51" s="25" t="s">
        <v>148</v>
      </c>
      <c r="D51" s="36" t="s">
        <v>565</v>
      </c>
      <c r="E51" s="38">
        <v>1</v>
      </c>
      <c r="F51" s="137"/>
      <c r="G51" s="137"/>
      <c r="H51" s="149"/>
      <c r="I51" s="37">
        <f t="shared" si="0"/>
        <v>0</v>
      </c>
    </row>
    <row r="52" spans="1:9" ht="12">
      <c r="A52" s="23">
        <f>A51+1</f>
        <v>136</v>
      </c>
      <c r="B52" s="100" t="s">
        <v>278</v>
      </c>
      <c r="C52" s="25" t="s">
        <v>83</v>
      </c>
      <c r="D52" s="36" t="s">
        <v>565</v>
      </c>
      <c r="E52" s="38">
        <v>1</v>
      </c>
      <c r="F52" s="137"/>
      <c r="G52" s="137"/>
      <c r="H52" s="149"/>
      <c r="I52" s="37">
        <f>IF(F52="",(IF(E52="","",E52*G52)),F52*G52)</f>
        <v>0</v>
      </c>
    </row>
    <row r="53" spans="1:9" ht="12">
      <c r="A53" s="24">
        <f>A52+1</f>
        <v>137</v>
      </c>
      <c r="B53" s="100" t="s">
        <v>186</v>
      </c>
      <c r="C53" s="25" t="s">
        <v>84</v>
      </c>
      <c r="D53" s="36" t="s">
        <v>565</v>
      </c>
      <c r="E53" s="38">
        <v>1</v>
      </c>
      <c r="F53" s="137"/>
      <c r="G53" s="137"/>
      <c r="H53" s="149"/>
      <c r="I53" s="37">
        <f>IF(F53="",(IF(E53="","",E53*G53)),F53*G53)</f>
        <v>0</v>
      </c>
    </row>
    <row r="54" spans="1:9" ht="12">
      <c r="A54" s="23"/>
      <c r="B54" s="100"/>
      <c r="C54" s="25"/>
      <c r="D54" s="36"/>
      <c r="E54" s="38"/>
      <c r="F54" s="135"/>
      <c r="G54" s="135"/>
      <c r="H54" s="147"/>
      <c r="I54" s="37">
        <f t="shared" si="0"/>
      </c>
    </row>
    <row r="55" spans="1:9" s="35" customFormat="1" ht="12">
      <c r="A55" s="23"/>
      <c r="B55" s="102" t="s">
        <v>187</v>
      </c>
      <c r="C55" s="29" t="s">
        <v>85</v>
      </c>
      <c r="D55" s="26"/>
      <c r="E55" s="38"/>
      <c r="F55" s="136"/>
      <c r="G55" s="136"/>
      <c r="H55" s="148"/>
      <c r="I55" s="37">
        <f t="shared" si="0"/>
      </c>
    </row>
    <row r="56" spans="1:9" s="35" customFormat="1" ht="12">
      <c r="A56" s="23"/>
      <c r="B56" s="102"/>
      <c r="C56" s="29"/>
      <c r="D56" s="26"/>
      <c r="E56" s="38"/>
      <c r="F56" s="136"/>
      <c r="G56" s="136"/>
      <c r="H56" s="148"/>
      <c r="I56" s="37">
        <f t="shared" si="0"/>
      </c>
    </row>
    <row r="57" spans="1:9" ht="12">
      <c r="A57" s="23">
        <f>A53+1</f>
        <v>138</v>
      </c>
      <c r="B57" s="100" t="s">
        <v>131</v>
      </c>
      <c r="C57" s="25" t="s">
        <v>152</v>
      </c>
      <c r="D57" s="36" t="s">
        <v>444</v>
      </c>
      <c r="E57" s="38">
        <v>3</v>
      </c>
      <c r="F57" s="137"/>
      <c r="G57" s="137"/>
      <c r="H57" s="149"/>
      <c r="I57" s="37">
        <f t="shared" si="0"/>
        <v>0</v>
      </c>
    </row>
    <row r="58" spans="1:9" ht="24">
      <c r="A58" s="23">
        <f>A57+1</f>
        <v>139</v>
      </c>
      <c r="B58" s="100" t="s">
        <v>579</v>
      </c>
      <c r="C58" s="25" t="s">
        <v>172</v>
      </c>
      <c r="D58" s="36" t="s">
        <v>444</v>
      </c>
      <c r="E58" s="38">
        <v>12.5</v>
      </c>
      <c r="F58" s="137"/>
      <c r="G58" s="137"/>
      <c r="H58" s="149"/>
      <c r="I58" s="37">
        <f t="shared" si="0"/>
        <v>0</v>
      </c>
    </row>
    <row r="59" spans="1:9" ht="12">
      <c r="A59" s="23">
        <f>A58+1</f>
        <v>140</v>
      </c>
      <c r="B59" s="103"/>
      <c r="C59" s="25" t="s">
        <v>280</v>
      </c>
      <c r="D59" s="36" t="s">
        <v>444</v>
      </c>
      <c r="E59" s="38">
        <f>E58+E57</f>
        <v>15.5</v>
      </c>
      <c r="F59" s="137"/>
      <c r="G59" s="137"/>
      <c r="H59" s="149"/>
      <c r="I59" s="37">
        <f t="shared" si="0"/>
        <v>0</v>
      </c>
    </row>
    <row r="60" spans="1:9" ht="12">
      <c r="A60" s="23"/>
      <c r="B60" s="100"/>
      <c r="C60" s="25"/>
      <c r="D60" s="36"/>
      <c r="E60" s="38"/>
      <c r="F60" s="135"/>
      <c r="G60" s="135"/>
      <c r="H60" s="147"/>
      <c r="I60" s="37">
        <f t="shared" si="0"/>
      </c>
    </row>
    <row r="61" spans="1:9" s="35" customFormat="1" ht="12">
      <c r="A61" s="23"/>
      <c r="B61" s="102" t="s">
        <v>132</v>
      </c>
      <c r="C61" s="29" t="s">
        <v>624</v>
      </c>
      <c r="D61" s="26"/>
      <c r="E61" s="38"/>
      <c r="F61" s="136"/>
      <c r="G61" s="136"/>
      <c r="H61" s="148"/>
      <c r="I61" s="37">
        <f t="shared" si="0"/>
      </c>
    </row>
    <row r="62" spans="1:9" s="35" customFormat="1" ht="12">
      <c r="A62" s="23"/>
      <c r="B62" s="102"/>
      <c r="C62" s="29"/>
      <c r="D62" s="26"/>
      <c r="E62" s="38"/>
      <c r="F62" s="136"/>
      <c r="G62" s="136"/>
      <c r="H62" s="148"/>
      <c r="I62" s="37">
        <f t="shared" si="0"/>
      </c>
    </row>
    <row r="63" spans="1:9" ht="84">
      <c r="A63" s="23">
        <f>A59+1</f>
        <v>141</v>
      </c>
      <c r="B63" s="100" t="s">
        <v>189</v>
      </c>
      <c r="C63" s="25" t="s">
        <v>27</v>
      </c>
      <c r="D63" s="36" t="s">
        <v>565</v>
      </c>
      <c r="E63" s="38">
        <v>12</v>
      </c>
      <c r="F63" s="137"/>
      <c r="G63" s="137"/>
      <c r="H63" s="149"/>
      <c r="I63" s="37">
        <f t="shared" si="0"/>
        <v>0</v>
      </c>
    </row>
    <row r="64" spans="1:9" ht="36">
      <c r="A64" s="23">
        <f>A63+1</f>
        <v>142</v>
      </c>
      <c r="B64" s="100" t="s">
        <v>93</v>
      </c>
      <c r="C64" s="25" t="s">
        <v>28</v>
      </c>
      <c r="D64" s="36" t="s">
        <v>565</v>
      </c>
      <c r="E64" s="38">
        <v>4</v>
      </c>
      <c r="F64" s="137"/>
      <c r="G64" s="137"/>
      <c r="H64" s="149"/>
      <c r="I64" s="37">
        <f t="shared" si="0"/>
        <v>0</v>
      </c>
    </row>
    <row r="65" spans="1:9" ht="12">
      <c r="A65" s="23"/>
      <c r="B65" s="100"/>
      <c r="C65" s="25" t="s">
        <v>395</v>
      </c>
      <c r="D65" s="36"/>
      <c r="E65" s="38"/>
      <c r="F65" s="135"/>
      <c r="G65" s="135"/>
      <c r="H65" s="147"/>
      <c r="I65" s="37">
        <f t="shared" si="0"/>
      </c>
    </row>
    <row r="66" spans="1:9" s="35" customFormat="1" ht="12">
      <c r="A66" s="23"/>
      <c r="B66" s="102" t="s">
        <v>133</v>
      </c>
      <c r="C66" s="29" t="s">
        <v>601</v>
      </c>
      <c r="D66" s="26"/>
      <c r="E66" s="38"/>
      <c r="F66" s="136"/>
      <c r="G66" s="136"/>
      <c r="H66" s="148"/>
      <c r="I66" s="37">
        <f t="shared" si="0"/>
      </c>
    </row>
    <row r="67" spans="1:9" s="35" customFormat="1" ht="12">
      <c r="A67" s="23"/>
      <c r="B67" s="102"/>
      <c r="C67" s="29"/>
      <c r="D67" s="26"/>
      <c r="E67" s="38"/>
      <c r="F67" s="136"/>
      <c r="G67" s="136"/>
      <c r="H67" s="148"/>
      <c r="I67" s="37">
        <f t="shared" si="0"/>
      </c>
    </row>
    <row r="68" spans="1:9" ht="12">
      <c r="A68" s="23"/>
      <c r="B68" s="100" t="s">
        <v>134</v>
      </c>
      <c r="C68" s="25" t="s">
        <v>602</v>
      </c>
      <c r="D68" s="26"/>
      <c r="E68" s="38"/>
      <c r="F68" s="135"/>
      <c r="G68" s="135"/>
      <c r="H68" s="147"/>
      <c r="I68" s="37">
        <f t="shared" si="0"/>
      </c>
    </row>
    <row r="69" spans="1:9" ht="12">
      <c r="A69" s="23"/>
      <c r="B69" s="100" t="s">
        <v>250</v>
      </c>
      <c r="C69" s="25" t="s">
        <v>288</v>
      </c>
      <c r="D69" s="36"/>
      <c r="E69" s="38"/>
      <c r="F69" s="135"/>
      <c r="G69" s="135"/>
      <c r="H69" s="147"/>
      <c r="I69" s="37">
        <f t="shared" si="0"/>
      </c>
    </row>
    <row r="70" spans="1:9" ht="12">
      <c r="A70" s="23">
        <f>A64+1</f>
        <v>143</v>
      </c>
      <c r="B70" s="103"/>
      <c r="C70" s="25" t="s">
        <v>399</v>
      </c>
      <c r="D70" s="36" t="s">
        <v>565</v>
      </c>
      <c r="E70" s="38">
        <v>1</v>
      </c>
      <c r="F70" s="137"/>
      <c r="G70" s="137"/>
      <c r="H70" s="149"/>
      <c r="I70" s="37">
        <f t="shared" si="0"/>
        <v>0</v>
      </c>
    </row>
    <row r="71" spans="1:9" ht="12">
      <c r="A71" s="23"/>
      <c r="B71" s="100" t="s">
        <v>77</v>
      </c>
      <c r="C71" s="25" t="s">
        <v>307</v>
      </c>
      <c r="D71" s="36"/>
      <c r="E71" s="38"/>
      <c r="F71" s="135"/>
      <c r="G71" s="135"/>
      <c r="H71" s="147"/>
      <c r="I71" s="37">
        <f aca="true" t="shared" si="1" ref="I71:I77">IF(F71="",(IF(E71="","",E71*G71)),F71*G71)</f>
      </c>
    </row>
    <row r="72" spans="1:9" ht="12">
      <c r="A72" s="23">
        <f>A70+1</f>
        <v>144</v>
      </c>
      <c r="B72" s="103"/>
      <c r="C72" s="25" t="s">
        <v>387</v>
      </c>
      <c r="D72" s="36" t="s">
        <v>565</v>
      </c>
      <c r="E72" s="38">
        <v>1</v>
      </c>
      <c r="F72" s="137"/>
      <c r="G72" s="137"/>
      <c r="H72" s="149"/>
      <c r="I72" s="37">
        <f t="shared" si="1"/>
        <v>0</v>
      </c>
    </row>
    <row r="73" spans="1:9" ht="12">
      <c r="A73" s="23">
        <f>A72+1</f>
        <v>145</v>
      </c>
      <c r="B73" s="103"/>
      <c r="C73" s="25" t="s">
        <v>391</v>
      </c>
      <c r="D73" s="36" t="s">
        <v>565</v>
      </c>
      <c r="E73" s="38">
        <v>1</v>
      </c>
      <c r="F73" s="137"/>
      <c r="G73" s="137"/>
      <c r="H73" s="149"/>
      <c r="I73" s="37">
        <f t="shared" si="1"/>
        <v>0</v>
      </c>
    </row>
    <row r="74" spans="1:9" ht="12">
      <c r="A74" s="23"/>
      <c r="B74" s="103"/>
      <c r="C74" s="25"/>
      <c r="D74" s="36"/>
      <c r="E74" s="38"/>
      <c r="F74" s="135"/>
      <c r="G74" s="135"/>
      <c r="H74" s="147"/>
      <c r="I74" s="37">
        <f t="shared" si="1"/>
      </c>
    </row>
    <row r="75" spans="1:9" s="35" customFormat="1" ht="12">
      <c r="A75" s="23"/>
      <c r="B75" s="102" t="s">
        <v>79</v>
      </c>
      <c r="C75" s="29" t="s">
        <v>334</v>
      </c>
      <c r="D75" s="26"/>
      <c r="E75" s="30"/>
      <c r="F75" s="136"/>
      <c r="G75" s="136"/>
      <c r="H75" s="148"/>
      <c r="I75" s="37">
        <f t="shared" si="1"/>
      </c>
    </row>
    <row r="76" spans="1:9" ht="12">
      <c r="A76" s="23"/>
      <c r="B76" s="100" t="s">
        <v>80</v>
      </c>
      <c r="C76" s="25" t="s">
        <v>201</v>
      </c>
      <c r="D76" s="26"/>
      <c r="E76" s="30"/>
      <c r="F76" s="135"/>
      <c r="G76" s="135"/>
      <c r="H76" s="147"/>
      <c r="I76" s="37">
        <f t="shared" si="1"/>
      </c>
    </row>
    <row r="77" spans="1:9" ht="12">
      <c r="A77" s="23">
        <f>A73+1</f>
        <v>146</v>
      </c>
      <c r="B77" s="103"/>
      <c r="C77" s="25" t="s">
        <v>202</v>
      </c>
      <c r="D77" s="36" t="s">
        <v>565</v>
      </c>
      <c r="E77" s="38">
        <v>1</v>
      </c>
      <c r="F77" s="137"/>
      <c r="G77" s="137"/>
      <c r="H77" s="149"/>
      <c r="I77" s="37">
        <f t="shared" si="1"/>
        <v>0</v>
      </c>
    </row>
    <row r="78" spans="1:9" ht="12">
      <c r="A78" s="23"/>
      <c r="B78" s="103"/>
      <c r="C78" s="25"/>
      <c r="D78" s="36"/>
      <c r="E78" s="38"/>
      <c r="F78" s="140"/>
      <c r="G78" s="140"/>
      <c r="H78" s="154"/>
      <c r="I78" s="58"/>
    </row>
    <row r="79" spans="1:9" s="35" customFormat="1" ht="12">
      <c r="A79" s="23"/>
      <c r="B79" s="106"/>
      <c r="C79" s="29" t="s">
        <v>289</v>
      </c>
      <c r="D79" s="26"/>
      <c r="E79" s="30"/>
      <c r="F79" s="129"/>
      <c r="G79" s="135"/>
      <c r="H79" s="155"/>
      <c r="I79" s="64">
        <f>SUM(I3:I77)</f>
        <v>0</v>
      </c>
    </row>
    <row r="80" ht="12">
      <c r="I80" s="78"/>
    </row>
    <row r="81" ht="12">
      <c r="I81" s="78"/>
    </row>
    <row r="82" ht="12">
      <c r="I82" s="78"/>
    </row>
    <row r="83" ht="12">
      <c r="I83" s="78"/>
    </row>
    <row r="84" spans="9:43" ht="12">
      <c r="I84" s="78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</row>
    <row r="85" spans="9:43" ht="12">
      <c r="I85" s="78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</row>
    <row r="86" spans="9:43" ht="12">
      <c r="I86" s="78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</row>
    <row r="87" spans="9:43" ht="12">
      <c r="I87" s="78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</row>
    <row r="217" spans="5:6" ht="12">
      <c r="E217" s="31"/>
      <c r="F217" s="132"/>
    </row>
    <row r="218" ht="12">
      <c r="E218" s="38"/>
    </row>
    <row r="219" spans="5:6" ht="12">
      <c r="E219" s="31"/>
      <c r="F219" s="132"/>
    </row>
    <row r="220" spans="5:6" ht="12">
      <c r="E220" s="31"/>
      <c r="F220" s="132"/>
    </row>
    <row r="221" spans="5:6" ht="12">
      <c r="E221" s="31"/>
      <c r="F221" s="132"/>
    </row>
    <row r="222" spans="5:6" ht="12">
      <c r="E222" s="31"/>
      <c r="F222" s="132"/>
    </row>
  </sheetData>
  <sheetProtection password="9A31" sheet="1" objects="1" scenarios="1"/>
  <printOptions/>
  <pageMargins left="0.6692913385826772" right="0.3937007874015748" top="0.7874015748031497" bottom="0.7086614173228347" header="0.31496062992125984" footer="0.5118110236220472"/>
  <pageSetup blackAndWhite="1" horizontalDpi="300" verticalDpi="300" orientation="landscape" paperSize="9"/>
  <headerFooter alignWithMargins="0">
    <oddHeader>&amp;Lmetzen project &amp; management&amp;RLV Neumarkt Vill - WOBI
28-09-2010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2"/>
  <sheetViews>
    <sheetView zoomScaleSheetLayoutView="125" workbookViewId="0" topLeftCell="A1">
      <selection activeCell="H1" sqref="H1:H16384"/>
    </sheetView>
  </sheetViews>
  <sheetFormatPr defaultColWidth="11.421875" defaultRowHeight="12.75"/>
  <cols>
    <col min="1" max="1" width="4.421875" style="42" customWidth="1"/>
    <col min="2" max="2" width="8.7109375" style="108" customWidth="1"/>
    <col min="3" max="3" width="59.28125" style="47" customWidth="1"/>
    <col min="4" max="4" width="4.7109375" style="48" customWidth="1"/>
    <col min="5" max="5" width="8.8515625" style="98" customWidth="1"/>
    <col min="6" max="6" width="7.8515625" style="130" customWidth="1"/>
    <col min="7" max="7" width="8.140625" style="132" customWidth="1"/>
    <col min="8" max="8" width="13.28125" style="156" customWidth="1"/>
    <col min="9" max="9" width="11.7109375" style="70" customWidth="1"/>
    <col min="10" max="16384" width="11.421875" style="28" customWidth="1"/>
  </cols>
  <sheetData>
    <row r="1" spans="1:9" s="22" customFormat="1" ht="36">
      <c r="A1" s="18"/>
      <c r="B1" s="19" t="s">
        <v>140</v>
      </c>
      <c r="C1" s="19" t="s">
        <v>524</v>
      </c>
      <c r="D1" s="19" t="s">
        <v>626</v>
      </c>
      <c r="E1" s="20" t="s">
        <v>13</v>
      </c>
      <c r="F1" s="127" t="s">
        <v>655</v>
      </c>
      <c r="G1" s="142" t="s">
        <v>653</v>
      </c>
      <c r="H1" s="145" t="s">
        <v>654</v>
      </c>
      <c r="I1" s="21" t="s">
        <v>289</v>
      </c>
    </row>
    <row r="2" spans="1:9" ht="12">
      <c r="A2" s="23"/>
      <c r="B2" s="100"/>
      <c r="C2" s="25"/>
      <c r="D2" s="26"/>
      <c r="E2" s="56"/>
      <c r="F2" s="134"/>
      <c r="G2" s="134"/>
      <c r="H2" s="146"/>
      <c r="I2" s="58"/>
    </row>
    <row r="3" spans="1:9" s="35" customFormat="1" ht="12">
      <c r="A3" s="32"/>
      <c r="B3" s="102" t="s">
        <v>81</v>
      </c>
      <c r="C3" s="29" t="s">
        <v>245</v>
      </c>
      <c r="D3" s="26"/>
      <c r="E3" s="59"/>
      <c r="F3" s="136"/>
      <c r="G3" s="136"/>
      <c r="H3" s="148"/>
      <c r="I3" s="60"/>
    </row>
    <row r="4" spans="1:9" s="35" customFormat="1" ht="12">
      <c r="A4" s="32"/>
      <c r="B4" s="102"/>
      <c r="C4" s="29"/>
      <c r="D4" s="26"/>
      <c r="E4" s="59"/>
      <c r="F4" s="136"/>
      <c r="G4" s="136"/>
      <c r="H4" s="148"/>
      <c r="I4" s="60"/>
    </row>
    <row r="5" spans="1:9" s="35" customFormat="1" ht="12">
      <c r="A5" s="32"/>
      <c r="B5" s="102" t="s">
        <v>82</v>
      </c>
      <c r="C5" s="29" t="s">
        <v>559</v>
      </c>
      <c r="D5" s="26"/>
      <c r="E5" s="59"/>
      <c r="F5" s="136"/>
      <c r="G5" s="136"/>
      <c r="H5" s="148"/>
      <c r="I5" s="60"/>
    </row>
    <row r="6" spans="1:9" s="35" customFormat="1" ht="12">
      <c r="A6" s="32"/>
      <c r="B6" s="102"/>
      <c r="C6" s="29"/>
      <c r="D6" s="26"/>
      <c r="E6" s="59"/>
      <c r="F6" s="136"/>
      <c r="G6" s="136"/>
      <c r="H6" s="148"/>
      <c r="I6" s="37">
        <f>IF(F6="",(IF(E6="","",E6*G6)),F6*G6)</f>
      </c>
    </row>
    <row r="7" spans="1:9" ht="24">
      <c r="A7" s="23">
        <f>'03_Fabbro'!A77+1</f>
        <v>147</v>
      </c>
      <c r="B7" s="100" t="s">
        <v>600</v>
      </c>
      <c r="C7" s="25" t="s">
        <v>268</v>
      </c>
      <c r="D7" s="36" t="s">
        <v>444</v>
      </c>
      <c r="E7" s="38">
        <v>1900</v>
      </c>
      <c r="F7" s="137"/>
      <c r="G7" s="137"/>
      <c r="H7" s="149"/>
      <c r="I7" s="37">
        <f aca="true" t="shared" si="0" ref="I7:I24">IF(F7="",(IF(E7="","",E7*G7)),F7*G7)</f>
        <v>0</v>
      </c>
    </row>
    <row r="8" spans="1:9" ht="12">
      <c r="A8" s="23">
        <f>A7+1</f>
        <v>148</v>
      </c>
      <c r="B8" s="100" t="s">
        <v>48</v>
      </c>
      <c r="C8" s="25" t="s">
        <v>29</v>
      </c>
      <c r="D8" s="36" t="s">
        <v>444</v>
      </c>
      <c r="E8" s="38">
        <v>3600</v>
      </c>
      <c r="F8" s="137"/>
      <c r="G8" s="137"/>
      <c r="H8" s="149"/>
      <c r="I8" s="37">
        <f t="shared" si="0"/>
        <v>0</v>
      </c>
    </row>
    <row r="9" spans="1:9" ht="12">
      <c r="A9" s="23">
        <f>A8+1</f>
        <v>149</v>
      </c>
      <c r="B9" s="100" t="s">
        <v>303</v>
      </c>
      <c r="C9" s="25" t="s">
        <v>356</v>
      </c>
      <c r="D9" s="36" t="s">
        <v>444</v>
      </c>
      <c r="E9" s="38">
        <v>160</v>
      </c>
      <c r="F9" s="137"/>
      <c r="G9" s="137"/>
      <c r="H9" s="149"/>
      <c r="I9" s="37">
        <f t="shared" si="0"/>
        <v>0</v>
      </c>
    </row>
    <row r="10" spans="1:9" ht="12">
      <c r="A10" s="23"/>
      <c r="B10" s="100" t="s">
        <v>188</v>
      </c>
      <c r="C10" s="25" t="s">
        <v>495</v>
      </c>
      <c r="D10" s="36"/>
      <c r="E10" s="38"/>
      <c r="F10" s="135"/>
      <c r="G10" s="135"/>
      <c r="H10" s="147"/>
      <c r="I10" s="37">
        <f t="shared" si="0"/>
      </c>
    </row>
    <row r="11" spans="1:9" ht="12">
      <c r="A11" s="23">
        <f>A9+1</f>
        <v>150</v>
      </c>
      <c r="B11" s="103"/>
      <c r="C11" s="25" t="s">
        <v>347</v>
      </c>
      <c r="D11" s="36" t="s">
        <v>444</v>
      </c>
      <c r="E11" s="31">
        <v>1000</v>
      </c>
      <c r="F11" s="137"/>
      <c r="G11" s="137"/>
      <c r="H11" s="149"/>
      <c r="I11" s="37">
        <f t="shared" si="0"/>
        <v>0</v>
      </c>
    </row>
    <row r="12" spans="1:9" ht="12">
      <c r="A12" s="23">
        <f>A11+1</f>
        <v>151</v>
      </c>
      <c r="B12" s="100" t="s">
        <v>190</v>
      </c>
      <c r="C12" s="25" t="s">
        <v>456</v>
      </c>
      <c r="D12" s="36" t="s">
        <v>444</v>
      </c>
      <c r="E12" s="38">
        <v>155</v>
      </c>
      <c r="F12" s="137"/>
      <c r="G12" s="137"/>
      <c r="H12" s="149"/>
      <c r="I12" s="37">
        <f t="shared" si="0"/>
        <v>0</v>
      </c>
    </row>
    <row r="13" spans="1:9" ht="12">
      <c r="A13" s="23"/>
      <c r="B13" s="100"/>
      <c r="C13" s="25"/>
      <c r="D13" s="36"/>
      <c r="E13" s="38"/>
      <c r="F13" s="135"/>
      <c r="G13" s="135"/>
      <c r="H13" s="147"/>
      <c r="I13" s="37">
        <f t="shared" si="0"/>
      </c>
    </row>
    <row r="14" spans="1:9" s="35" customFormat="1" ht="12">
      <c r="A14" s="32"/>
      <c r="B14" s="102" t="s">
        <v>49</v>
      </c>
      <c r="C14" s="29" t="s">
        <v>523</v>
      </c>
      <c r="D14" s="26"/>
      <c r="E14" s="38"/>
      <c r="F14" s="136"/>
      <c r="G14" s="136"/>
      <c r="H14" s="148"/>
      <c r="I14" s="37">
        <f t="shared" si="0"/>
      </c>
    </row>
    <row r="15" spans="1:9" s="35" customFormat="1" ht="12">
      <c r="A15" s="32"/>
      <c r="B15" s="102"/>
      <c r="C15" s="29"/>
      <c r="D15" s="26"/>
      <c r="E15" s="38"/>
      <c r="F15" s="136"/>
      <c r="G15" s="136"/>
      <c r="H15" s="148"/>
      <c r="I15" s="37">
        <f t="shared" si="0"/>
      </c>
    </row>
    <row r="16" spans="1:9" ht="12">
      <c r="A16" s="23"/>
      <c r="B16" s="100" t="s">
        <v>415</v>
      </c>
      <c r="C16" s="25" t="s">
        <v>493</v>
      </c>
      <c r="D16" s="36"/>
      <c r="E16" s="38"/>
      <c r="F16" s="135"/>
      <c r="G16" s="135"/>
      <c r="H16" s="147"/>
      <c r="I16" s="37">
        <f t="shared" si="0"/>
      </c>
    </row>
    <row r="17" spans="1:9" ht="12">
      <c r="A17" s="23">
        <f>A12+1</f>
        <v>152</v>
      </c>
      <c r="B17" s="103"/>
      <c r="C17" s="25" t="s">
        <v>192</v>
      </c>
      <c r="D17" s="36" t="s">
        <v>444</v>
      </c>
      <c r="E17" s="31">
        <v>100</v>
      </c>
      <c r="F17" s="137"/>
      <c r="G17" s="137"/>
      <c r="H17" s="149"/>
      <c r="I17" s="37">
        <f t="shared" si="0"/>
        <v>0</v>
      </c>
    </row>
    <row r="18" spans="1:9" ht="12">
      <c r="A18" s="23"/>
      <c r="B18" s="100" t="s">
        <v>366</v>
      </c>
      <c r="C18" s="25" t="s">
        <v>314</v>
      </c>
      <c r="D18" s="36"/>
      <c r="E18" s="38"/>
      <c r="F18" s="135"/>
      <c r="G18" s="135"/>
      <c r="H18" s="147"/>
      <c r="I18" s="37">
        <f t="shared" si="0"/>
      </c>
    </row>
    <row r="19" spans="1:9" ht="36">
      <c r="A19" s="95">
        <f>A17+1</f>
        <v>153</v>
      </c>
      <c r="B19" s="103"/>
      <c r="C19" s="25" t="s">
        <v>316</v>
      </c>
      <c r="D19" s="36" t="s">
        <v>444</v>
      </c>
      <c r="E19" s="31">
        <v>150</v>
      </c>
      <c r="F19" s="137"/>
      <c r="G19" s="137"/>
      <c r="H19" s="149"/>
      <c r="I19" s="37">
        <f t="shared" si="0"/>
        <v>0</v>
      </c>
    </row>
    <row r="20" spans="1:9" ht="12">
      <c r="A20" s="23"/>
      <c r="B20" s="103"/>
      <c r="C20" s="25"/>
      <c r="D20" s="36"/>
      <c r="E20" s="38"/>
      <c r="F20" s="135"/>
      <c r="G20" s="135"/>
      <c r="H20" s="147"/>
      <c r="I20" s="37">
        <f t="shared" si="0"/>
      </c>
    </row>
    <row r="21" spans="1:9" s="35" customFormat="1" ht="12">
      <c r="A21" s="32"/>
      <c r="B21" s="102" t="s">
        <v>312</v>
      </c>
      <c r="C21" s="29" t="s">
        <v>556</v>
      </c>
      <c r="D21" s="26"/>
      <c r="E21" s="38"/>
      <c r="F21" s="136"/>
      <c r="G21" s="136"/>
      <c r="H21" s="148"/>
      <c r="I21" s="37">
        <f t="shared" si="0"/>
      </c>
    </row>
    <row r="22" spans="1:9" s="35" customFormat="1" ht="12">
      <c r="A22" s="32"/>
      <c r="B22" s="102"/>
      <c r="C22" s="29"/>
      <c r="D22" s="26"/>
      <c r="E22" s="38"/>
      <c r="F22" s="136"/>
      <c r="G22" s="136"/>
      <c r="H22" s="148"/>
      <c r="I22" s="37">
        <f t="shared" si="0"/>
      </c>
    </row>
    <row r="23" spans="1:9" ht="12">
      <c r="A23" s="23">
        <f>A19+1</f>
        <v>154</v>
      </c>
      <c r="B23" s="100" t="s">
        <v>598</v>
      </c>
      <c r="C23" s="25" t="s">
        <v>557</v>
      </c>
      <c r="D23" s="36" t="s">
        <v>104</v>
      </c>
      <c r="E23" s="38">
        <v>140</v>
      </c>
      <c r="F23" s="137"/>
      <c r="G23" s="137"/>
      <c r="H23" s="149"/>
      <c r="I23" s="37">
        <f t="shared" si="0"/>
        <v>0</v>
      </c>
    </row>
    <row r="24" spans="1:9" ht="12">
      <c r="A24" s="23">
        <f>A23+1</f>
        <v>155</v>
      </c>
      <c r="B24" s="100" t="s">
        <v>599</v>
      </c>
      <c r="C24" s="25" t="s">
        <v>558</v>
      </c>
      <c r="D24" s="36" t="s">
        <v>565</v>
      </c>
      <c r="E24" s="38">
        <v>6</v>
      </c>
      <c r="F24" s="137"/>
      <c r="G24" s="137"/>
      <c r="H24" s="149"/>
      <c r="I24" s="37">
        <f t="shared" si="0"/>
        <v>0</v>
      </c>
    </row>
    <row r="25" spans="1:9" ht="12">
      <c r="A25" s="23"/>
      <c r="B25" s="103"/>
      <c r="C25" s="25"/>
      <c r="D25" s="36"/>
      <c r="E25" s="63"/>
      <c r="F25" s="128"/>
      <c r="G25" s="135"/>
      <c r="H25" s="150"/>
      <c r="I25" s="58"/>
    </row>
    <row r="26" spans="1:9" s="35" customFormat="1" ht="12">
      <c r="A26" s="32"/>
      <c r="B26" s="106"/>
      <c r="C26" s="29" t="s">
        <v>289</v>
      </c>
      <c r="D26" s="26"/>
      <c r="E26" s="59"/>
      <c r="F26" s="129"/>
      <c r="G26" s="136"/>
      <c r="H26" s="155"/>
      <c r="I26" s="64">
        <f>SUM(I3:I24)</f>
        <v>0</v>
      </c>
    </row>
    <row r="27" spans="1:9" s="35" customFormat="1" ht="12">
      <c r="A27" s="96"/>
      <c r="B27" s="114"/>
      <c r="C27" s="66"/>
      <c r="D27" s="67"/>
      <c r="E27" s="97"/>
      <c r="F27" s="131"/>
      <c r="G27" s="143"/>
      <c r="H27" s="157"/>
      <c r="I27" s="69"/>
    </row>
    <row r="28" spans="1:9" s="35" customFormat="1" ht="12">
      <c r="A28" s="96"/>
      <c r="B28" s="114"/>
      <c r="C28" s="66"/>
      <c r="D28" s="67"/>
      <c r="E28" s="97"/>
      <c r="F28" s="131"/>
      <c r="G28" s="143"/>
      <c r="H28" s="157"/>
      <c r="I28" s="69"/>
    </row>
    <row r="29" spans="1:9" s="35" customFormat="1" ht="12">
      <c r="A29" s="96"/>
      <c r="B29" s="114"/>
      <c r="C29" s="66"/>
      <c r="D29" s="67"/>
      <c r="E29" s="97"/>
      <c r="F29" s="131"/>
      <c r="G29" s="143"/>
      <c r="H29" s="157"/>
      <c r="I29" s="69"/>
    </row>
    <row r="30" spans="1:9" s="35" customFormat="1" ht="12">
      <c r="A30" s="96"/>
      <c r="B30" s="114"/>
      <c r="C30" s="66"/>
      <c r="D30" s="67"/>
      <c r="E30" s="97"/>
      <c r="F30" s="131"/>
      <c r="G30" s="143"/>
      <c r="H30" s="157"/>
      <c r="I30" s="69"/>
    </row>
    <row r="31" spans="1:9" s="35" customFormat="1" ht="12">
      <c r="A31" s="96"/>
      <c r="B31" s="114"/>
      <c r="C31" s="66"/>
      <c r="D31" s="67"/>
      <c r="E31" s="97"/>
      <c r="F31" s="131"/>
      <c r="G31" s="143"/>
      <c r="H31" s="157"/>
      <c r="I31" s="69"/>
    </row>
    <row r="32" spans="1:9" s="35" customFormat="1" ht="12">
      <c r="A32" s="96"/>
      <c r="B32" s="114"/>
      <c r="C32" s="66"/>
      <c r="D32" s="67"/>
      <c r="E32" s="97"/>
      <c r="F32" s="131"/>
      <c r="G32" s="143"/>
      <c r="H32" s="157"/>
      <c r="I32" s="69"/>
    </row>
    <row r="33" spans="1:9" s="35" customFormat="1" ht="12">
      <c r="A33" s="96"/>
      <c r="B33" s="114"/>
      <c r="C33" s="66"/>
      <c r="D33" s="67"/>
      <c r="E33" s="97"/>
      <c r="F33" s="131"/>
      <c r="G33" s="143"/>
      <c r="H33" s="157"/>
      <c r="I33" s="69"/>
    </row>
    <row r="34" spans="1:9" s="35" customFormat="1" ht="12">
      <c r="A34" s="96"/>
      <c r="B34" s="114"/>
      <c r="C34" s="66"/>
      <c r="D34" s="67"/>
      <c r="E34" s="97"/>
      <c r="F34" s="131"/>
      <c r="G34" s="143"/>
      <c r="H34" s="157"/>
      <c r="I34" s="69"/>
    </row>
    <row r="39" spans="3:9" ht="12">
      <c r="C39" s="52"/>
      <c r="D39" s="53"/>
      <c r="E39" s="49"/>
      <c r="G39" s="130"/>
      <c r="H39" s="153"/>
      <c r="I39" s="54"/>
    </row>
    <row r="217" spans="5:6" ht="12">
      <c r="E217" s="31"/>
      <c r="F217" s="132"/>
    </row>
    <row r="218" ht="12">
      <c r="E218" s="38"/>
    </row>
    <row r="219" spans="5:6" ht="12">
      <c r="E219" s="31"/>
      <c r="F219" s="132"/>
    </row>
    <row r="220" spans="5:6" ht="12">
      <c r="E220" s="31"/>
      <c r="F220" s="132"/>
    </row>
    <row r="221" spans="5:6" ht="12">
      <c r="E221" s="31"/>
      <c r="F221" s="132"/>
    </row>
    <row r="222" spans="5:6" ht="12">
      <c r="E222" s="31"/>
      <c r="F222" s="132"/>
    </row>
  </sheetData>
  <sheetProtection password="9A31" sheet="1" objects="1" scenarios="1"/>
  <printOptions/>
  <pageMargins left="0.6692913385826772" right="0.3937007874015748" top="0.7874015748031497" bottom="0.7086614173228347" header="0.31496062992125984" footer="0.5118110236220472"/>
  <pageSetup blackAndWhite="1" horizontalDpi="300" verticalDpi="300" orientation="landscape" paperSize="9"/>
  <headerFooter alignWithMargins="0">
    <oddHeader>&amp;Lmetzen project &amp; management&amp;RLV Neumarkt Vill - WOBI
28-09-2010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2"/>
  <sheetViews>
    <sheetView zoomScaleSheetLayoutView="125" workbookViewId="0" topLeftCell="A1">
      <selection activeCell="H1" sqref="H1:H16384"/>
    </sheetView>
  </sheetViews>
  <sheetFormatPr defaultColWidth="11.421875" defaultRowHeight="12.75"/>
  <cols>
    <col min="1" max="1" width="4.421875" style="42" customWidth="1"/>
    <col min="2" max="2" width="8.7109375" style="108" customWidth="1"/>
    <col min="3" max="3" width="59.28125" style="47" customWidth="1"/>
    <col min="4" max="4" width="4.7109375" style="48" customWidth="1"/>
    <col min="5" max="5" width="8.8515625" style="49" customWidth="1"/>
    <col min="6" max="6" width="7.8515625" style="130" customWidth="1"/>
    <col min="7" max="7" width="8.140625" style="132" customWidth="1"/>
    <col min="8" max="8" width="13.28125" style="156" customWidth="1"/>
    <col min="9" max="9" width="11.7109375" style="70" customWidth="1"/>
    <col min="10" max="16384" width="11.421875" style="28" customWidth="1"/>
  </cols>
  <sheetData>
    <row r="1" spans="1:9" s="22" customFormat="1" ht="36">
      <c r="A1" s="18"/>
      <c r="B1" s="19" t="s">
        <v>140</v>
      </c>
      <c r="C1" s="19" t="s">
        <v>524</v>
      </c>
      <c r="D1" s="19" t="s">
        <v>626</v>
      </c>
      <c r="E1" s="20" t="s">
        <v>13</v>
      </c>
      <c r="F1" s="127" t="s">
        <v>655</v>
      </c>
      <c r="G1" s="142" t="s">
        <v>653</v>
      </c>
      <c r="H1" s="145" t="s">
        <v>654</v>
      </c>
      <c r="I1" s="21" t="s">
        <v>289</v>
      </c>
    </row>
    <row r="2" spans="1:9" s="35" customFormat="1" ht="12">
      <c r="A2" s="32"/>
      <c r="B2" s="102"/>
      <c r="C2" s="29"/>
      <c r="D2" s="26"/>
      <c r="E2" s="20"/>
      <c r="F2" s="139"/>
      <c r="G2" s="139"/>
      <c r="H2" s="158"/>
      <c r="I2" s="64"/>
    </row>
    <row r="3" spans="1:9" s="35" customFormat="1" ht="12">
      <c r="A3" s="32"/>
      <c r="B3" s="102" t="s">
        <v>416</v>
      </c>
      <c r="C3" s="29" t="s">
        <v>200</v>
      </c>
      <c r="D3" s="26"/>
      <c r="E3" s="30"/>
      <c r="F3" s="136"/>
      <c r="G3" s="136"/>
      <c r="H3" s="148"/>
      <c r="I3" s="60"/>
    </row>
    <row r="4" spans="1:9" s="35" customFormat="1" ht="12">
      <c r="A4" s="32"/>
      <c r="B4" s="102"/>
      <c r="C4" s="29"/>
      <c r="D4" s="26"/>
      <c r="E4" s="30"/>
      <c r="F4" s="136"/>
      <c r="G4" s="136"/>
      <c r="H4" s="148"/>
      <c r="I4" s="60"/>
    </row>
    <row r="5" spans="1:9" ht="12">
      <c r="A5" s="23">
        <f>'04_Pittore'!A24+1</f>
        <v>156</v>
      </c>
      <c r="B5" s="100" t="s">
        <v>417</v>
      </c>
      <c r="C5" s="25" t="s">
        <v>297</v>
      </c>
      <c r="D5" s="36" t="s">
        <v>444</v>
      </c>
      <c r="E5" s="38">
        <v>930</v>
      </c>
      <c r="F5" s="137"/>
      <c r="G5" s="137"/>
      <c r="H5" s="149"/>
      <c r="I5" s="37">
        <f>IF(F5="",(IF(E5="","",E5*G5)),F5*G5)</f>
        <v>0</v>
      </c>
    </row>
    <row r="6" spans="1:9" ht="12">
      <c r="A6" s="23">
        <f>A5+1</f>
        <v>157</v>
      </c>
      <c r="B6" s="100" t="s">
        <v>528</v>
      </c>
      <c r="C6" s="25" t="s">
        <v>374</v>
      </c>
      <c r="D6" s="36" t="s">
        <v>444</v>
      </c>
      <c r="E6" s="38">
        <v>150</v>
      </c>
      <c r="F6" s="137"/>
      <c r="G6" s="137"/>
      <c r="H6" s="149"/>
      <c r="I6" s="37">
        <f>IF(F6="",(IF(E6="","",E6*G6)),F6*G6)</f>
        <v>0</v>
      </c>
    </row>
    <row r="7" spans="1:9" ht="12">
      <c r="A7" s="23"/>
      <c r="B7" s="100"/>
      <c r="C7" s="25"/>
      <c r="D7" s="36"/>
      <c r="E7" s="38"/>
      <c r="F7" s="135"/>
      <c r="G7" s="135"/>
      <c r="H7" s="147"/>
      <c r="I7" s="37">
        <f aca="true" t="shared" si="0" ref="I7:I55">IF(F7="",(IF(E7="","",E7*G7)),F7*G7)</f>
      </c>
    </row>
    <row r="8" spans="1:9" s="35" customFormat="1" ht="12">
      <c r="A8" s="32"/>
      <c r="B8" s="102" t="s">
        <v>529</v>
      </c>
      <c r="C8" s="29" t="s">
        <v>302</v>
      </c>
      <c r="D8" s="26"/>
      <c r="E8" s="38"/>
      <c r="F8" s="136"/>
      <c r="G8" s="136"/>
      <c r="H8" s="148"/>
      <c r="I8" s="37">
        <f t="shared" si="0"/>
      </c>
    </row>
    <row r="9" spans="1:9" s="35" customFormat="1" ht="12">
      <c r="A9" s="32"/>
      <c r="B9" s="102"/>
      <c r="C9" s="29"/>
      <c r="D9" s="26"/>
      <c r="E9" s="38"/>
      <c r="F9" s="136"/>
      <c r="G9" s="136"/>
      <c r="H9" s="148"/>
      <c r="I9" s="37">
        <f t="shared" si="0"/>
      </c>
    </row>
    <row r="10" spans="1:9" ht="24">
      <c r="A10" s="23"/>
      <c r="B10" s="100" t="s">
        <v>530</v>
      </c>
      <c r="C10" s="25" t="s">
        <v>484</v>
      </c>
      <c r="D10" s="36"/>
      <c r="E10" s="38"/>
      <c r="F10" s="135"/>
      <c r="G10" s="135"/>
      <c r="H10" s="147"/>
      <c r="I10" s="37">
        <f t="shared" si="0"/>
      </c>
    </row>
    <row r="11" spans="1:9" ht="24">
      <c r="A11" s="23">
        <f>A6+1</f>
        <v>158</v>
      </c>
      <c r="B11" s="103"/>
      <c r="C11" s="25" t="s">
        <v>373</v>
      </c>
      <c r="D11" s="36" t="s">
        <v>444</v>
      </c>
      <c r="E11" s="31">
        <v>800</v>
      </c>
      <c r="F11" s="137"/>
      <c r="G11" s="137"/>
      <c r="H11" s="149"/>
      <c r="I11" s="37">
        <f t="shared" si="0"/>
        <v>0</v>
      </c>
    </row>
    <row r="12" spans="1:9" ht="24">
      <c r="A12" s="23">
        <f>A11+1</f>
        <v>159</v>
      </c>
      <c r="B12" s="103"/>
      <c r="C12" s="25" t="s">
        <v>194</v>
      </c>
      <c r="D12" s="36" t="s">
        <v>444</v>
      </c>
      <c r="E12" s="31">
        <f>20*5*1.1</f>
        <v>110.00000000000001</v>
      </c>
      <c r="F12" s="137"/>
      <c r="G12" s="137"/>
      <c r="H12" s="149"/>
      <c r="I12" s="37">
        <f t="shared" si="0"/>
        <v>0</v>
      </c>
    </row>
    <row r="13" spans="1:9" ht="12">
      <c r="A13" s="23">
        <f>A12+1</f>
        <v>160</v>
      </c>
      <c r="B13" s="103"/>
      <c r="C13" s="25" t="s">
        <v>505</v>
      </c>
      <c r="D13" s="36" t="s">
        <v>444</v>
      </c>
      <c r="E13" s="31">
        <v>110</v>
      </c>
      <c r="F13" s="137"/>
      <c r="G13" s="137"/>
      <c r="H13" s="149"/>
      <c r="I13" s="37">
        <f t="shared" si="0"/>
        <v>0</v>
      </c>
    </row>
    <row r="14" spans="1:9" ht="24">
      <c r="A14" s="23">
        <f>A13+1</f>
        <v>161</v>
      </c>
      <c r="B14" s="100" t="s">
        <v>207</v>
      </c>
      <c r="C14" s="25" t="s">
        <v>623</v>
      </c>
      <c r="D14" s="36" t="s">
        <v>444</v>
      </c>
      <c r="E14" s="31">
        <v>980</v>
      </c>
      <c r="F14" s="137"/>
      <c r="G14" s="137"/>
      <c r="H14" s="149"/>
      <c r="I14" s="37">
        <f t="shared" si="0"/>
        <v>0</v>
      </c>
    </row>
    <row r="15" spans="1:9" ht="24">
      <c r="A15" s="23">
        <f>A14+1</f>
        <v>162</v>
      </c>
      <c r="B15" s="103"/>
      <c r="C15" s="25" t="s">
        <v>317</v>
      </c>
      <c r="D15" s="36" t="s">
        <v>444</v>
      </c>
      <c r="E15" s="31">
        <v>1050</v>
      </c>
      <c r="F15" s="137"/>
      <c r="G15" s="137"/>
      <c r="H15" s="149"/>
      <c r="I15" s="37">
        <f t="shared" si="0"/>
        <v>0</v>
      </c>
    </row>
    <row r="16" spans="1:9" ht="12">
      <c r="A16" s="23">
        <f>A15+1</f>
        <v>163</v>
      </c>
      <c r="B16" s="103"/>
      <c r="C16" s="25" t="s">
        <v>583</v>
      </c>
      <c r="D16" s="36" t="s">
        <v>444</v>
      </c>
      <c r="E16" s="31">
        <v>1050</v>
      </c>
      <c r="F16" s="137"/>
      <c r="G16" s="137"/>
      <c r="H16" s="149"/>
      <c r="I16" s="37">
        <f t="shared" si="0"/>
        <v>0</v>
      </c>
    </row>
    <row r="17" spans="1:9" ht="24">
      <c r="A17" s="23"/>
      <c r="B17" s="100" t="s">
        <v>420</v>
      </c>
      <c r="C17" s="25" t="s">
        <v>340</v>
      </c>
      <c r="D17" s="36"/>
      <c r="E17" s="31"/>
      <c r="F17" s="135"/>
      <c r="G17" s="135"/>
      <c r="H17" s="147"/>
      <c r="I17" s="37">
        <f t="shared" si="0"/>
      </c>
    </row>
    <row r="18" spans="1:9" ht="12">
      <c r="A18" s="23">
        <f>A16+1</f>
        <v>164</v>
      </c>
      <c r="B18" s="103"/>
      <c r="C18" s="25" t="s">
        <v>348</v>
      </c>
      <c r="D18" s="36" t="s">
        <v>444</v>
      </c>
      <c r="E18" s="31">
        <v>30</v>
      </c>
      <c r="F18" s="137"/>
      <c r="G18" s="137"/>
      <c r="H18" s="149"/>
      <c r="I18" s="37">
        <f t="shared" si="0"/>
        <v>0</v>
      </c>
    </row>
    <row r="19" spans="1:9" ht="36">
      <c r="A19" s="23"/>
      <c r="B19" s="100" t="s">
        <v>203</v>
      </c>
      <c r="C19" s="25" t="s">
        <v>293</v>
      </c>
      <c r="D19" s="36"/>
      <c r="E19" s="31"/>
      <c r="F19" s="135"/>
      <c r="G19" s="135"/>
      <c r="H19" s="147"/>
      <c r="I19" s="37">
        <f t="shared" si="0"/>
      </c>
    </row>
    <row r="20" spans="1:9" ht="12">
      <c r="A20" s="23">
        <f>A18+1</f>
        <v>165</v>
      </c>
      <c r="B20" s="103"/>
      <c r="C20" s="25" t="s">
        <v>294</v>
      </c>
      <c r="D20" s="36" t="s">
        <v>444</v>
      </c>
      <c r="E20" s="31">
        <v>660</v>
      </c>
      <c r="F20" s="137"/>
      <c r="G20" s="137"/>
      <c r="H20" s="149"/>
      <c r="I20" s="37">
        <f t="shared" si="0"/>
        <v>0</v>
      </c>
    </row>
    <row r="21" spans="1:9" ht="12">
      <c r="A21" s="23">
        <f>A20+1</f>
        <v>166</v>
      </c>
      <c r="B21" s="103"/>
      <c r="C21" s="25" t="s">
        <v>505</v>
      </c>
      <c r="D21" s="36" t="s">
        <v>444</v>
      </c>
      <c r="E21" s="31">
        <v>185</v>
      </c>
      <c r="F21" s="137"/>
      <c r="G21" s="137"/>
      <c r="H21" s="149"/>
      <c r="I21" s="37">
        <f t="shared" si="0"/>
        <v>0</v>
      </c>
    </row>
    <row r="22" spans="1:9" ht="12">
      <c r="A22" s="23">
        <f>A21+1</f>
        <v>167</v>
      </c>
      <c r="B22" s="100" t="s">
        <v>501</v>
      </c>
      <c r="C22" s="25" t="s">
        <v>295</v>
      </c>
      <c r="D22" s="36" t="s">
        <v>444</v>
      </c>
      <c r="E22" s="31">
        <v>1050</v>
      </c>
      <c r="F22" s="137"/>
      <c r="G22" s="137"/>
      <c r="H22" s="149"/>
      <c r="I22" s="37">
        <f t="shared" si="0"/>
        <v>0</v>
      </c>
    </row>
    <row r="23" spans="1:9" ht="12">
      <c r="A23" s="23"/>
      <c r="B23" s="103"/>
      <c r="C23" s="25"/>
      <c r="D23" s="36"/>
      <c r="E23" s="38"/>
      <c r="F23" s="135"/>
      <c r="G23" s="135"/>
      <c r="H23" s="147"/>
      <c r="I23" s="37">
        <f t="shared" si="0"/>
      </c>
    </row>
    <row r="24" spans="1:9" s="35" customFormat="1" ht="12">
      <c r="A24" s="32"/>
      <c r="B24" s="102" t="s">
        <v>236</v>
      </c>
      <c r="C24" s="29" t="s">
        <v>296</v>
      </c>
      <c r="D24" s="26"/>
      <c r="E24" s="30"/>
      <c r="F24" s="136"/>
      <c r="G24" s="136"/>
      <c r="H24" s="148"/>
      <c r="I24" s="37">
        <f t="shared" si="0"/>
      </c>
    </row>
    <row r="25" spans="1:9" s="35" customFormat="1" ht="12">
      <c r="A25" s="32"/>
      <c r="B25" s="102"/>
      <c r="C25" s="29"/>
      <c r="D25" s="26"/>
      <c r="E25" s="30"/>
      <c r="F25" s="136"/>
      <c r="G25" s="136"/>
      <c r="H25" s="148"/>
      <c r="I25" s="37">
        <f t="shared" si="0"/>
      </c>
    </row>
    <row r="26" spans="1:9" ht="24">
      <c r="A26" s="23">
        <f>A22+1</f>
        <v>168</v>
      </c>
      <c r="B26" s="100" t="s">
        <v>237</v>
      </c>
      <c r="C26" s="25" t="s">
        <v>355</v>
      </c>
      <c r="D26" s="36" t="s">
        <v>444</v>
      </c>
      <c r="E26" s="38">
        <v>330</v>
      </c>
      <c r="F26" s="137"/>
      <c r="G26" s="137"/>
      <c r="H26" s="149"/>
      <c r="I26" s="37">
        <f t="shared" si="0"/>
        <v>0</v>
      </c>
    </row>
    <row r="27" spans="1:9" ht="24">
      <c r="A27" s="23">
        <f>A26+1</f>
        <v>169</v>
      </c>
      <c r="B27" s="100" t="s">
        <v>238</v>
      </c>
      <c r="C27" s="25" t="s">
        <v>156</v>
      </c>
      <c r="D27" s="36" t="s">
        <v>444</v>
      </c>
      <c r="E27" s="38">
        <v>185</v>
      </c>
      <c r="F27" s="137"/>
      <c r="G27" s="137"/>
      <c r="H27" s="149"/>
      <c r="I27" s="37">
        <f t="shared" si="0"/>
        <v>0</v>
      </c>
    </row>
    <row r="28" spans="1:9" ht="12">
      <c r="A28" s="23">
        <f>A27+1</f>
        <v>170</v>
      </c>
      <c r="B28" s="100" t="s">
        <v>239</v>
      </c>
      <c r="C28" s="25" t="s">
        <v>388</v>
      </c>
      <c r="D28" s="36" t="s">
        <v>104</v>
      </c>
      <c r="E28" s="38">
        <v>95</v>
      </c>
      <c r="F28" s="137"/>
      <c r="G28" s="137"/>
      <c r="H28" s="149"/>
      <c r="I28" s="37">
        <f t="shared" si="0"/>
        <v>0</v>
      </c>
    </row>
    <row r="29" spans="1:9" ht="12">
      <c r="A29" s="23"/>
      <c r="B29" s="100"/>
      <c r="C29" s="25"/>
      <c r="D29" s="36"/>
      <c r="E29" s="38"/>
      <c r="F29" s="135"/>
      <c r="G29" s="135"/>
      <c r="H29" s="147"/>
      <c r="I29" s="37">
        <f t="shared" si="0"/>
      </c>
    </row>
    <row r="30" spans="1:9" s="35" customFormat="1" ht="12">
      <c r="A30" s="32"/>
      <c r="B30" s="102" t="s">
        <v>205</v>
      </c>
      <c r="C30" s="29" t="s">
        <v>389</v>
      </c>
      <c r="D30" s="26"/>
      <c r="E30" s="30"/>
      <c r="F30" s="136"/>
      <c r="G30" s="136"/>
      <c r="H30" s="148"/>
      <c r="I30" s="37">
        <f t="shared" si="0"/>
      </c>
    </row>
    <row r="31" spans="1:9" s="35" customFormat="1" ht="12">
      <c r="A31" s="32"/>
      <c r="B31" s="102"/>
      <c r="C31" s="29"/>
      <c r="D31" s="26"/>
      <c r="E31" s="30"/>
      <c r="F31" s="136"/>
      <c r="G31" s="136"/>
      <c r="H31" s="148"/>
      <c r="I31" s="37">
        <f t="shared" si="0"/>
      </c>
    </row>
    <row r="32" spans="1:9" ht="12">
      <c r="A32" s="23">
        <f>A28+1</f>
        <v>171</v>
      </c>
      <c r="B32" s="100" t="s">
        <v>206</v>
      </c>
      <c r="C32" s="25" t="s">
        <v>390</v>
      </c>
      <c r="D32" s="36" t="s">
        <v>444</v>
      </c>
      <c r="E32" s="38">
        <f>150*2.2*1.1</f>
        <v>363.00000000000006</v>
      </c>
      <c r="F32" s="137"/>
      <c r="G32" s="137"/>
      <c r="H32" s="149"/>
      <c r="I32" s="37">
        <f t="shared" si="0"/>
        <v>0</v>
      </c>
    </row>
    <row r="33" spans="1:9" ht="12">
      <c r="A33" s="23"/>
      <c r="B33" s="100"/>
      <c r="C33" s="25"/>
      <c r="D33" s="36"/>
      <c r="E33" s="38"/>
      <c r="F33" s="135"/>
      <c r="G33" s="135"/>
      <c r="H33" s="147"/>
      <c r="I33" s="37">
        <f t="shared" si="0"/>
      </c>
    </row>
    <row r="34" spans="1:9" s="35" customFormat="1" ht="12">
      <c r="A34" s="23"/>
      <c r="B34" s="102" t="s">
        <v>503</v>
      </c>
      <c r="C34" s="29" t="s">
        <v>514</v>
      </c>
      <c r="D34" s="26"/>
      <c r="E34" s="30"/>
      <c r="F34" s="136"/>
      <c r="G34" s="136"/>
      <c r="H34" s="148"/>
      <c r="I34" s="37">
        <f t="shared" si="0"/>
      </c>
    </row>
    <row r="35" spans="1:9" s="35" customFormat="1" ht="12">
      <c r="A35" s="23"/>
      <c r="B35" s="102"/>
      <c r="C35" s="29"/>
      <c r="D35" s="26"/>
      <c r="E35" s="30"/>
      <c r="F35" s="136"/>
      <c r="G35" s="136"/>
      <c r="H35" s="148"/>
      <c r="I35" s="37">
        <f t="shared" si="0"/>
      </c>
    </row>
    <row r="36" spans="1:9" ht="36">
      <c r="A36" s="23"/>
      <c r="B36" s="100" t="s">
        <v>147</v>
      </c>
      <c r="C36" s="25" t="s">
        <v>0</v>
      </c>
      <c r="D36" s="26"/>
      <c r="E36" s="30"/>
      <c r="F36" s="135"/>
      <c r="G36" s="135"/>
      <c r="H36" s="147"/>
      <c r="I36" s="37">
        <f t="shared" si="0"/>
      </c>
    </row>
    <row r="37" spans="1:9" ht="12">
      <c r="A37" s="23">
        <f>A32+1</f>
        <v>172</v>
      </c>
      <c r="B37" s="103"/>
      <c r="C37" s="25" t="s">
        <v>515</v>
      </c>
      <c r="D37" s="36" t="s">
        <v>444</v>
      </c>
      <c r="E37" s="38">
        <v>143</v>
      </c>
      <c r="F37" s="137"/>
      <c r="G37" s="137"/>
      <c r="H37" s="149"/>
      <c r="I37" s="37">
        <f t="shared" si="0"/>
        <v>0</v>
      </c>
    </row>
    <row r="38" spans="1:9" ht="12">
      <c r="A38" s="23"/>
      <c r="B38" s="100"/>
      <c r="C38" s="25"/>
      <c r="D38" s="36"/>
      <c r="E38" s="38"/>
      <c r="F38" s="135"/>
      <c r="G38" s="135"/>
      <c r="H38" s="147"/>
      <c r="I38" s="37">
        <f t="shared" si="0"/>
      </c>
    </row>
    <row r="39" spans="1:9" s="35" customFormat="1" ht="12">
      <c r="A39" s="32"/>
      <c r="B39" s="102" t="s">
        <v>510</v>
      </c>
      <c r="C39" s="29" t="s">
        <v>492</v>
      </c>
      <c r="D39" s="26"/>
      <c r="E39" s="30"/>
      <c r="F39" s="136"/>
      <c r="G39" s="136"/>
      <c r="H39" s="148"/>
      <c r="I39" s="37">
        <f t="shared" si="0"/>
      </c>
    </row>
    <row r="40" spans="1:9" s="35" customFormat="1" ht="12">
      <c r="A40" s="32"/>
      <c r="B40" s="102"/>
      <c r="C40" s="29"/>
      <c r="D40" s="26"/>
      <c r="E40" s="30"/>
      <c r="F40" s="136"/>
      <c r="G40" s="136"/>
      <c r="H40" s="148"/>
      <c r="I40" s="37">
        <f t="shared" si="0"/>
      </c>
    </row>
    <row r="41" spans="1:9" ht="24">
      <c r="A41" s="23"/>
      <c r="B41" s="100" t="s">
        <v>511</v>
      </c>
      <c r="C41" s="25" t="s">
        <v>1</v>
      </c>
      <c r="D41" s="26"/>
      <c r="E41" s="30"/>
      <c r="F41" s="135"/>
      <c r="G41" s="135"/>
      <c r="H41" s="147"/>
      <c r="I41" s="37">
        <f t="shared" si="0"/>
      </c>
    </row>
    <row r="42" spans="1:9" ht="12">
      <c r="A42" s="23">
        <f>A37+1</f>
        <v>173</v>
      </c>
      <c r="B42" s="103"/>
      <c r="C42" s="25" t="s">
        <v>515</v>
      </c>
      <c r="D42" s="36" t="s">
        <v>104</v>
      </c>
      <c r="E42" s="38">
        <v>100</v>
      </c>
      <c r="F42" s="137"/>
      <c r="G42" s="137"/>
      <c r="H42" s="149"/>
      <c r="I42" s="37">
        <f t="shared" si="0"/>
        <v>0</v>
      </c>
    </row>
    <row r="43" spans="1:9" ht="12">
      <c r="A43" s="23"/>
      <c r="B43" s="100" t="s">
        <v>212</v>
      </c>
      <c r="C43" s="25" t="s">
        <v>401</v>
      </c>
      <c r="D43" s="26"/>
      <c r="E43" s="30"/>
      <c r="F43" s="135"/>
      <c r="G43" s="135"/>
      <c r="H43" s="147"/>
      <c r="I43" s="37">
        <f t="shared" si="0"/>
      </c>
    </row>
    <row r="44" spans="1:9" ht="12">
      <c r="A44" s="23">
        <f>A42+1</f>
        <v>174</v>
      </c>
      <c r="B44" s="103"/>
      <c r="C44" s="25" t="s">
        <v>515</v>
      </c>
      <c r="D44" s="36" t="s">
        <v>104</v>
      </c>
      <c r="E44" s="38">
        <v>110</v>
      </c>
      <c r="F44" s="137"/>
      <c r="G44" s="137"/>
      <c r="H44" s="149"/>
      <c r="I44" s="37">
        <f t="shared" si="0"/>
        <v>0</v>
      </c>
    </row>
    <row r="45" spans="1:9" ht="24">
      <c r="A45" s="23"/>
      <c r="B45" s="100" t="s">
        <v>213</v>
      </c>
      <c r="C45" s="25" t="s">
        <v>124</v>
      </c>
      <c r="D45" s="26"/>
      <c r="E45" s="30"/>
      <c r="F45" s="135"/>
      <c r="G45" s="135"/>
      <c r="H45" s="147"/>
      <c r="I45" s="37">
        <f t="shared" si="0"/>
      </c>
    </row>
    <row r="46" spans="1:9" ht="12">
      <c r="A46" s="23">
        <f>A44+1</f>
        <v>175</v>
      </c>
      <c r="B46" s="103"/>
      <c r="C46" s="25" t="s">
        <v>515</v>
      </c>
      <c r="D46" s="36" t="s">
        <v>104</v>
      </c>
      <c r="E46" s="38">
        <v>35</v>
      </c>
      <c r="F46" s="137"/>
      <c r="G46" s="137"/>
      <c r="H46" s="149"/>
      <c r="I46" s="37">
        <f t="shared" si="0"/>
        <v>0</v>
      </c>
    </row>
    <row r="47" spans="1:9" ht="12">
      <c r="A47" s="23"/>
      <c r="B47" s="100" t="s">
        <v>208</v>
      </c>
      <c r="C47" s="25" t="s">
        <v>402</v>
      </c>
      <c r="D47" s="26"/>
      <c r="E47" s="38"/>
      <c r="F47" s="135"/>
      <c r="G47" s="135"/>
      <c r="H47" s="147"/>
      <c r="I47" s="37">
        <f t="shared" si="0"/>
      </c>
    </row>
    <row r="48" spans="1:9" ht="12">
      <c r="A48" s="23">
        <f>A46+1</f>
        <v>176</v>
      </c>
      <c r="B48" s="103"/>
      <c r="C48" s="25" t="s">
        <v>515</v>
      </c>
      <c r="D48" s="36" t="s">
        <v>104</v>
      </c>
      <c r="E48" s="38">
        <v>63</v>
      </c>
      <c r="F48" s="137"/>
      <c r="G48" s="137"/>
      <c r="H48" s="149"/>
      <c r="I48" s="37">
        <f t="shared" si="0"/>
        <v>0</v>
      </c>
    </row>
    <row r="49" spans="1:9" ht="12">
      <c r="A49" s="23"/>
      <c r="B49" s="100" t="s">
        <v>338</v>
      </c>
      <c r="C49" s="25" t="s">
        <v>561</v>
      </c>
      <c r="D49" s="36"/>
      <c r="E49" s="38"/>
      <c r="F49" s="135"/>
      <c r="G49" s="135"/>
      <c r="H49" s="147"/>
      <c r="I49" s="37">
        <f t="shared" si="0"/>
      </c>
    </row>
    <row r="50" spans="1:9" ht="12">
      <c r="A50" s="23">
        <f>A48+1</f>
        <v>177</v>
      </c>
      <c r="B50" s="103"/>
      <c r="C50" s="25" t="s">
        <v>337</v>
      </c>
      <c r="D50" s="36" t="s">
        <v>104</v>
      </c>
      <c r="E50" s="38">
        <v>30</v>
      </c>
      <c r="F50" s="137"/>
      <c r="G50" s="137"/>
      <c r="H50" s="149"/>
      <c r="I50" s="37">
        <f t="shared" si="0"/>
        <v>0</v>
      </c>
    </row>
    <row r="51" spans="1:9" ht="12">
      <c r="A51" s="23"/>
      <c r="B51" s="100"/>
      <c r="C51" s="25"/>
      <c r="D51" s="36"/>
      <c r="E51" s="38"/>
      <c r="F51" s="135"/>
      <c r="G51" s="135"/>
      <c r="H51" s="147"/>
      <c r="I51" s="37">
        <f t="shared" si="0"/>
      </c>
    </row>
    <row r="52" spans="1:9" s="35" customFormat="1" ht="12">
      <c r="A52" s="32"/>
      <c r="B52" s="102" t="s">
        <v>241</v>
      </c>
      <c r="C52" s="29" t="s">
        <v>403</v>
      </c>
      <c r="D52" s="26"/>
      <c r="E52" s="30"/>
      <c r="F52" s="136"/>
      <c r="G52" s="136"/>
      <c r="H52" s="148"/>
      <c r="I52" s="37">
        <f t="shared" si="0"/>
      </c>
    </row>
    <row r="53" spans="1:9" s="35" customFormat="1" ht="12">
      <c r="A53" s="32"/>
      <c r="B53" s="102"/>
      <c r="C53" s="29"/>
      <c r="D53" s="26"/>
      <c r="E53" s="30"/>
      <c r="F53" s="136"/>
      <c r="G53" s="136"/>
      <c r="H53" s="148"/>
      <c r="I53" s="37">
        <f t="shared" si="0"/>
      </c>
    </row>
    <row r="54" spans="1:9" ht="24">
      <c r="A54" s="23">
        <f>A50+1</f>
        <v>178</v>
      </c>
      <c r="B54" s="100" t="s">
        <v>125</v>
      </c>
      <c r="C54" s="25" t="s">
        <v>328</v>
      </c>
      <c r="D54" s="36" t="s">
        <v>444</v>
      </c>
      <c r="E54" s="38">
        <v>680</v>
      </c>
      <c r="F54" s="137"/>
      <c r="G54" s="137"/>
      <c r="H54" s="149"/>
      <c r="I54" s="37">
        <f t="shared" si="0"/>
        <v>0</v>
      </c>
    </row>
    <row r="55" spans="1:9" ht="24">
      <c r="A55" s="23">
        <f>A54+1</f>
        <v>179</v>
      </c>
      <c r="B55" s="100" t="s">
        <v>448</v>
      </c>
      <c r="C55" s="25" t="s">
        <v>299</v>
      </c>
      <c r="D55" s="36" t="s">
        <v>104</v>
      </c>
      <c r="E55" s="38">
        <v>750</v>
      </c>
      <c r="F55" s="137"/>
      <c r="G55" s="137"/>
      <c r="H55" s="149"/>
      <c r="I55" s="37">
        <f t="shared" si="0"/>
        <v>0</v>
      </c>
    </row>
    <row r="56" spans="1:9" ht="12">
      <c r="A56" s="23"/>
      <c r="B56" s="100"/>
      <c r="C56" s="25"/>
      <c r="D56" s="36"/>
      <c r="E56" s="38"/>
      <c r="F56" s="128"/>
      <c r="G56" s="135"/>
      <c r="H56" s="150"/>
      <c r="I56" s="37"/>
    </row>
    <row r="57" spans="1:9" s="35" customFormat="1" ht="12">
      <c r="A57" s="32"/>
      <c r="B57" s="106"/>
      <c r="C57" s="29" t="s">
        <v>289</v>
      </c>
      <c r="D57" s="26"/>
      <c r="E57" s="30"/>
      <c r="F57" s="129"/>
      <c r="G57" s="136"/>
      <c r="H57" s="155"/>
      <c r="I57" s="64">
        <f>SUM(I3:I55)</f>
        <v>0</v>
      </c>
    </row>
    <row r="58" ht="12">
      <c r="I58" s="78"/>
    </row>
    <row r="59" ht="12">
      <c r="I59" s="78"/>
    </row>
    <row r="60" ht="12">
      <c r="I60" s="78"/>
    </row>
    <row r="61" ht="12">
      <c r="I61" s="78"/>
    </row>
    <row r="62" ht="12">
      <c r="I62" s="78"/>
    </row>
    <row r="63" ht="12">
      <c r="I63" s="78"/>
    </row>
    <row r="64" ht="12">
      <c r="I64" s="78"/>
    </row>
    <row r="65" ht="12">
      <c r="I65" s="78"/>
    </row>
    <row r="66" ht="12">
      <c r="I66" s="78"/>
    </row>
    <row r="67" ht="12">
      <c r="I67" s="78"/>
    </row>
    <row r="68" ht="12">
      <c r="I68" s="78"/>
    </row>
    <row r="217" spans="5:6" ht="12">
      <c r="E217" s="31"/>
      <c r="F217" s="132"/>
    </row>
    <row r="218" ht="12">
      <c r="E218" s="38"/>
    </row>
    <row r="219" spans="5:6" ht="12">
      <c r="E219" s="31"/>
      <c r="F219" s="132"/>
    </row>
    <row r="220" spans="5:6" ht="12">
      <c r="E220" s="31"/>
      <c r="F220" s="132"/>
    </row>
    <row r="221" spans="5:6" ht="12">
      <c r="E221" s="31"/>
      <c r="F221" s="132"/>
    </row>
    <row r="222" spans="5:6" ht="12">
      <c r="E222" s="31"/>
      <c r="F222" s="132"/>
    </row>
  </sheetData>
  <sheetProtection password="9A31" sheet="1" objects="1" scenarios="1"/>
  <printOptions/>
  <pageMargins left="0.6692913385826772" right="0.3937007874015748" top="0.7874015748031497" bottom="0.7086614173228347" header="0.31496062992125984" footer="0.5118110236220472"/>
  <pageSetup blackAndWhite="1" horizontalDpi="300" verticalDpi="300" orientation="landscape" paperSize="9"/>
  <headerFooter alignWithMargins="0">
    <oddHeader>&amp;Lmetzen project &amp; management&amp;RLV Neumarkt Vill - WOBI
28-09-2010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125" workbookViewId="0" topLeftCell="A1">
      <selection activeCell="H1" sqref="H1:H16384"/>
    </sheetView>
  </sheetViews>
  <sheetFormatPr defaultColWidth="11.421875" defaultRowHeight="12.75"/>
  <cols>
    <col min="1" max="1" width="4.421875" style="42" customWidth="1"/>
    <col min="2" max="2" width="8.7109375" style="108" customWidth="1"/>
    <col min="3" max="3" width="59.28125" style="47" customWidth="1"/>
    <col min="4" max="4" width="4.7109375" style="48" customWidth="1"/>
    <col min="5" max="5" width="8.8515625" style="49" customWidth="1"/>
    <col min="6" max="6" width="7.8515625" style="130" customWidth="1"/>
    <col min="7" max="7" width="8.140625" style="132" customWidth="1"/>
    <col min="8" max="8" width="13.28125" style="168" customWidth="1"/>
    <col min="9" max="9" width="11.7109375" style="70" customWidth="1"/>
    <col min="10" max="16384" width="11.421875" style="28" customWidth="1"/>
  </cols>
  <sheetData>
    <row r="1" spans="1:9" s="22" customFormat="1" ht="36">
      <c r="A1" s="18"/>
      <c r="B1" s="19" t="s">
        <v>140</v>
      </c>
      <c r="C1" s="19" t="s">
        <v>524</v>
      </c>
      <c r="D1" s="19" t="s">
        <v>626</v>
      </c>
      <c r="E1" s="20" t="s">
        <v>13</v>
      </c>
      <c r="F1" s="127" t="s">
        <v>655</v>
      </c>
      <c r="G1" s="142" t="s">
        <v>653</v>
      </c>
      <c r="H1" s="159" t="s">
        <v>654</v>
      </c>
      <c r="I1" s="21" t="s">
        <v>289</v>
      </c>
    </row>
    <row r="2" spans="1:9" ht="12">
      <c r="A2" s="23"/>
      <c r="B2" s="100"/>
      <c r="C2" s="25"/>
      <c r="D2" s="26"/>
      <c r="E2" s="20"/>
      <c r="F2" s="134"/>
      <c r="G2" s="134"/>
      <c r="H2" s="160"/>
      <c r="I2" s="58"/>
    </row>
    <row r="3" spans="1:9" s="35" customFormat="1" ht="12">
      <c r="A3" s="23"/>
      <c r="B3" s="102" t="s">
        <v>214</v>
      </c>
      <c r="C3" s="29" t="s">
        <v>272</v>
      </c>
      <c r="D3" s="26"/>
      <c r="E3" s="30"/>
      <c r="F3" s="136"/>
      <c r="G3" s="136"/>
      <c r="H3" s="161"/>
      <c r="I3" s="60"/>
    </row>
    <row r="4" spans="1:9" s="35" customFormat="1" ht="12">
      <c r="A4" s="23"/>
      <c r="B4" s="102"/>
      <c r="C4" s="29"/>
      <c r="D4" s="26"/>
      <c r="E4" s="30"/>
      <c r="F4" s="136"/>
      <c r="G4" s="136"/>
      <c r="H4" s="161"/>
      <c r="I4" s="60"/>
    </row>
    <row r="5" spans="1:9" s="35" customFormat="1" ht="12">
      <c r="A5" s="23"/>
      <c r="B5" s="102" t="s">
        <v>204</v>
      </c>
      <c r="C5" s="29" t="s">
        <v>358</v>
      </c>
      <c r="D5" s="26"/>
      <c r="E5" s="30"/>
      <c r="F5" s="136"/>
      <c r="G5" s="136"/>
      <c r="H5" s="161"/>
      <c r="I5" s="60"/>
    </row>
    <row r="6" spans="1:9" s="35" customFormat="1" ht="12">
      <c r="A6" s="23"/>
      <c r="B6" s="102"/>
      <c r="C6" s="29"/>
      <c r="D6" s="26"/>
      <c r="E6" s="30"/>
      <c r="F6" s="136"/>
      <c r="G6" s="136"/>
      <c r="H6" s="161"/>
      <c r="I6" s="37">
        <f>IF(F6="",(IF(E6="","",E6*G6)),F6*G6)</f>
      </c>
    </row>
    <row r="7" spans="1:9" ht="24">
      <c r="A7" s="23"/>
      <c r="B7" s="100" t="s">
        <v>502</v>
      </c>
      <c r="C7" s="25" t="s">
        <v>191</v>
      </c>
      <c r="D7" s="36"/>
      <c r="E7" s="38"/>
      <c r="F7" s="135"/>
      <c r="G7" s="135"/>
      <c r="H7" s="162"/>
      <c r="I7" s="37">
        <f aca="true" t="shared" si="0" ref="I7:I42">IF(F7="",(IF(E7="","",E7*G7)),F7*G7)</f>
      </c>
    </row>
    <row r="8" spans="1:9" ht="12">
      <c r="A8" s="23">
        <f>'05_Pavimenti'!A55+1</f>
        <v>180</v>
      </c>
      <c r="B8" s="100"/>
      <c r="C8" s="25" t="s">
        <v>397</v>
      </c>
      <c r="D8" s="36" t="s">
        <v>54</v>
      </c>
      <c r="E8" s="38">
        <v>50</v>
      </c>
      <c r="F8" s="137"/>
      <c r="G8" s="137"/>
      <c r="H8" s="163"/>
      <c r="I8" s="37">
        <f t="shared" si="0"/>
        <v>0</v>
      </c>
    </row>
    <row r="9" spans="1:9" ht="24">
      <c r="A9" s="23"/>
      <c r="B9" s="100" t="s">
        <v>506</v>
      </c>
      <c r="C9" s="25" t="s">
        <v>149</v>
      </c>
      <c r="D9" s="26"/>
      <c r="E9" s="30"/>
      <c r="F9" s="135"/>
      <c r="G9" s="135"/>
      <c r="H9" s="162"/>
      <c r="I9" s="37">
        <f t="shared" si="0"/>
      </c>
    </row>
    <row r="10" spans="1:9" ht="12">
      <c r="A10" s="23">
        <f>A8+1</f>
        <v>181</v>
      </c>
      <c r="B10" s="100"/>
      <c r="C10" s="25" t="s">
        <v>550</v>
      </c>
      <c r="D10" s="36" t="s">
        <v>507</v>
      </c>
      <c r="E10" s="38">
        <v>500</v>
      </c>
      <c r="F10" s="137"/>
      <c r="G10" s="137"/>
      <c r="H10" s="163"/>
      <c r="I10" s="37">
        <f t="shared" si="0"/>
        <v>0</v>
      </c>
    </row>
    <row r="11" spans="1:9" ht="12">
      <c r="A11" s="23"/>
      <c r="B11" s="100"/>
      <c r="C11" s="25"/>
      <c r="D11" s="36"/>
      <c r="E11" s="38"/>
      <c r="F11" s="135"/>
      <c r="G11" s="135"/>
      <c r="H11" s="162"/>
      <c r="I11" s="37">
        <f t="shared" si="0"/>
      </c>
    </row>
    <row r="12" spans="1:9" s="35" customFormat="1" ht="12">
      <c r="A12" s="23"/>
      <c r="B12" s="102" t="s">
        <v>508</v>
      </c>
      <c r="C12" s="29" t="s">
        <v>248</v>
      </c>
      <c r="D12" s="26"/>
      <c r="E12" s="30"/>
      <c r="F12" s="136"/>
      <c r="G12" s="136"/>
      <c r="H12" s="161"/>
      <c r="I12" s="37">
        <f t="shared" si="0"/>
      </c>
    </row>
    <row r="13" spans="1:9" s="35" customFormat="1" ht="12">
      <c r="A13" s="23"/>
      <c r="B13" s="102"/>
      <c r="C13" s="29"/>
      <c r="D13" s="26"/>
      <c r="E13" s="30"/>
      <c r="F13" s="136"/>
      <c r="G13" s="136"/>
      <c r="H13" s="161"/>
      <c r="I13" s="37">
        <f t="shared" si="0"/>
      </c>
    </row>
    <row r="14" spans="1:9" ht="24">
      <c r="A14" s="23"/>
      <c r="B14" s="100" t="s">
        <v>509</v>
      </c>
      <c r="C14" s="25" t="s">
        <v>491</v>
      </c>
      <c r="D14" s="36"/>
      <c r="E14" s="38"/>
      <c r="F14" s="135"/>
      <c r="G14" s="135"/>
      <c r="H14" s="162"/>
      <c r="I14" s="37">
        <f t="shared" si="0"/>
      </c>
    </row>
    <row r="15" spans="1:9" ht="12">
      <c r="A15" s="23"/>
      <c r="B15" s="100"/>
      <c r="C15" s="25" t="s">
        <v>516</v>
      </c>
      <c r="D15" s="36"/>
      <c r="E15" s="38"/>
      <c r="F15" s="135"/>
      <c r="G15" s="135"/>
      <c r="H15" s="162"/>
      <c r="I15" s="37">
        <f t="shared" si="0"/>
      </c>
    </row>
    <row r="16" spans="1:9" ht="12">
      <c r="A16" s="23">
        <f>A10+1</f>
        <v>182</v>
      </c>
      <c r="B16" s="100"/>
      <c r="C16" s="25" t="s">
        <v>400</v>
      </c>
      <c r="D16" s="36" t="s">
        <v>444</v>
      </c>
      <c r="E16" s="38">
        <v>655</v>
      </c>
      <c r="F16" s="137"/>
      <c r="G16" s="137"/>
      <c r="H16" s="163"/>
      <c r="I16" s="37">
        <f t="shared" si="0"/>
        <v>0</v>
      </c>
    </row>
    <row r="17" spans="1:9" ht="12">
      <c r="A17" s="23">
        <f>A16+1</f>
        <v>183</v>
      </c>
      <c r="B17" s="100" t="s">
        <v>306</v>
      </c>
      <c r="C17" s="25" t="s">
        <v>496</v>
      </c>
      <c r="D17" s="36" t="s">
        <v>444</v>
      </c>
      <c r="E17" s="38">
        <v>655</v>
      </c>
      <c r="F17" s="137"/>
      <c r="G17" s="137"/>
      <c r="H17" s="163"/>
      <c r="I17" s="37">
        <f t="shared" si="0"/>
        <v>0</v>
      </c>
    </row>
    <row r="18" spans="1:9" ht="60">
      <c r="A18" s="23"/>
      <c r="B18" s="100"/>
      <c r="C18" s="25" t="s">
        <v>88</v>
      </c>
      <c r="D18" s="36"/>
      <c r="E18" s="38"/>
      <c r="F18" s="135"/>
      <c r="G18" s="135"/>
      <c r="H18" s="162"/>
      <c r="I18" s="37">
        <f t="shared" si="0"/>
      </c>
    </row>
    <row r="19" spans="1:9" ht="12">
      <c r="A19" s="23"/>
      <c r="B19" s="100"/>
      <c r="C19" s="25"/>
      <c r="D19" s="36"/>
      <c r="E19" s="38"/>
      <c r="F19" s="135"/>
      <c r="G19" s="135"/>
      <c r="H19" s="162"/>
      <c r="I19" s="37">
        <f t="shared" si="0"/>
      </c>
    </row>
    <row r="20" spans="1:9" s="35" customFormat="1" ht="12">
      <c r="A20" s="23"/>
      <c r="B20" s="102" t="s">
        <v>251</v>
      </c>
      <c r="C20" s="29" t="s">
        <v>263</v>
      </c>
      <c r="D20" s="26"/>
      <c r="E20" s="30"/>
      <c r="F20" s="136"/>
      <c r="G20" s="136"/>
      <c r="H20" s="161"/>
      <c r="I20" s="37">
        <f t="shared" si="0"/>
      </c>
    </row>
    <row r="21" spans="1:9" s="35" customFormat="1" ht="12">
      <c r="A21" s="23"/>
      <c r="B21" s="102"/>
      <c r="C21" s="29"/>
      <c r="D21" s="26"/>
      <c r="E21" s="30"/>
      <c r="F21" s="136"/>
      <c r="G21" s="136"/>
      <c r="H21" s="161"/>
      <c r="I21" s="37">
        <f t="shared" si="0"/>
      </c>
    </row>
    <row r="22" spans="1:9" ht="12">
      <c r="A22" s="23"/>
      <c r="B22" s="100" t="s">
        <v>252</v>
      </c>
      <c r="C22" s="25" t="s">
        <v>407</v>
      </c>
      <c r="D22" s="26"/>
      <c r="E22" s="30"/>
      <c r="F22" s="135"/>
      <c r="G22" s="135"/>
      <c r="H22" s="162"/>
      <c r="I22" s="37">
        <f t="shared" si="0"/>
      </c>
    </row>
    <row r="23" spans="1:9" ht="12">
      <c r="A23" s="23">
        <f>A17+1</f>
        <v>184</v>
      </c>
      <c r="B23" s="100" t="s">
        <v>253</v>
      </c>
      <c r="C23" s="25" t="s">
        <v>408</v>
      </c>
      <c r="D23" s="36" t="s">
        <v>104</v>
      </c>
      <c r="E23" s="38">
        <v>85</v>
      </c>
      <c r="F23" s="137"/>
      <c r="G23" s="137"/>
      <c r="H23" s="163"/>
      <c r="I23" s="37">
        <f t="shared" si="0"/>
        <v>0</v>
      </c>
    </row>
    <row r="24" spans="1:9" ht="12">
      <c r="A24" s="23">
        <f>A23+1</f>
        <v>185</v>
      </c>
      <c r="B24" s="100" t="s">
        <v>254</v>
      </c>
      <c r="C24" s="25" t="s">
        <v>409</v>
      </c>
      <c r="D24" s="36" t="s">
        <v>104</v>
      </c>
      <c r="E24" s="38">
        <v>85</v>
      </c>
      <c r="F24" s="137"/>
      <c r="G24" s="137"/>
      <c r="H24" s="163"/>
      <c r="I24" s="37">
        <f t="shared" si="0"/>
        <v>0</v>
      </c>
    </row>
    <row r="25" spans="1:9" ht="12">
      <c r="A25" s="23">
        <f>A24+1</f>
        <v>186</v>
      </c>
      <c r="B25" s="103"/>
      <c r="C25" s="25" t="s">
        <v>264</v>
      </c>
      <c r="D25" s="36" t="s">
        <v>565</v>
      </c>
      <c r="E25" s="38">
        <v>100</v>
      </c>
      <c r="F25" s="137"/>
      <c r="G25" s="137"/>
      <c r="H25" s="163"/>
      <c r="I25" s="37">
        <f t="shared" si="0"/>
        <v>0</v>
      </c>
    </row>
    <row r="26" spans="1:9" ht="48">
      <c r="A26" s="23">
        <f>A25+1</f>
        <v>187</v>
      </c>
      <c r="B26" s="100" t="s">
        <v>609</v>
      </c>
      <c r="C26" s="25" t="s">
        <v>10</v>
      </c>
      <c r="D26" s="36" t="s">
        <v>565</v>
      </c>
      <c r="E26" s="38">
        <v>1</v>
      </c>
      <c r="F26" s="137"/>
      <c r="G26" s="137"/>
      <c r="H26" s="163"/>
      <c r="I26" s="37">
        <f t="shared" si="0"/>
        <v>0</v>
      </c>
    </row>
    <row r="27" spans="1:9" ht="96">
      <c r="A27" s="23">
        <f>A26+1</f>
        <v>188</v>
      </c>
      <c r="B27" s="100" t="s">
        <v>608</v>
      </c>
      <c r="C27" s="79" t="s">
        <v>38</v>
      </c>
      <c r="D27" s="80" t="s">
        <v>565</v>
      </c>
      <c r="E27" s="81">
        <v>1</v>
      </c>
      <c r="F27" s="137"/>
      <c r="G27" s="137"/>
      <c r="H27" s="163"/>
      <c r="I27" s="37">
        <f t="shared" si="0"/>
        <v>0</v>
      </c>
    </row>
    <row r="28" spans="1:9" ht="180">
      <c r="A28" s="83">
        <f>A27+1</f>
        <v>189</v>
      </c>
      <c r="B28" s="117" t="s">
        <v>291</v>
      </c>
      <c r="C28" s="79" t="s">
        <v>23</v>
      </c>
      <c r="D28" s="84"/>
      <c r="E28" s="82"/>
      <c r="F28" s="133"/>
      <c r="G28" s="133"/>
      <c r="H28" s="164"/>
      <c r="I28" s="37">
        <f t="shared" si="0"/>
      </c>
    </row>
    <row r="29" spans="1:11" ht="204">
      <c r="A29" s="85"/>
      <c r="B29" s="118"/>
      <c r="C29" s="86" t="s">
        <v>641</v>
      </c>
      <c r="D29" s="87" t="s">
        <v>444</v>
      </c>
      <c r="E29" s="88">
        <v>750</v>
      </c>
      <c r="F29" s="137"/>
      <c r="G29" s="137"/>
      <c r="H29" s="163"/>
      <c r="I29" s="37">
        <f t="shared" si="0"/>
        <v>0</v>
      </c>
      <c r="J29" s="42"/>
      <c r="K29" s="42"/>
    </row>
    <row r="30" spans="1:9" ht="156">
      <c r="A30" s="83">
        <f>A28+1</f>
        <v>190</v>
      </c>
      <c r="B30" s="117" t="s">
        <v>354</v>
      </c>
      <c r="C30" s="79" t="s">
        <v>647</v>
      </c>
      <c r="D30" s="80"/>
      <c r="E30" s="81"/>
      <c r="F30" s="138"/>
      <c r="G30" s="138"/>
      <c r="H30" s="165"/>
      <c r="I30" s="37">
        <f t="shared" si="0"/>
      </c>
    </row>
    <row r="31" spans="1:9" ht="60">
      <c r="A31" s="85"/>
      <c r="B31" s="119"/>
      <c r="C31" s="89" t="s">
        <v>11</v>
      </c>
      <c r="D31" s="87" t="s">
        <v>444</v>
      </c>
      <c r="E31" s="88">
        <v>342</v>
      </c>
      <c r="F31" s="137"/>
      <c r="G31" s="137"/>
      <c r="H31" s="163"/>
      <c r="I31" s="37">
        <f t="shared" si="0"/>
        <v>0</v>
      </c>
    </row>
    <row r="32" spans="1:9" ht="120">
      <c r="A32" s="83">
        <f>A30+1</f>
        <v>191</v>
      </c>
      <c r="B32" s="117" t="s">
        <v>292</v>
      </c>
      <c r="C32" s="79" t="s">
        <v>9</v>
      </c>
      <c r="D32" s="80"/>
      <c r="E32" s="81"/>
      <c r="F32" s="138"/>
      <c r="G32" s="138"/>
      <c r="H32" s="165"/>
      <c r="I32" s="37">
        <f t="shared" si="0"/>
      </c>
    </row>
    <row r="33" spans="1:9" ht="84">
      <c r="A33" s="90"/>
      <c r="B33" s="120"/>
      <c r="C33" s="91" t="s">
        <v>14</v>
      </c>
      <c r="D33" s="92"/>
      <c r="E33" s="93"/>
      <c r="F33" s="138"/>
      <c r="G33" s="138"/>
      <c r="H33" s="165"/>
      <c r="I33" s="37">
        <f t="shared" si="0"/>
      </c>
    </row>
    <row r="34" spans="1:9" ht="36">
      <c r="A34" s="85"/>
      <c r="B34" s="119"/>
      <c r="C34" s="86" t="s">
        <v>648</v>
      </c>
      <c r="D34" s="87" t="s">
        <v>444</v>
      </c>
      <c r="E34" s="88">
        <v>113</v>
      </c>
      <c r="F34" s="137"/>
      <c r="G34" s="137"/>
      <c r="H34" s="163"/>
      <c r="I34" s="37">
        <f t="shared" si="0"/>
        <v>0</v>
      </c>
    </row>
    <row r="35" spans="1:9" ht="168">
      <c r="A35" s="83">
        <f>A32+1</f>
        <v>192</v>
      </c>
      <c r="B35" s="117" t="s">
        <v>455</v>
      </c>
      <c r="C35" s="79" t="s">
        <v>649</v>
      </c>
      <c r="D35" s="80"/>
      <c r="E35" s="81"/>
      <c r="F35" s="138"/>
      <c r="G35" s="138"/>
      <c r="H35" s="165"/>
      <c r="I35" s="37">
        <f t="shared" si="0"/>
      </c>
    </row>
    <row r="36" spans="1:9" ht="84">
      <c r="A36" s="85"/>
      <c r="B36" s="119"/>
      <c r="C36" s="86" t="s">
        <v>651</v>
      </c>
      <c r="D36" s="87" t="s">
        <v>444</v>
      </c>
      <c r="E36" s="88">
        <v>80</v>
      </c>
      <c r="F36" s="137"/>
      <c r="G36" s="137"/>
      <c r="H36" s="163"/>
      <c r="I36" s="37">
        <f t="shared" si="0"/>
        <v>0</v>
      </c>
    </row>
    <row r="37" spans="1:9" ht="180">
      <c r="A37" s="83">
        <f>A35+1</f>
        <v>193</v>
      </c>
      <c r="B37" s="117" t="s">
        <v>455</v>
      </c>
      <c r="C37" s="79" t="s">
        <v>652</v>
      </c>
      <c r="D37" s="80"/>
      <c r="E37" s="81"/>
      <c r="F37" s="138"/>
      <c r="G37" s="138"/>
      <c r="H37" s="165"/>
      <c r="I37" s="37">
        <f t="shared" si="0"/>
      </c>
    </row>
    <row r="38" spans="1:9" ht="36">
      <c r="A38" s="85"/>
      <c r="B38" s="119"/>
      <c r="C38" s="86" t="s">
        <v>628</v>
      </c>
      <c r="D38" s="87" t="s">
        <v>444</v>
      </c>
      <c r="E38" s="88">
        <v>10</v>
      </c>
      <c r="F38" s="137"/>
      <c r="G38" s="137"/>
      <c r="H38" s="163"/>
      <c r="I38" s="37">
        <f t="shared" si="0"/>
        <v>0</v>
      </c>
    </row>
    <row r="39" spans="1:9" ht="168">
      <c r="A39" s="83">
        <f>A37+1</f>
        <v>194</v>
      </c>
      <c r="B39" s="117" t="s">
        <v>331</v>
      </c>
      <c r="C39" s="79" t="s">
        <v>21</v>
      </c>
      <c r="D39" s="84"/>
      <c r="E39" s="82"/>
      <c r="F39" s="138"/>
      <c r="G39" s="138"/>
      <c r="H39" s="165"/>
      <c r="I39" s="37">
        <f t="shared" si="0"/>
      </c>
    </row>
    <row r="40" spans="1:9" ht="120">
      <c r="A40" s="90"/>
      <c r="B40" s="121" t="s">
        <v>454</v>
      </c>
      <c r="C40" s="91" t="s">
        <v>2</v>
      </c>
      <c r="D40" s="92"/>
      <c r="E40" s="93"/>
      <c r="F40" s="138"/>
      <c r="G40" s="138"/>
      <c r="H40" s="165"/>
      <c r="I40" s="37">
        <f t="shared" si="0"/>
      </c>
    </row>
    <row r="41" spans="1:9" ht="84">
      <c r="A41" s="90"/>
      <c r="B41" s="121"/>
      <c r="C41" s="91" t="s">
        <v>3</v>
      </c>
      <c r="D41" s="92"/>
      <c r="E41" s="93"/>
      <c r="F41" s="138"/>
      <c r="G41" s="138"/>
      <c r="H41" s="165"/>
      <c r="I41" s="37">
        <f t="shared" si="0"/>
      </c>
    </row>
    <row r="42" spans="1:9" ht="84">
      <c r="A42" s="85"/>
      <c r="B42" s="122"/>
      <c r="C42" s="86" t="s">
        <v>16</v>
      </c>
      <c r="D42" s="87" t="s">
        <v>444</v>
      </c>
      <c r="E42" s="88">
        <v>35</v>
      </c>
      <c r="F42" s="137"/>
      <c r="G42" s="137"/>
      <c r="H42" s="163"/>
      <c r="I42" s="37">
        <f t="shared" si="0"/>
        <v>0</v>
      </c>
    </row>
    <row r="43" spans="1:9" ht="12">
      <c r="A43" s="23"/>
      <c r="B43" s="103"/>
      <c r="C43" s="25"/>
      <c r="D43" s="36"/>
      <c r="E43" s="38"/>
      <c r="F43" s="128"/>
      <c r="G43" s="135"/>
      <c r="H43" s="166"/>
      <c r="I43" s="58"/>
    </row>
    <row r="44" spans="1:9" s="35" customFormat="1" ht="12">
      <c r="A44" s="23"/>
      <c r="B44" s="106"/>
      <c r="C44" s="29" t="s">
        <v>289</v>
      </c>
      <c r="D44" s="26"/>
      <c r="E44" s="30"/>
      <c r="F44" s="129"/>
      <c r="G44" s="136"/>
      <c r="H44" s="167"/>
      <c r="I44" s="64">
        <f>SUM(I3:I42)</f>
        <v>0</v>
      </c>
    </row>
    <row r="45" ht="12">
      <c r="I45" s="78"/>
    </row>
    <row r="46" ht="12">
      <c r="I46" s="78"/>
    </row>
    <row r="58" spans="1:3" ht="12">
      <c r="A58" s="51"/>
      <c r="B58" s="109"/>
      <c r="C58" s="52"/>
    </row>
    <row r="59" spans="1:3" ht="12">
      <c r="A59" s="51"/>
      <c r="B59" s="109"/>
      <c r="C59" s="52"/>
    </row>
    <row r="60" spans="1:3" ht="12">
      <c r="A60" s="51"/>
      <c r="B60" s="109"/>
      <c r="C60" s="52"/>
    </row>
    <row r="61" spans="1:3" ht="12">
      <c r="A61" s="51"/>
      <c r="B61" s="109"/>
      <c r="C61" s="52"/>
    </row>
    <row r="217" spans="5:6" ht="12">
      <c r="E217" s="31"/>
      <c r="F217" s="132"/>
    </row>
    <row r="218" ht="12">
      <c r="E218" s="38"/>
    </row>
    <row r="219" spans="5:6" ht="12">
      <c r="E219" s="31"/>
      <c r="F219" s="132"/>
    </row>
    <row r="220" spans="5:6" ht="12">
      <c r="E220" s="31"/>
      <c r="F220" s="132"/>
    </row>
    <row r="221" spans="5:6" ht="12">
      <c r="E221" s="31"/>
      <c r="F221" s="132"/>
    </row>
    <row r="222" spans="5:6" ht="12">
      <c r="E222" s="31"/>
      <c r="F222" s="132"/>
    </row>
  </sheetData>
  <sheetProtection password="9A31" sheet="1" objects="1" scenarios="1"/>
  <printOptions/>
  <pageMargins left="0.6692913385826772" right="0.3937007874015748" top="0.7874015748031497" bottom="0.7086614173228347" header="0.31496062992125984" footer="0.5118110236220472"/>
  <pageSetup blackAndWhite="1" horizontalDpi="300" verticalDpi="300" orientation="landscape" paperSize="9"/>
  <headerFooter alignWithMargins="0">
    <oddHeader>&amp;Lmetzen project &amp; management&amp;RLV Neumarkt Vill - WOBI
28-09-2010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22"/>
  <sheetViews>
    <sheetView zoomScaleSheetLayoutView="125" workbookViewId="0" topLeftCell="A1">
      <selection activeCell="H1" sqref="H1:H16384"/>
    </sheetView>
  </sheetViews>
  <sheetFormatPr defaultColWidth="11.421875" defaultRowHeight="12.75"/>
  <cols>
    <col min="1" max="1" width="4.421875" style="42" customWidth="1"/>
    <col min="2" max="2" width="8.7109375" style="108" customWidth="1"/>
    <col min="3" max="3" width="59.28125" style="47" customWidth="1"/>
    <col min="4" max="4" width="4.7109375" style="48" customWidth="1"/>
    <col min="5" max="5" width="8.8515625" style="77" customWidth="1"/>
    <col min="6" max="6" width="7.8515625" style="130" customWidth="1"/>
    <col min="7" max="7" width="8.140625" style="132" customWidth="1"/>
    <col min="8" max="8" width="13.28125" style="156" customWidth="1"/>
    <col min="9" max="9" width="11.7109375" style="70" customWidth="1"/>
    <col min="10" max="16384" width="11.421875" style="28" customWidth="1"/>
  </cols>
  <sheetData>
    <row r="1" spans="1:9" s="22" customFormat="1" ht="36">
      <c r="A1" s="18"/>
      <c r="B1" s="19" t="s">
        <v>140</v>
      </c>
      <c r="C1" s="19" t="s">
        <v>524</v>
      </c>
      <c r="D1" s="19" t="s">
        <v>626</v>
      </c>
      <c r="E1" s="73" t="s">
        <v>13</v>
      </c>
      <c r="F1" s="127" t="s">
        <v>655</v>
      </c>
      <c r="G1" s="142" t="s">
        <v>653</v>
      </c>
      <c r="H1" s="145" t="s">
        <v>654</v>
      </c>
      <c r="I1" s="21" t="s">
        <v>289</v>
      </c>
    </row>
    <row r="2" spans="1:9" ht="12">
      <c r="A2" s="23"/>
      <c r="B2" s="100"/>
      <c r="C2" s="25"/>
      <c r="D2" s="26"/>
      <c r="E2" s="73"/>
      <c r="F2" s="134"/>
      <c r="G2" s="134"/>
      <c r="H2" s="146"/>
      <c r="I2" s="37"/>
    </row>
    <row r="3" spans="1:9" ht="12">
      <c r="A3" s="23"/>
      <c r="B3" s="116" t="s">
        <v>361</v>
      </c>
      <c r="C3" s="33" t="s">
        <v>410</v>
      </c>
      <c r="D3" s="26"/>
      <c r="E3" s="74"/>
      <c r="F3" s="135"/>
      <c r="G3" s="135"/>
      <c r="H3" s="147"/>
      <c r="I3" s="37"/>
    </row>
    <row r="4" spans="1:9" ht="12">
      <c r="A4" s="23"/>
      <c r="B4" s="116"/>
      <c r="C4" s="33"/>
      <c r="D4" s="26"/>
      <c r="E4" s="74"/>
      <c r="F4" s="135"/>
      <c r="G4" s="135"/>
      <c r="H4" s="147"/>
      <c r="I4" s="37"/>
    </row>
    <row r="5" spans="1:9" s="35" customFormat="1" ht="12">
      <c r="A5" s="23"/>
      <c r="B5" s="102" t="s">
        <v>258</v>
      </c>
      <c r="C5" s="29" t="s">
        <v>542</v>
      </c>
      <c r="D5" s="26"/>
      <c r="E5" s="74"/>
      <c r="F5" s="136"/>
      <c r="G5" s="136"/>
      <c r="H5" s="148"/>
      <c r="I5" s="37"/>
    </row>
    <row r="6" spans="1:9" s="35" customFormat="1" ht="12">
      <c r="A6" s="23"/>
      <c r="B6" s="102"/>
      <c r="C6" s="29"/>
      <c r="D6" s="26"/>
      <c r="E6" s="74"/>
      <c r="F6" s="136"/>
      <c r="G6" s="136"/>
      <c r="H6" s="148"/>
      <c r="I6" s="37">
        <f>IF(F6="",(IF(E6="","",E6*G6)),F6*G6)</f>
      </c>
    </row>
    <row r="7" spans="1:9" ht="12">
      <c r="A7" s="23"/>
      <c r="B7" s="100" t="s">
        <v>560</v>
      </c>
      <c r="C7" s="25" t="s">
        <v>276</v>
      </c>
      <c r="D7" s="36"/>
      <c r="E7" s="76"/>
      <c r="F7" s="135"/>
      <c r="G7" s="135"/>
      <c r="H7" s="147"/>
      <c r="I7" s="37">
        <f aca="true" t="shared" si="0" ref="I7:I41">IF(F7="",(IF(E7="","",E7*G7)),F7*G7)</f>
      </c>
    </row>
    <row r="8" spans="1:9" ht="12">
      <c r="A8" s="23">
        <f>'07_Carpentiere_Conciatetti'!A39+1</f>
        <v>195</v>
      </c>
      <c r="B8" s="103"/>
      <c r="C8" s="25" t="s">
        <v>31</v>
      </c>
      <c r="D8" s="36" t="s">
        <v>104</v>
      </c>
      <c r="E8" s="76">
        <v>85</v>
      </c>
      <c r="F8" s="137"/>
      <c r="G8" s="137"/>
      <c r="H8" s="149"/>
      <c r="I8" s="37">
        <f t="shared" si="0"/>
        <v>0</v>
      </c>
    </row>
    <row r="9" spans="1:9" ht="12">
      <c r="A9" s="23"/>
      <c r="B9" s="100"/>
      <c r="C9" s="25" t="s">
        <v>32</v>
      </c>
      <c r="D9" s="36"/>
      <c r="E9" s="76"/>
      <c r="F9" s="135"/>
      <c r="G9" s="135"/>
      <c r="H9" s="147"/>
      <c r="I9" s="37">
        <f t="shared" si="0"/>
      </c>
    </row>
    <row r="10" spans="1:9" ht="12">
      <c r="A10" s="23">
        <f>A8+1</f>
        <v>196</v>
      </c>
      <c r="B10" s="103"/>
      <c r="C10" s="25" t="s">
        <v>453</v>
      </c>
      <c r="D10" s="36" t="s">
        <v>104</v>
      </c>
      <c r="E10" s="76">
        <v>43</v>
      </c>
      <c r="F10" s="137"/>
      <c r="G10" s="137"/>
      <c r="H10" s="149"/>
      <c r="I10" s="37">
        <f t="shared" si="0"/>
        <v>0</v>
      </c>
    </row>
    <row r="11" spans="1:9" ht="12">
      <c r="A11" s="23"/>
      <c r="B11" s="103"/>
      <c r="C11" s="25"/>
      <c r="D11" s="36"/>
      <c r="E11" s="76"/>
      <c r="F11" s="135"/>
      <c r="G11" s="135"/>
      <c r="H11" s="147"/>
      <c r="I11" s="37">
        <f t="shared" si="0"/>
      </c>
    </row>
    <row r="12" spans="1:9" s="35" customFormat="1" ht="12">
      <c r="A12" s="23"/>
      <c r="B12" s="102" t="s">
        <v>259</v>
      </c>
      <c r="C12" s="29" t="s">
        <v>329</v>
      </c>
      <c r="D12" s="26"/>
      <c r="E12" s="74"/>
      <c r="F12" s="136"/>
      <c r="G12" s="136"/>
      <c r="H12" s="148"/>
      <c r="I12" s="37">
        <f t="shared" si="0"/>
      </c>
    </row>
    <row r="13" spans="1:9" s="35" customFormat="1" ht="12">
      <c r="A13" s="23"/>
      <c r="B13" s="102"/>
      <c r="C13" s="29"/>
      <c r="D13" s="26"/>
      <c r="E13" s="74"/>
      <c r="F13" s="136"/>
      <c r="G13" s="136"/>
      <c r="H13" s="148"/>
      <c r="I13" s="37">
        <f t="shared" si="0"/>
      </c>
    </row>
    <row r="14" spans="1:9" ht="12">
      <c r="A14" s="23"/>
      <c r="B14" s="100" t="s">
        <v>53</v>
      </c>
      <c r="C14" s="25" t="s">
        <v>52</v>
      </c>
      <c r="D14" s="36"/>
      <c r="E14" s="76"/>
      <c r="F14" s="135"/>
      <c r="G14" s="135"/>
      <c r="H14" s="147"/>
      <c r="I14" s="37">
        <f t="shared" si="0"/>
      </c>
    </row>
    <row r="15" spans="1:9" ht="12">
      <c r="A15" s="23">
        <f>A10+1</f>
        <v>197</v>
      </c>
      <c r="B15" s="103"/>
      <c r="C15" s="25" t="s">
        <v>411</v>
      </c>
      <c r="D15" s="36" t="s">
        <v>104</v>
      </c>
      <c r="E15" s="76">
        <f>(9*9)*1.05</f>
        <v>85.05</v>
      </c>
      <c r="F15" s="137"/>
      <c r="G15" s="137"/>
      <c r="H15" s="149"/>
      <c r="I15" s="37">
        <f t="shared" si="0"/>
        <v>0</v>
      </c>
    </row>
    <row r="16" spans="1:9" ht="12">
      <c r="A16" s="23"/>
      <c r="B16" s="103"/>
      <c r="C16" s="25"/>
      <c r="D16" s="36"/>
      <c r="E16" s="76"/>
      <c r="F16" s="135"/>
      <c r="G16" s="135"/>
      <c r="H16" s="147"/>
      <c r="I16" s="37">
        <f t="shared" si="0"/>
      </c>
    </row>
    <row r="17" spans="1:9" s="35" customFormat="1" ht="12">
      <c r="A17" s="23"/>
      <c r="B17" s="102" t="s">
        <v>255</v>
      </c>
      <c r="C17" s="29" t="s">
        <v>412</v>
      </c>
      <c r="D17" s="26"/>
      <c r="E17" s="74"/>
      <c r="F17" s="136"/>
      <c r="G17" s="136"/>
      <c r="H17" s="148"/>
      <c r="I17" s="37">
        <f t="shared" si="0"/>
      </c>
    </row>
    <row r="18" spans="1:9" s="35" customFormat="1" ht="12">
      <c r="A18" s="23"/>
      <c r="B18" s="102"/>
      <c r="C18" s="29"/>
      <c r="D18" s="26"/>
      <c r="E18" s="74"/>
      <c r="F18" s="136"/>
      <c r="G18" s="136"/>
      <c r="H18" s="148"/>
      <c r="I18" s="37">
        <f t="shared" si="0"/>
      </c>
    </row>
    <row r="19" spans="1:9" ht="12">
      <c r="A19" s="23"/>
      <c r="B19" s="100" t="s">
        <v>377</v>
      </c>
      <c r="C19" s="25" t="s">
        <v>50</v>
      </c>
      <c r="D19" s="36"/>
      <c r="E19" s="76"/>
      <c r="F19" s="135"/>
      <c r="G19" s="135"/>
      <c r="H19" s="147"/>
      <c r="I19" s="37">
        <f t="shared" si="0"/>
      </c>
    </row>
    <row r="20" spans="1:9" ht="12">
      <c r="A20" s="23">
        <f>A15+1</f>
        <v>198</v>
      </c>
      <c r="B20" s="103"/>
      <c r="C20" s="25" t="s">
        <v>349</v>
      </c>
      <c r="D20" s="36" t="s">
        <v>104</v>
      </c>
      <c r="E20" s="76">
        <v>51</v>
      </c>
      <c r="F20" s="137"/>
      <c r="G20" s="137"/>
      <c r="H20" s="149"/>
      <c r="I20" s="37">
        <f t="shared" si="0"/>
        <v>0</v>
      </c>
    </row>
    <row r="21" spans="1:9" ht="12">
      <c r="A21" s="23"/>
      <c r="B21" s="100" t="s">
        <v>378</v>
      </c>
      <c r="C21" s="25" t="s">
        <v>51</v>
      </c>
      <c r="D21" s="36"/>
      <c r="E21" s="76"/>
      <c r="F21" s="135"/>
      <c r="G21" s="135"/>
      <c r="H21" s="147"/>
      <c r="I21" s="37">
        <f t="shared" si="0"/>
      </c>
    </row>
    <row r="22" spans="1:9" ht="12">
      <c r="A22" s="23">
        <f>A20+1</f>
        <v>199</v>
      </c>
      <c r="B22" s="103"/>
      <c r="C22" s="25" t="s">
        <v>300</v>
      </c>
      <c r="D22" s="36" t="s">
        <v>104</v>
      </c>
      <c r="E22" s="76">
        <f>(1.4*2+0.88*18+0.9*12+1.3*8+2*29+2.9*2+1.3+2)*1.2</f>
        <v>128.328</v>
      </c>
      <c r="F22" s="137"/>
      <c r="G22" s="137"/>
      <c r="H22" s="149"/>
      <c r="I22" s="37">
        <f t="shared" si="0"/>
        <v>0</v>
      </c>
    </row>
    <row r="23" spans="1:9" ht="72">
      <c r="A23" s="23"/>
      <c r="B23" s="115" t="s">
        <v>551</v>
      </c>
      <c r="C23" s="25" t="s">
        <v>500</v>
      </c>
      <c r="D23" s="62"/>
      <c r="E23" s="76"/>
      <c r="F23" s="135"/>
      <c r="G23" s="135"/>
      <c r="H23" s="147"/>
      <c r="I23" s="37">
        <f t="shared" si="0"/>
      </c>
    </row>
    <row r="24" spans="1:9" ht="12">
      <c r="A24" s="23">
        <f>A22+1</f>
        <v>200</v>
      </c>
      <c r="B24" s="115"/>
      <c r="C24" s="25" t="s">
        <v>499</v>
      </c>
      <c r="D24" s="36" t="s">
        <v>565</v>
      </c>
      <c r="E24" s="76">
        <v>2</v>
      </c>
      <c r="F24" s="137"/>
      <c r="G24" s="137"/>
      <c r="H24" s="149"/>
      <c r="I24" s="37">
        <f t="shared" si="0"/>
        <v>0</v>
      </c>
    </row>
    <row r="25" spans="1:9" ht="12">
      <c r="A25" s="23">
        <f>A24+1</f>
        <v>201</v>
      </c>
      <c r="B25" s="115"/>
      <c r="C25" s="25" t="s">
        <v>638</v>
      </c>
      <c r="D25" s="36" t="s">
        <v>565</v>
      </c>
      <c r="E25" s="76">
        <v>1</v>
      </c>
      <c r="F25" s="137"/>
      <c r="G25" s="137"/>
      <c r="H25" s="149"/>
      <c r="I25" s="37">
        <f t="shared" si="0"/>
        <v>0</v>
      </c>
    </row>
    <row r="26" spans="1:9" ht="12">
      <c r="A26" s="23"/>
      <c r="B26" s="115"/>
      <c r="C26" s="25"/>
      <c r="D26" s="36"/>
      <c r="E26" s="76"/>
      <c r="F26" s="135"/>
      <c r="G26" s="135"/>
      <c r="H26" s="147"/>
      <c r="I26" s="37">
        <f t="shared" si="0"/>
      </c>
    </row>
    <row r="27" spans="1:9" s="35" customFormat="1" ht="12">
      <c r="A27" s="23"/>
      <c r="B27" s="102" t="s">
        <v>256</v>
      </c>
      <c r="C27" s="29" t="s">
        <v>301</v>
      </c>
      <c r="D27" s="26"/>
      <c r="E27" s="76"/>
      <c r="F27" s="136"/>
      <c r="G27" s="136"/>
      <c r="H27" s="148"/>
      <c r="I27" s="37">
        <f t="shared" si="0"/>
      </c>
    </row>
    <row r="28" spans="1:9" s="35" customFormat="1" ht="12">
      <c r="A28" s="23"/>
      <c r="B28" s="102"/>
      <c r="C28" s="29"/>
      <c r="D28" s="26"/>
      <c r="E28" s="76"/>
      <c r="F28" s="136"/>
      <c r="G28" s="136"/>
      <c r="H28" s="148"/>
      <c r="I28" s="37">
        <f t="shared" si="0"/>
      </c>
    </row>
    <row r="29" spans="1:9" ht="24">
      <c r="A29" s="23"/>
      <c r="B29" s="100" t="s">
        <v>379</v>
      </c>
      <c r="C29" s="25" t="s">
        <v>56</v>
      </c>
      <c r="D29" s="36"/>
      <c r="E29" s="74"/>
      <c r="F29" s="135"/>
      <c r="G29" s="135"/>
      <c r="H29" s="147"/>
      <c r="I29" s="37">
        <f t="shared" si="0"/>
      </c>
    </row>
    <row r="30" spans="1:9" ht="12">
      <c r="A30" s="23">
        <f>A25+1</f>
        <v>202</v>
      </c>
      <c r="B30" s="103"/>
      <c r="C30" s="25" t="s">
        <v>26</v>
      </c>
      <c r="D30" s="36" t="s">
        <v>104</v>
      </c>
      <c r="E30" s="76">
        <v>127</v>
      </c>
      <c r="F30" s="137"/>
      <c r="G30" s="137"/>
      <c r="H30" s="149"/>
      <c r="I30" s="37">
        <f t="shared" si="0"/>
        <v>0</v>
      </c>
    </row>
    <row r="31" spans="1:9" ht="12">
      <c r="A31" s="23"/>
      <c r="B31" s="100" t="s">
        <v>159</v>
      </c>
      <c r="C31" s="25" t="s">
        <v>592</v>
      </c>
      <c r="D31" s="36"/>
      <c r="E31" s="76"/>
      <c r="F31" s="135"/>
      <c r="G31" s="135"/>
      <c r="H31" s="147"/>
      <c r="I31" s="37">
        <f t="shared" si="0"/>
      </c>
    </row>
    <row r="32" spans="1:9" ht="12">
      <c r="A32" s="23">
        <f>A30+1</f>
        <v>203</v>
      </c>
      <c r="B32" s="100"/>
      <c r="C32" s="25" t="s">
        <v>642</v>
      </c>
      <c r="D32" s="36" t="s">
        <v>104</v>
      </c>
      <c r="E32" s="76">
        <v>120</v>
      </c>
      <c r="F32" s="137"/>
      <c r="G32" s="137"/>
      <c r="H32" s="149"/>
      <c r="I32" s="37">
        <f t="shared" si="0"/>
        <v>0</v>
      </c>
    </row>
    <row r="33" spans="1:9" ht="12">
      <c r="A33" s="23">
        <f>A32+1</f>
        <v>204</v>
      </c>
      <c r="B33" s="103"/>
      <c r="C33" s="25" t="s">
        <v>643</v>
      </c>
      <c r="D33" s="36" t="s">
        <v>104</v>
      </c>
      <c r="E33" s="76">
        <v>3</v>
      </c>
      <c r="F33" s="137"/>
      <c r="G33" s="137"/>
      <c r="H33" s="149"/>
      <c r="I33" s="37">
        <f t="shared" si="0"/>
        <v>0</v>
      </c>
    </row>
    <row r="34" spans="1:9" ht="12">
      <c r="A34" s="23"/>
      <c r="B34" s="103"/>
      <c r="C34" s="25"/>
      <c r="D34" s="36"/>
      <c r="E34" s="76"/>
      <c r="F34" s="135"/>
      <c r="G34" s="135"/>
      <c r="H34" s="147"/>
      <c r="I34" s="37">
        <f t="shared" si="0"/>
      </c>
    </row>
    <row r="35" spans="1:9" s="35" customFormat="1" ht="12">
      <c r="A35" s="23"/>
      <c r="B35" s="102" t="s">
        <v>160</v>
      </c>
      <c r="C35" s="29" t="s">
        <v>308</v>
      </c>
      <c r="D35" s="26"/>
      <c r="E35" s="76"/>
      <c r="F35" s="136"/>
      <c r="G35" s="136"/>
      <c r="H35" s="148"/>
      <c r="I35" s="37">
        <f t="shared" si="0"/>
      </c>
    </row>
    <row r="36" spans="1:9" s="35" customFormat="1" ht="12">
      <c r="A36" s="23"/>
      <c r="B36" s="102"/>
      <c r="C36" s="29"/>
      <c r="D36" s="26"/>
      <c r="E36" s="76"/>
      <c r="F36" s="136"/>
      <c r="G36" s="136"/>
      <c r="H36" s="148"/>
      <c r="I36" s="37">
        <f t="shared" si="0"/>
      </c>
    </row>
    <row r="37" spans="1:9" ht="108">
      <c r="A37" s="23">
        <f>A33+1</f>
        <v>205</v>
      </c>
      <c r="B37" s="105" t="s">
        <v>520</v>
      </c>
      <c r="C37" s="25" t="s">
        <v>18</v>
      </c>
      <c r="D37" s="36" t="s">
        <v>444</v>
      </c>
      <c r="E37" s="76">
        <v>27</v>
      </c>
      <c r="F37" s="137"/>
      <c r="G37" s="137"/>
      <c r="H37" s="149"/>
      <c r="I37" s="37">
        <f t="shared" si="0"/>
        <v>0</v>
      </c>
    </row>
    <row r="38" spans="1:9" ht="12">
      <c r="A38" s="23"/>
      <c r="B38" s="115"/>
      <c r="C38" s="25"/>
      <c r="D38" s="36"/>
      <c r="E38" s="74"/>
      <c r="F38" s="135"/>
      <c r="G38" s="135"/>
      <c r="H38" s="147"/>
      <c r="I38" s="37">
        <f t="shared" si="0"/>
      </c>
    </row>
    <row r="39" spans="1:9" s="35" customFormat="1" ht="12">
      <c r="A39" s="23"/>
      <c r="B39" s="102" t="s">
        <v>255</v>
      </c>
      <c r="C39" s="29" t="s">
        <v>591</v>
      </c>
      <c r="D39" s="26"/>
      <c r="E39" s="76"/>
      <c r="F39" s="136"/>
      <c r="G39" s="136"/>
      <c r="H39" s="148"/>
      <c r="I39" s="37">
        <f t="shared" si="0"/>
      </c>
    </row>
    <row r="40" spans="1:9" ht="24">
      <c r="A40" s="24"/>
      <c r="B40" s="100" t="s">
        <v>6</v>
      </c>
      <c r="C40" s="25" t="s">
        <v>305</v>
      </c>
      <c r="D40" s="36"/>
      <c r="E40" s="76"/>
      <c r="F40" s="135"/>
      <c r="G40" s="135"/>
      <c r="H40" s="147"/>
      <c r="I40" s="37">
        <f t="shared" si="0"/>
      </c>
    </row>
    <row r="41" spans="1:9" ht="12">
      <c r="A41" s="24">
        <f>A37+1</f>
        <v>206</v>
      </c>
      <c r="B41" s="103"/>
      <c r="C41" s="25" t="s">
        <v>413</v>
      </c>
      <c r="D41" s="36" t="s">
        <v>104</v>
      </c>
      <c r="E41" s="76">
        <v>115</v>
      </c>
      <c r="F41" s="137"/>
      <c r="G41" s="137"/>
      <c r="H41" s="149"/>
      <c r="I41" s="37">
        <f t="shared" si="0"/>
        <v>0</v>
      </c>
    </row>
    <row r="42" spans="1:9" ht="12">
      <c r="A42" s="23"/>
      <c r="B42" s="115"/>
      <c r="C42" s="25"/>
      <c r="D42" s="36"/>
      <c r="E42" s="76"/>
      <c r="F42" s="128"/>
      <c r="G42" s="135"/>
      <c r="H42" s="150"/>
      <c r="I42" s="37"/>
    </row>
    <row r="43" spans="1:9" s="35" customFormat="1" ht="12">
      <c r="A43" s="23"/>
      <c r="B43" s="106"/>
      <c r="C43" s="29" t="s">
        <v>289</v>
      </c>
      <c r="D43" s="26"/>
      <c r="E43" s="76"/>
      <c r="F43" s="128"/>
      <c r="G43" s="136"/>
      <c r="H43" s="155"/>
      <c r="I43" s="64">
        <f>SUM(I5:I41)</f>
        <v>0</v>
      </c>
    </row>
    <row r="44" ht="12">
      <c r="I44" s="78"/>
    </row>
    <row r="45" ht="12">
      <c r="I45" s="78"/>
    </row>
    <row r="46" ht="12">
      <c r="I46" s="78"/>
    </row>
    <row r="47" ht="12">
      <c r="I47" s="78"/>
    </row>
    <row r="48" ht="12">
      <c r="I48" s="78"/>
    </row>
    <row r="49" spans="2:9" ht="12">
      <c r="B49" s="109"/>
      <c r="C49" s="52"/>
      <c r="D49" s="53"/>
      <c r="I49" s="54"/>
    </row>
    <row r="50" spans="2:9" ht="12">
      <c r="B50" s="109"/>
      <c r="C50" s="52"/>
      <c r="D50" s="53"/>
      <c r="I50" s="78"/>
    </row>
    <row r="51" spans="2:9" ht="12">
      <c r="B51" s="110"/>
      <c r="C51" s="52"/>
      <c r="D51" s="53"/>
      <c r="I51" s="54"/>
    </row>
    <row r="52" spans="2:9" ht="12">
      <c r="B52" s="110"/>
      <c r="C52" s="52"/>
      <c r="D52" s="53"/>
      <c r="I52" s="54"/>
    </row>
    <row r="53" spans="2:9" ht="12">
      <c r="B53" s="109"/>
      <c r="C53" s="52"/>
      <c r="D53" s="53"/>
      <c r="I53" s="54"/>
    </row>
    <row r="54" ht="12">
      <c r="I54" s="78"/>
    </row>
    <row r="55" ht="12">
      <c r="I55" s="78"/>
    </row>
    <row r="56" ht="12">
      <c r="I56" s="78"/>
    </row>
    <row r="57" ht="12">
      <c r="I57" s="78"/>
    </row>
    <row r="58" ht="12">
      <c r="I58" s="78"/>
    </row>
    <row r="59" ht="12">
      <c r="I59" s="78"/>
    </row>
    <row r="60" ht="12">
      <c r="I60" s="78"/>
    </row>
    <row r="61" ht="12">
      <c r="I61" s="78"/>
    </row>
    <row r="62" ht="12">
      <c r="I62" s="78"/>
    </row>
    <row r="63" ht="12">
      <c r="I63" s="78"/>
    </row>
    <row r="64" ht="12">
      <c r="I64" s="78"/>
    </row>
    <row r="65" ht="12">
      <c r="I65" s="78"/>
    </row>
    <row r="66" ht="12">
      <c r="I66" s="78"/>
    </row>
    <row r="67" ht="12">
      <c r="I67" s="78"/>
    </row>
    <row r="68" ht="12">
      <c r="I68" s="78"/>
    </row>
    <row r="69" ht="12">
      <c r="I69" s="78"/>
    </row>
    <row r="70" ht="12">
      <c r="I70" s="78"/>
    </row>
    <row r="71" ht="12">
      <c r="I71" s="78"/>
    </row>
    <row r="72" ht="12">
      <c r="I72" s="78"/>
    </row>
    <row r="73" ht="12">
      <c r="I73" s="78"/>
    </row>
    <row r="74" ht="12">
      <c r="I74" s="78"/>
    </row>
    <row r="75" ht="12">
      <c r="I75" s="78"/>
    </row>
    <row r="76" ht="12">
      <c r="I76" s="78"/>
    </row>
    <row r="77" ht="12">
      <c r="I77" s="78"/>
    </row>
    <row r="78" ht="12">
      <c r="I78" s="78"/>
    </row>
    <row r="79" ht="12">
      <c r="I79" s="78"/>
    </row>
    <row r="80" ht="12">
      <c r="I80" s="78"/>
    </row>
    <row r="81" ht="12">
      <c r="I81" s="78"/>
    </row>
    <row r="82" ht="12">
      <c r="I82" s="78"/>
    </row>
    <row r="83" ht="12">
      <c r="I83" s="78"/>
    </row>
    <row r="84" ht="12">
      <c r="I84" s="78"/>
    </row>
    <row r="85" ht="12">
      <c r="I85" s="78"/>
    </row>
    <row r="86" ht="12">
      <c r="I86" s="78"/>
    </row>
    <row r="87" ht="12">
      <c r="I87" s="78"/>
    </row>
    <row r="88" ht="12">
      <c r="I88" s="78"/>
    </row>
    <row r="89" ht="12">
      <c r="I89" s="78"/>
    </row>
    <row r="90" ht="12">
      <c r="I90" s="78"/>
    </row>
    <row r="91" ht="12">
      <c r="I91" s="78"/>
    </row>
    <row r="92" ht="12">
      <c r="I92" s="78"/>
    </row>
    <row r="93" ht="12">
      <c r="I93" s="78"/>
    </row>
    <row r="94" ht="12">
      <c r="I94" s="78"/>
    </row>
    <row r="95" ht="12">
      <c r="I95" s="78"/>
    </row>
    <row r="96" ht="12">
      <c r="I96" s="78"/>
    </row>
    <row r="97" ht="12">
      <c r="I97" s="78"/>
    </row>
    <row r="98" ht="12">
      <c r="I98" s="78"/>
    </row>
    <row r="99" ht="12">
      <c r="I99" s="78"/>
    </row>
    <row r="100" ht="12">
      <c r="I100" s="78"/>
    </row>
    <row r="101" ht="12">
      <c r="I101" s="78"/>
    </row>
    <row r="102" ht="12">
      <c r="I102" s="78"/>
    </row>
    <row r="103" ht="12">
      <c r="I103" s="78"/>
    </row>
    <row r="104" ht="12">
      <c r="I104" s="78"/>
    </row>
    <row r="105" ht="12">
      <c r="I105" s="78"/>
    </row>
    <row r="106" ht="12">
      <c r="I106" s="78"/>
    </row>
    <row r="107" ht="12">
      <c r="I107" s="78"/>
    </row>
    <row r="108" ht="12">
      <c r="I108" s="78"/>
    </row>
    <row r="109" ht="12">
      <c r="I109" s="78"/>
    </row>
    <row r="110" ht="12">
      <c r="I110" s="78"/>
    </row>
    <row r="111" ht="12">
      <c r="I111" s="78"/>
    </row>
    <row r="112" ht="12">
      <c r="I112" s="78"/>
    </row>
    <row r="113" ht="12">
      <c r="I113" s="78"/>
    </row>
    <row r="114" ht="12">
      <c r="I114" s="78"/>
    </row>
    <row r="115" ht="12">
      <c r="I115" s="78"/>
    </row>
    <row r="116" ht="12">
      <c r="I116" s="78"/>
    </row>
    <row r="117" ht="12">
      <c r="I117" s="78"/>
    </row>
    <row r="118" ht="12">
      <c r="I118" s="78"/>
    </row>
    <row r="119" ht="12">
      <c r="I119" s="78"/>
    </row>
    <row r="120" ht="12">
      <c r="I120" s="78"/>
    </row>
    <row r="121" ht="12">
      <c r="I121" s="78"/>
    </row>
    <row r="122" ht="12">
      <c r="I122" s="78"/>
    </row>
    <row r="123" ht="12">
      <c r="I123" s="78"/>
    </row>
    <row r="124" ht="12">
      <c r="I124" s="78"/>
    </row>
    <row r="125" ht="12">
      <c r="I125" s="78"/>
    </row>
    <row r="126" ht="12">
      <c r="I126" s="78"/>
    </row>
    <row r="127" ht="12">
      <c r="I127" s="78"/>
    </row>
    <row r="128" ht="12">
      <c r="I128" s="78"/>
    </row>
    <row r="129" ht="12">
      <c r="I129" s="78"/>
    </row>
    <row r="130" ht="12">
      <c r="I130" s="78"/>
    </row>
    <row r="131" ht="12">
      <c r="I131" s="78"/>
    </row>
    <row r="132" ht="12">
      <c r="I132" s="78"/>
    </row>
    <row r="133" ht="12">
      <c r="I133" s="78"/>
    </row>
    <row r="134" ht="12">
      <c r="I134" s="78"/>
    </row>
    <row r="135" ht="12">
      <c r="I135" s="78"/>
    </row>
    <row r="136" ht="12">
      <c r="I136" s="78"/>
    </row>
    <row r="137" ht="12">
      <c r="I137" s="78"/>
    </row>
    <row r="138" ht="12">
      <c r="I138" s="78"/>
    </row>
    <row r="139" ht="12">
      <c r="I139" s="78"/>
    </row>
    <row r="140" ht="12">
      <c r="I140" s="78"/>
    </row>
    <row r="141" ht="12">
      <c r="I141" s="78"/>
    </row>
    <row r="142" ht="12">
      <c r="I142" s="78"/>
    </row>
    <row r="143" ht="12">
      <c r="I143" s="78"/>
    </row>
    <row r="144" ht="12">
      <c r="I144" s="78"/>
    </row>
    <row r="145" ht="12">
      <c r="I145" s="78"/>
    </row>
    <row r="146" ht="12">
      <c r="I146" s="78"/>
    </row>
    <row r="147" ht="12">
      <c r="I147" s="78"/>
    </row>
    <row r="148" ht="12">
      <c r="I148" s="78"/>
    </row>
    <row r="149" ht="12">
      <c r="I149" s="78"/>
    </row>
    <row r="150" ht="12">
      <c r="I150" s="78"/>
    </row>
    <row r="151" ht="12">
      <c r="I151" s="78"/>
    </row>
    <row r="152" ht="12">
      <c r="I152" s="78"/>
    </row>
    <row r="153" ht="12">
      <c r="I153" s="78"/>
    </row>
    <row r="154" ht="12">
      <c r="I154" s="78"/>
    </row>
    <row r="155" ht="12">
      <c r="I155" s="78"/>
    </row>
    <row r="156" ht="12">
      <c r="I156" s="78"/>
    </row>
    <row r="157" ht="12">
      <c r="I157" s="78"/>
    </row>
    <row r="158" ht="12">
      <c r="I158" s="78"/>
    </row>
    <row r="159" ht="12">
      <c r="I159" s="78"/>
    </row>
    <row r="160" ht="12">
      <c r="I160" s="78"/>
    </row>
    <row r="161" ht="12">
      <c r="I161" s="78"/>
    </row>
    <row r="162" ht="12">
      <c r="I162" s="78"/>
    </row>
    <row r="163" ht="12">
      <c r="I163" s="78"/>
    </row>
    <row r="164" ht="12">
      <c r="I164" s="78"/>
    </row>
    <row r="165" ht="12">
      <c r="I165" s="78"/>
    </row>
    <row r="166" ht="12">
      <c r="I166" s="78"/>
    </row>
    <row r="167" ht="12">
      <c r="I167" s="78"/>
    </row>
    <row r="168" ht="12">
      <c r="I168" s="78"/>
    </row>
    <row r="169" ht="12">
      <c r="I169" s="78"/>
    </row>
    <row r="170" ht="12">
      <c r="I170" s="78"/>
    </row>
    <row r="171" ht="12">
      <c r="I171" s="78"/>
    </row>
    <row r="172" ht="12">
      <c r="I172" s="78"/>
    </row>
    <row r="173" ht="12">
      <c r="I173" s="78"/>
    </row>
    <row r="174" ht="12">
      <c r="I174" s="78"/>
    </row>
    <row r="175" ht="12">
      <c r="I175" s="78"/>
    </row>
    <row r="176" ht="12">
      <c r="I176" s="78"/>
    </row>
    <row r="177" ht="12">
      <c r="I177" s="78"/>
    </row>
    <row r="217" spans="5:6" ht="12">
      <c r="E217" s="75"/>
      <c r="F217" s="132"/>
    </row>
    <row r="218" ht="12">
      <c r="E218" s="76"/>
    </row>
    <row r="219" spans="5:6" ht="12">
      <c r="E219" s="75"/>
      <c r="F219" s="132"/>
    </row>
    <row r="220" spans="5:6" ht="12">
      <c r="E220" s="75"/>
      <c r="F220" s="132"/>
    </row>
    <row r="221" spans="5:6" ht="12">
      <c r="E221" s="75"/>
      <c r="F221" s="132"/>
    </row>
    <row r="222" spans="5:6" ht="12">
      <c r="E222" s="75"/>
      <c r="F222" s="132"/>
    </row>
  </sheetData>
  <sheetProtection password="9A31" sheet="1" objects="1" scenarios="1"/>
  <printOptions/>
  <pageMargins left="0.6692913385826772" right="0.3937007874015748" top="0.7874015748031497" bottom="0.7086614173228347" header="0.31496062992125984" footer="0.5118110236220472"/>
  <pageSetup blackAndWhite="1" horizontalDpi="300" verticalDpi="300" orientation="landscape" paperSize="9"/>
  <headerFooter alignWithMargins="0">
    <oddHeader>&amp;Lmetzen project &amp; management&amp;RLV Neumarkt Vill - WOBI
28-09-2010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2"/>
  <sheetViews>
    <sheetView zoomScaleSheetLayoutView="125" workbookViewId="0" topLeftCell="A1">
      <selection activeCell="H1" sqref="H1:H16384"/>
    </sheetView>
  </sheetViews>
  <sheetFormatPr defaultColWidth="11.421875" defaultRowHeight="12.75"/>
  <cols>
    <col min="1" max="1" width="4.421875" style="42" customWidth="1"/>
    <col min="2" max="2" width="8.7109375" style="108" customWidth="1"/>
    <col min="3" max="3" width="59.28125" style="47" customWidth="1"/>
    <col min="4" max="4" width="4.7109375" style="48" customWidth="1"/>
    <col min="5" max="5" width="8.8515625" style="49" customWidth="1"/>
    <col min="6" max="6" width="7.8515625" style="130" customWidth="1"/>
    <col min="7" max="7" width="8.140625" style="132" customWidth="1"/>
    <col min="8" max="8" width="13.28125" style="156" customWidth="1"/>
    <col min="9" max="9" width="11.7109375" style="70" customWidth="1"/>
    <col min="10" max="16384" width="11.421875" style="28" customWidth="1"/>
  </cols>
  <sheetData>
    <row r="1" spans="1:9" s="22" customFormat="1" ht="36">
      <c r="A1" s="18"/>
      <c r="B1" s="19" t="s">
        <v>140</v>
      </c>
      <c r="C1" s="19" t="s">
        <v>524</v>
      </c>
      <c r="D1" s="19" t="s">
        <v>626</v>
      </c>
      <c r="E1" s="20" t="s">
        <v>13</v>
      </c>
      <c r="F1" s="127" t="s">
        <v>655</v>
      </c>
      <c r="G1" s="142" t="s">
        <v>653</v>
      </c>
      <c r="H1" s="145" t="s">
        <v>654</v>
      </c>
      <c r="I1" s="21" t="s">
        <v>289</v>
      </c>
    </row>
    <row r="2" spans="1:9" ht="12">
      <c r="A2" s="23"/>
      <c r="B2" s="100"/>
      <c r="C2" s="25"/>
      <c r="D2" s="26"/>
      <c r="E2" s="20"/>
      <c r="F2" s="134"/>
      <c r="G2" s="134"/>
      <c r="H2" s="146"/>
      <c r="I2" s="58"/>
    </row>
    <row r="3" spans="1:9" s="35" customFormat="1" ht="12">
      <c r="A3" s="32"/>
      <c r="B3" s="102" t="s">
        <v>430</v>
      </c>
      <c r="C3" s="29" t="s">
        <v>435</v>
      </c>
      <c r="D3" s="26"/>
      <c r="E3" s="30"/>
      <c r="F3" s="136"/>
      <c r="G3" s="136"/>
      <c r="H3" s="148"/>
      <c r="I3" s="60"/>
    </row>
    <row r="4" spans="1:9" s="35" customFormat="1" ht="12">
      <c r="A4" s="32"/>
      <c r="B4" s="102"/>
      <c r="C4" s="29"/>
      <c r="D4" s="26"/>
      <c r="E4" s="30"/>
      <c r="F4" s="136"/>
      <c r="G4" s="136"/>
      <c r="H4" s="148"/>
      <c r="I4" s="60"/>
    </row>
    <row r="5" spans="1:9" ht="12">
      <c r="A5" s="24">
        <f>'08_Lattoniere'!A41+1</f>
        <v>207</v>
      </c>
      <c r="B5" s="100" t="s">
        <v>431</v>
      </c>
      <c r="C5" s="25" t="s">
        <v>106</v>
      </c>
      <c r="D5" s="36" t="s">
        <v>444</v>
      </c>
      <c r="E5" s="38">
        <v>19</v>
      </c>
      <c r="F5" s="137"/>
      <c r="G5" s="137"/>
      <c r="H5" s="149"/>
      <c r="I5" s="37">
        <f aca="true" t="shared" si="0" ref="I5:I35">IF(F5="",(IF(E5="","",E5*G5)),F5*G5)</f>
        <v>0</v>
      </c>
    </row>
    <row r="6" spans="1:9" ht="12">
      <c r="A6" s="141"/>
      <c r="B6" s="100" t="s">
        <v>432</v>
      </c>
      <c r="C6" s="25" t="s">
        <v>428</v>
      </c>
      <c r="F6" s="136"/>
      <c r="G6" s="136"/>
      <c r="H6" s="148"/>
      <c r="I6" s="37">
        <f t="shared" si="0"/>
      </c>
    </row>
    <row r="7" spans="1:9" ht="12">
      <c r="A7" s="23">
        <f>A5+1</f>
        <v>208</v>
      </c>
      <c r="B7" s="100" t="s">
        <v>433</v>
      </c>
      <c r="C7" s="25" t="s">
        <v>429</v>
      </c>
      <c r="D7" s="36" t="s">
        <v>444</v>
      </c>
      <c r="E7" s="38">
        <v>27</v>
      </c>
      <c r="F7" s="137"/>
      <c r="G7" s="137"/>
      <c r="H7" s="149"/>
      <c r="I7" s="37">
        <f t="shared" si="0"/>
        <v>0</v>
      </c>
    </row>
    <row r="8" spans="1:9" ht="12">
      <c r="A8" s="23">
        <f>A7+1</f>
        <v>209</v>
      </c>
      <c r="B8" s="100" t="s">
        <v>434</v>
      </c>
      <c r="C8" s="25" t="s">
        <v>422</v>
      </c>
      <c r="D8" s="36" t="s">
        <v>444</v>
      </c>
      <c r="E8" s="38">
        <v>126</v>
      </c>
      <c r="F8" s="137"/>
      <c r="G8" s="137"/>
      <c r="H8" s="149"/>
      <c r="I8" s="37">
        <f t="shared" si="0"/>
        <v>0</v>
      </c>
    </row>
    <row r="9" spans="1:9" ht="12">
      <c r="A9" s="23">
        <f>A8+1</f>
        <v>210</v>
      </c>
      <c r="B9" s="100" t="s">
        <v>424</v>
      </c>
      <c r="C9" s="25" t="s">
        <v>5</v>
      </c>
      <c r="D9" s="36" t="s">
        <v>444</v>
      </c>
      <c r="E9" s="38">
        <v>13</v>
      </c>
      <c r="F9" s="137"/>
      <c r="G9" s="137"/>
      <c r="H9" s="149"/>
      <c r="I9" s="37">
        <f t="shared" si="0"/>
        <v>0</v>
      </c>
    </row>
    <row r="10" spans="1:9" ht="12">
      <c r="A10" s="23"/>
      <c r="B10" s="100"/>
      <c r="C10" s="25"/>
      <c r="D10" s="36"/>
      <c r="E10" s="38"/>
      <c r="F10" s="135"/>
      <c r="G10" s="135"/>
      <c r="H10" s="147"/>
      <c r="I10" s="37">
        <f t="shared" si="0"/>
      </c>
    </row>
    <row r="11" spans="1:9" s="35" customFormat="1" ht="12">
      <c r="A11" s="32"/>
      <c r="B11" s="102" t="s">
        <v>162</v>
      </c>
      <c r="C11" s="29" t="s">
        <v>549</v>
      </c>
      <c r="D11" s="26"/>
      <c r="E11" s="30"/>
      <c r="F11" s="136"/>
      <c r="G11" s="136"/>
      <c r="H11" s="148"/>
      <c r="I11" s="37">
        <f t="shared" si="0"/>
      </c>
    </row>
    <row r="12" spans="1:9" s="35" customFormat="1" ht="12">
      <c r="A12" s="32"/>
      <c r="B12" s="102"/>
      <c r="C12" s="29"/>
      <c r="D12" s="26"/>
      <c r="E12" s="30"/>
      <c r="F12" s="136"/>
      <c r="G12" s="136"/>
      <c r="H12" s="148"/>
      <c r="I12" s="37">
        <f t="shared" si="0"/>
      </c>
    </row>
    <row r="13" spans="1:9" ht="12">
      <c r="A13" s="24">
        <f>A9+1</f>
        <v>211</v>
      </c>
      <c r="B13" s="100" t="s">
        <v>487</v>
      </c>
      <c r="C13" s="25" t="s">
        <v>249</v>
      </c>
      <c r="D13" s="36" t="s">
        <v>444</v>
      </c>
      <c r="E13" s="38">
        <f>185-19</f>
        <v>166</v>
      </c>
      <c r="F13" s="137"/>
      <c r="G13" s="137"/>
      <c r="H13" s="149"/>
      <c r="I13" s="37">
        <f t="shared" si="0"/>
        <v>0</v>
      </c>
    </row>
    <row r="14" spans="1:9" ht="12">
      <c r="A14" s="24">
        <f>A13+1</f>
        <v>212</v>
      </c>
      <c r="B14" s="100" t="s">
        <v>615</v>
      </c>
      <c r="C14" s="25" t="s">
        <v>650</v>
      </c>
      <c r="D14" s="36" t="s">
        <v>444</v>
      </c>
      <c r="E14" s="38">
        <v>45</v>
      </c>
      <c r="F14" s="137"/>
      <c r="G14" s="137"/>
      <c r="H14" s="149"/>
      <c r="I14" s="37">
        <f t="shared" si="0"/>
        <v>0</v>
      </c>
    </row>
    <row r="15" spans="1:9" ht="12">
      <c r="A15" s="24"/>
      <c r="B15" s="100"/>
      <c r="C15" s="25"/>
      <c r="D15" s="36"/>
      <c r="E15" s="38"/>
      <c r="F15" s="135"/>
      <c r="G15" s="135"/>
      <c r="H15" s="147"/>
      <c r="I15" s="37">
        <f t="shared" si="0"/>
      </c>
    </row>
    <row r="16" spans="1:9" s="35" customFormat="1" ht="12">
      <c r="A16" s="32"/>
      <c r="B16" s="102" t="s">
        <v>531</v>
      </c>
      <c r="C16" s="29" t="s">
        <v>265</v>
      </c>
      <c r="D16" s="26"/>
      <c r="E16" s="38"/>
      <c r="F16" s="136"/>
      <c r="G16" s="136"/>
      <c r="H16" s="148"/>
      <c r="I16" s="37">
        <f t="shared" si="0"/>
      </c>
    </row>
    <row r="17" spans="1:9" s="35" customFormat="1" ht="12">
      <c r="A17" s="32"/>
      <c r="B17" s="102"/>
      <c r="C17" s="29"/>
      <c r="D17" s="26"/>
      <c r="E17" s="38"/>
      <c r="F17" s="136"/>
      <c r="G17" s="136"/>
      <c r="H17" s="148"/>
      <c r="I17" s="37">
        <f t="shared" si="0"/>
      </c>
    </row>
    <row r="18" spans="1:9" ht="12">
      <c r="A18" s="23"/>
      <c r="B18" s="100" t="s">
        <v>532</v>
      </c>
      <c r="C18" s="25" t="s">
        <v>266</v>
      </c>
      <c r="D18" s="26"/>
      <c r="E18" s="38"/>
      <c r="F18" s="135"/>
      <c r="G18" s="135"/>
      <c r="H18" s="147"/>
      <c r="I18" s="37">
        <f t="shared" si="0"/>
      </c>
    </row>
    <row r="19" spans="1:9" ht="12">
      <c r="A19" s="23">
        <f>A14+1</f>
        <v>213</v>
      </c>
      <c r="B19" s="103"/>
      <c r="C19" s="25" t="s">
        <v>396</v>
      </c>
      <c r="D19" s="36" t="s">
        <v>565</v>
      </c>
      <c r="E19" s="38">
        <v>48</v>
      </c>
      <c r="F19" s="137"/>
      <c r="G19" s="137"/>
      <c r="H19" s="149"/>
      <c r="I19" s="37">
        <f t="shared" si="0"/>
        <v>0</v>
      </c>
    </row>
    <row r="20" spans="1:9" ht="12">
      <c r="A20" s="23"/>
      <c r="B20" s="100" t="s">
        <v>533</v>
      </c>
      <c r="C20" s="25" t="s">
        <v>350</v>
      </c>
      <c r="D20" s="26"/>
      <c r="E20" s="38"/>
      <c r="F20" s="135"/>
      <c r="G20" s="135"/>
      <c r="H20" s="147"/>
      <c r="I20" s="37">
        <f t="shared" si="0"/>
      </c>
    </row>
    <row r="21" spans="1:9" ht="12">
      <c r="A21" s="23">
        <f>A19+1</f>
        <v>214</v>
      </c>
      <c r="B21" s="103"/>
      <c r="C21" s="25" t="s">
        <v>396</v>
      </c>
      <c r="D21" s="36" t="s">
        <v>565</v>
      </c>
      <c r="E21" s="38">
        <f>2*3+2*6</f>
        <v>18</v>
      </c>
      <c r="F21" s="137"/>
      <c r="G21" s="137"/>
      <c r="H21" s="149"/>
      <c r="I21" s="37">
        <f t="shared" si="0"/>
        <v>0</v>
      </c>
    </row>
    <row r="22" spans="1:9" ht="12">
      <c r="A22" s="23"/>
      <c r="B22" s="103"/>
      <c r="C22" s="25"/>
      <c r="D22" s="36"/>
      <c r="E22" s="38"/>
      <c r="F22" s="135"/>
      <c r="G22" s="135"/>
      <c r="H22" s="147"/>
      <c r="I22" s="37">
        <f t="shared" si="0"/>
      </c>
    </row>
    <row r="23" spans="1:9" s="35" customFormat="1" ht="12">
      <c r="A23" s="32"/>
      <c r="B23" s="102" t="s">
        <v>534</v>
      </c>
      <c r="C23" s="29" t="s">
        <v>351</v>
      </c>
      <c r="D23" s="26"/>
      <c r="E23" s="38"/>
      <c r="F23" s="136"/>
      <c r="G23" s="136"/>
      <c r="H23" s="148"/>
      <c r="I23" s="37">
        <f t="shared" si="0"/>
      </c>
    </row>
    <row r="24" spans="1:9" s="35" customFormat="1" ht="12">
      <c r="A24" s="32"/>
      <c r="B24" s="102"/>
      <c r="C24" s="29"/>
      <c r="D24" s="26"/>
      <c r="E24" s="38"/>
      <c r="F24" s="136"/>
      <c r="G24" s="136"/>
      <c r="H24" s="148"/>
      <c r="I24" s="37">
        <f t="shared" si="0"/>
      </c>
    </row>
    <row r="25" spans="1:9" ht="12">
      <c r="A25" s="23"/>
      <c r="B25" s="100" t="s">
        <v>640</v>
      </c>
      <c r="C25" s="25" t="s">
        <v>639</v>
      </c>
      <c r="D25" s="36"/>
      <c r="E25" s="38"/>
      <c r="F25" s="135"/>
      <c r="G25" s="135"/>
      <c r="H25" s="147"/>
      <c r="I25" s="37">
        <f t="shared" si="0"/>
      </c>
    </row>
    <row r="26" spans="1:9" ht="12">
      <c r="A26" s="23">
        <f>A21+1</f>
        <v>215</v>
      </c>
      <c r="B26" s="103"/>
      <c r="C26" s="25" t="s">
        <v>4</v>
      </c>
      <c r="D26" s="36" t="s">
        <v>565</v>
      </c>
      <c r="E26" s="38">
        <v>13</v>
      </c>
      <c r="F26" s="137"/>
      <c r="G26" s="137"/>
      <c r="H26" s="149"/>
      <c r="I26" s="37">
        <f t="shared" si="0"/>
        <v>0</v>
      </c>
    </row>
    <row r="27" spans="1:9" ht="144">
      <c r="A27" s="24">
        <f>A26+1</f>
        <v>216</v>
      </c>
      <c r="B27" s="115" t="s">
        <v>181</v>
      </c>
      <c r="C27" s="25" t="s">
        <v>17</v>
      </c>
      <c r="D27" s="36" t="s">
        <v>565</v>
      </c>
      <c r="E27" s="38">
        <v>1</v>
      </c>
      <c r="F27" s="137"/>
      <c r="G27" s="137"/>
      <c r="H27" s="149"/>
      <c r="I27" s="37">
        <f t="shared" si="0"/>
        <v>0</v>
      </c>
    </row>
    <row r="28" spans="1:9" ht="12">
      <c r="A28" s="23"/>
      <c r="B28" s="103"/>
      <c r="C28" s="25"/>
      <c r="D28" s="36"/>
      <c r="E28" s="38"/>
      <c r="F28" s="135"/>
      <c r="G28" s="135"/>
      <c r="H28" s="147"/>
      <c r="I28" s="37">
        <f t="shared" si="0"/>
      </c>
    </row>
    <row r="29" spans="1:9" s="35" customFormat="1" ht="12">
      <c r="A29" s="32"/>
      <c r="B29" s="102" t="s">
        <v>535</v>
      </c>
      <c r="C29" s="29" t="s">
        <v>352</v>
      </c>
      <c r="D29" s="26"/>
      <c r="E29" s="38"/>
      <c r="F29" s="136"/>
      <c r="G29" s="136"/>
      <c r="H29" s="148"/>
      <c r="I29" s="37">
        <f t="shared" si="0"/>
      </c>
    </row>
    <row r="30" spans="1:9" s="35" customFormat="1" ht="12">
      <c r="A30" s="32"/>
      <c r="B30" s="102"/>
      <c r="C30" s="29"/>
      <c r="D30" s="26"/>
      <c r="E30" s="38"/>
      <c r="F30" s="136"/>
      <c r="G30" s="136"/>
      <c r="H30" s="148"/>
      <c r="I30" s="37">
        <f t="shared" si="0"/>
      </c>
    </row>
    <row r="31" spans="1:9" ht="12">
      <c r="A31" s="23"/>
      <c r="B31" s="100" t="s">
        <v>584</v>
      </c>
      <c r="C31" s="25" t="s">
        <v>353</v>
      </c>
      <c r="D31" s="26"/>
      <c r="E31" s="38"/>
      <c r="F31" s="135"/>
      <c r="G31" s="135"/>
      <c r="H31" s="147"/>
      <c r="I31" s="37">
        <f t="shared" si="0"/>
      </c>
    </row>
    <row r="32" spans="1:9" ht="12">
      <c r="A32" s="23"/>
      <c r="B32" s="100" t="s">
        <v>633</v>
      </c>
      <c r="C32" s="25" t="s">
        <v>634</v>
      </c>
      <c r="D32" s="36"/>
      <c r="E32" s="38"/>
      <c r="F32" s="135"/>
      <c r="G32" s="135"/>
      <c r="H32" s="147"/>
      <c r="I32" s="37">
        <f t="shared" si="0"/>
      </c>
    </row>
    <row r="33" spans="1:9" ht="12">
      <c r="A33" s="23">
        <f>A27+1</f>
        <v>217</v>
      </c>
      <c r="B33" s="103"/>
      <c r="C33" s="25" t="s">
        <v>405</v>
      </c>
      <c r="D33" s="36" t="s">
        <v>444</v>
      </c>
      <c r="E33" s="38">
        <v>200</v>
      </c>
      <c r="F33" s="137"/>
      <c r="G33" s="137"/>
      <c r="H33" s="149"/>
      <c r="I33" s="37">
        <f t="shared" si="0"/>
        <v>0</v>
      </c>
    </row>
    <row r="34" spans="1:9" ht="12">
      <c r="A34" s="24">
        <f>A33+1</f>
        <v>218</v>
      </c>
      <c r="B34" s="103"/>
      <c r="C34" s="25" t="s">
        <v>658</v>
      </c>
      <c r="D34" s="36" t="s">
        <v>444</v>
      </c>
      <c r="E34" s="38">
        <v>33</v>
      </c>
      <c r="F34" s="137"/>
      <c r="G34" s="137"/>
      <c r="H34" s="149"/>
      <c r="I34" s="37">
        <f t="shared" si="0"/>
        <v>0</v>
      </c>
    </row>
    <row r="35" spans="1:9" ht="12">
      <c r="A35" s="24">
        <f>A34+1</f>
        <v>219</v>
      </c>
      <c r="B35" s="100" t="s">
        <v>616</v>
      </c>
      <c r="C35" s="25" t="s">
        <v>394</v>
      </c>
      <c r="D35" s="36" t="s">
        <v>565</v>
      </c>
      <c r="E35" s="38">
        <v>19</v>
      </c>
      <c r="F35" s="137"/>
      <c r="G35" s="137"/>
      <c r="H35" s="149"/>
      <c r="I35" s="37">
        <f t="shared" si="0"/>
        <v>0</v>
      </c>
    </row>
    <row r="36" spans="1:9" ht="12">
      <c r="A36" s="23"/>
      <c r="B36" s="103"/>
      <c r="C36" s="25"/>
      <c r="D36" s="36"/>
      <c r="E36" s="38"/>
      <c r="F36" s="128"/>
      <c r="G36" s="135"/>
      <c r="H36" s="150"/>
      <c r="I36" s="58"/>
    </row>
    <row r="37" spans="1:9" s="35" customFormat="1" ht="12">
      <c r="A37" s="32"/>
      <c r="B37" s="106"/>
      <c r="C37" s="29" t="s">
        <v>289</v>
      </c>
      <c r="D37" s="26"/>
      <c r="E37" s="38"/>
      <c r="F37" s="128"/>
      <c r="G37" s="136"/>
      <c r="H37" s="155"/>
      <c r="I37" s="64">
        <f>SUM(I3:I35)</f>
        <v>0</v>
      </c>
    </row>
    <row r="38" spans="1:9" ht="12">
      <c r="A38" s="43"/>
      <c r="B38" s="107"/>
      <c r="C38" s="44"/>
      <c r="D38" s="45"/>
      <c r="E38" s="38"/>
      <c r="F38" s="128"/>
      <c r="G38" s="138"/>
      <c r="H38" s="150"/>
      <c r="I38" s="72"/>
    </row>
    <row r="39" spans="1:9" ht="12">
      <c r="A39" s="43"/>
      <c r="B39" s="107"/>
      <c r="C39" s="44"/>
      <c r="D39" s="45"/>
      <c r="E39" s="38"/>
      <c r="F39" s="128"/>
      <c r="G39" s="138"/>
      <c r="H39" s="150"/>
      <c r="I39" s="72"/>
    </row>
    <row r="217" spans="5:6" ht="12">
      <c r="E217" s="31"/>
      <c r="F217" s="132"/>
    </row>
    <row r="218" ht="12">
      <c r="E218" s="38"/>
    </row>
    <row r="219" spans="5:6" ht="12">
      <c r="E219" s="31"/>
      <c r="F219" s="132"/>
    </row>
    <row r="220" spans="5:6" ht="12">
      <c r="E220" s="31"/>
      <c r="F220" s="132"/>
    </row>
    <row r="221" spans="5:6" ht="12">
      <c r="E221" s="31"/>
      <c r="F221" s="132"/>
    </row>
    <row r="222" spans="5:6" ht="12">
      <c r="E222" s="31"/>
      <c r="F222" s="132"/>
    </row>
  </sheetData>
  <sheetProtection password="9A31" sheet="1" objects="1" scenarios="1"/>
  <printOptions/>
  <pageMargins left="0.6692913385826772" right="0.3937007874015748" top="0.7874015748031497" bottom="0.7086614173228347" header="0.31496062992125984" footer="0.5118110236220472"/>
  <pageSetup blackAndWhite="1" horizontalDpi="300" verticalDpi="300" orientation="landscape" paperSize="9"/>
  <headerFooter alignWithMargins="0">
    <oddHeader>&amp;Lmetzen project &amp; management&amp;RLV Neumarkt Vill - WOBI
28-09-2010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2"/>
  <sheetViews>
    <sheetView zoomScaleSheetLayoutView="125" workbookViewId="0" topLeftCell="A1">
      <selection activeCell="H1" sqref="H1:H16384"/>
    </sheetView>
  </sheetViews>
  <sheetFormatPr defaultColWidth="10.8515625" defaultRowHeight="12.75"/>
  <cols>
    <col min="1" max="1" width="4.421875" style="42" customWidth="1"/>
    <col min="2" max="2" width="8.7109375" style="108" customWidth="1"/>
    <col min="3" max="3" width="59.28125" style="47" customWidth="1"/>
    <col min="4" max="4" width="4.7109375" style="48" customWidth="1"/>
    <col min="5" max="5" width="8.8515625" style="49" customWidth="1"/>
    <col min="6" max="6" width="7.8515625" style="130" customWidth="1"/>
    <col min="7" max="7" width="8.140625" style="130" customWidth="1"/>
    <col min="8" max="8" width="13.28125" style="175" customWidth="1"/>
    <col min="9" max="9" width="11.7109375" style="54" customWidth="1"/>
    <col min="10" max="10" width="18.7109375" style="28" customWidth="1"/>
    <col min="11" max="16384" width="11.421875" style="28" customWidth="1"/>
  </cols>
  <sheetData>
    <row r="1" spans="1:9" s="22" customFormat="1" ht="36">
      <c r="A1" s="18"/>
      <c r="B1" s="19" t="s">
        <v>140</v>
      </c>
      <c r="C1" s="19" t="s">
        <v>524</v>
      </c>
      <c r="D1" s="19" t="s">
        <v>626</v>
      </c>
      <c r="E1" s="20" t="s">
        <v>13</v>
      </c>
      <c r="F1" s="127" t="s">
        <v>655</v>
      </c>
      <c r="G1" s="142" t="s">
        <v>653</v>
      </c>
      <c r="H1" s="169" t="s">
        <v>654</v>
      </c>
      <c r="I1" s="21" t="s">
        <v>289</v>
      </c>
    </row>
    <row r="2" spans="1:9" s="35" customFormat="1" ht="12">
      <c r="A2" s="23"/>
      <c r="B2" s="100"/>
      <c r="C2" s="25"/>
      <c r="D2" s="26"/>
      <c r="E2" s="20"/>
      <c r="F2" s="127"/>
      <c r="G2" s="134"/>
      <c r="H2" s="170"/>
      <c r="I2" s="60"/>
    </row>
    <row r="3" spans="1:9" s="35" customFormat="1" ht="12">
      <c r="A3" s="32"/>
      <c r="B3" s="102" t="s">
        <v>617</v>
      </c>
      <c r="C3" s="29" t="s">
        <v>298</v>
      </c>
      <c r="D3" s="26"/>
      <c r="E3" s="30"/>
      <c r="F3" s="129"/>
      <c r="G3" s="136"/>
      <c r="H3" s="171"/>
      <c r="I3" s="37"/>
    </row>
    <row r="4" spans="1:9" s="35" customFormat="1" ht="12">
      <c r="A4" s="32"/>
      <c r="B4" s="102"/>
      <c r="C4" s="29"/>
      <c r="D4" s="26"/>
      <c r="E4" s="30"/>
      <c r="F4" s="129"/>
      <c r="G4" s="136"/>
      <c r="H4" s="171"/>
      <c r="I4" s="37"/>
    </row>
    <row r="5" spans="1:9" ht="12">
      <c r="A5" s="32"/>
      <c r="B5" s="102" t="s">
        <v>161</v>
      </c>
      <c r="C5" s="29" t="s">
        <v>546</v>
      </c>
      <c r="D5" s="26"/>
      <c r="E5" s="30"/>
      <c r="F5" s="129"/>
      <c r="G5" s="136"/>
      <c r="H5" s="171"/>
      <c r="I5" s="58"/>
    </row>
    <row r="6" spans="1:9" ht="12">
      <c r="A6" s="32"/>
      <c r="B6" s="102"/>
      <c r="C6" s="29"/>
      <c r="D6" s="26"/>
      <c r="E6" s="30"/>
      <c r="F6" s="129"/>
      <c r="G6" s="136"/>
      <c r="H6" s="172"/>
      <c r="I6" s="37"/>
    </row>
    <row r="7" spans="1:9" ht="12">
      <c r="A7" s="23"/>
      <c r="B7" s="115" t="s">
        <v>229</v>
      </c>
      <c r="C7" s="25" t="s">
        <v>547</v>
      </c>
      <c r="D7" s="36"/>
      <c r="E7" s="38"/>
      <c r="F7" s="128"/>
      <c r="G7" s="135"/>
      <c r="H7" s="166"/>
      <c r="I7" s="37"/>
    </row>
    <row r="8" spans="1:9" ht="132">
      <c r="A8" s="23">
        <f>'09_Falegname'!A35+1</f>
        <v>220</v>
      </c>
      <c r="B8" s="100"/>
      <c r="C8" s="25" t="s">
        <v>620</v>
      </c>
      <c r="D8" s="36" t="s">
        <v>444</v>
      </c>
      <c r="E8" s="38">
        <v>185</v>
      </c>
      <c r="F8" s="137"/>
      <c r="G8" s="137"/>
      <c r="H8" s="149"/>
      <c r="I8" s="37">
        <f>IF(F8="",(IF(E8="","",E8*G8)),F8*G8)</f>
        <v>0</v>
      </c>
    </row>
    <row r="9" spans="1:9" ht="12">
      <c r="A9" s="23"/>
      <c r="B9" s="100"/>
      <c r="C9" s="25"/>
      <c r="D9" s="36"/>
      <c r="E9" s="38"/>
      <c r="F9" s="128"/>
      <c r="G9" s="135"/>
      <c r="H9" s="166"/>
      <c r="I9" s="37"/>
    </row>
    <row r="10" spans="1:9" ht="12">
      <c r="A10" s="32"/>
      <c r="B10" s="106"/>
      <c r="C10" s="29" t="s">
        <v>289</v>
      </c>
      <c r="D10" s="26"/>
      <c r="E10" s="30"/>
      <c r="F10" s="129"/>
      <c r="G10" s="135"/>
      <c r="H10" s="173"/>
      <c r="I10" s="64">
        <f>I7+I8</f>
        <v>0</v>
      </c>
    </row>
    <row r="11" spans="7:8" ht="12">
      <c r="G11" s="132"/>
      <c r="H11" s="174"/>
    </row>
    <row r="12" spans="7:8" ht="12">
      <c r="G12" s="132"/>
      <c r="H12" s="174"/>
    </row>
    <row r="217" spans="5:6" ht="12">
      <c r="E217" s="31">
        <v>76311.49</v>
      </c>
      <c r="F217" s="132"/>
    </row>
    <row r="218" ht="12">
      <c r="E218" s="38">
        <v>152832.56</v>
      </c>
    </row>
    <row r="219" spans="5:6" ht="12">
      <c r="E219" s="31">
        <v>100000</v>
      </c>
      <c r="F219" s="132"/>
    </row>
    <row r="220" spans="5:6" ht="12">
      <c r="E220" s="31">
        <v>82000</v>
      </c>
      <c r="F220" s="132"/>
    </row>
    <row r="221" spans="5:6" ht="12">
      <c r="E221" s="31">
        <v>150000</v>
      </c>
      <c r="F221" s="132"/>
    </row>
    <row r="222" spans="5:6" ht="12">
      <c r="E222" s="31">
        <v>22500</v>
      </c>
      <c r="F222" s="132"/>
    </row>
  </sheetData>
  <sheetProtection password="9A31" sheet="1" objects="1" scenarios="1"/>
  <printOptions/>
  <pageMargins left="0.6692913385826772" right="0.3937007874015748" top="0.7874015748031497" bottom="0.7086614173228347" header="0.31496062992125984" footer="0.5118110236220472"/>
  <pageSetup blackAndWhite="1" horizontalDpi="300" verticalDpi="300" orientation="landscape" paperSize="9"/>
  <headerFooter alignWithMargins="0">
    <oddHeader>&amp;Lmetzen project &amp; management&amp;RLV Neumarkt Vill - WOBI
28-09-2010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22"/>
  <sheetViews>
    <sheetView zoomScaleSheetLayoutView="125" workbookViewId="0" topLeftCell="A1">
      <selection activeCell="K41" sqref="K41"/>
    </sheetView>
  </sheetViews>
  <sheetFormatPr defaultColWidth="10.8515625" defaultRowHeight="12.75"/>
  <cols>
    <col min="1" max="1" width="4.421875" style="65" customWidth="1"/>
    <col min="2" max="2" width="8.7109375" style="108" customWidth="1"/>
    <col min="3" max="3" width="59.28125" style="47" customWidth="1"/>
    <col min="4" max="4" width="4.7109375" style="48" customWidth="1"/>
    <col min="5" max="5" width="8.8515625" style="49" customWidth="1"/>
    <col min="6" max="6" width="7.8515625" style="130" customWidth="1"/>
    <col min="7" max="7" width="8.140625" style="130" customWidth="1"/>
    <col min="8" max="8" width="13.28125" style="175" customWidth="1"/>
    <col min="9" max="9" width="11.7109375" style="71" customWidth="1"/>
    <col min="10" max="11" width="18.7109375" style="28" customWidth="1"/>
    <col min="12" max="16384" width="11.421875" style="28" customWidth="1"/>
  </cols>
  <sheetData>
    <row r="1" spans="1:9" s="22" customFormat="1" ht="36">
      <c r="A1" s="55"/>
      <c r="B1" s="19" t="s">
        <v>140</v>
      </c>
      <c r="C1" s="19" t="s">
        <v>524</v>
      </c>
      <c r="D1" s="19" t="s">
        <v>626</v>
      </c>
      <c r="E1" s="20" t="s">
        <v>13</v>
      </c>
      <c r="F1" s="127" t="s">
        <v>655</v>
      </c>
      <c r="G1" s="142" t="s">
        <v>653</v>
      </c>
      <c r="H1" s="169" t="s">
        <v>654</v>
      </c>
      <c r="I1" s="21" t="s">
        <v>289</v>
      </c>
    </row>
    <row r="2" spans="1:9" ht="12">
      <c r="A2" s="57"/>
      <c r="B2" s="100"/>
      <c r="C2" s="25"/>
      <c r="D2" s="26"/>
      <c r="E2" s="56"/>
      <c r="F2" s="127"/>
      <c r="G2" s="134"/>
      <c r="H2" s="170"/>
      <c r="I2" s="58"/>
    </row>
    <row r="3" spans="1:9" s="35" customFormat="1" ht="12">
      <c r="A3" s="57"/>
      <c r="B3" s="111" t="s">
        <v>360</v>
      </c>
      <c r="C3" s="29" t="s">
        <v>548</v>
      </c>
      <c r="D3" s="26"/>
      <c r="E3" s="59"/>
      <c r="F3" s="129"/>
      <c r="G3" s="136"/>
      <c r="H3" s="171"/>
      <c r="I3" s="60"/>
    </row>
    <row r="4" spans="1:9" s="35" customFormat="1" ht="12">
      <c r="A4" s="57"/>
      <c r="B4" s="111"/>
      <c r="C4" s="29"/>
      <c r="D4" s="26"/>
      <c r="E4" s="59"/>
      <c r="F4" s="129"/>
      <c r="G4" s="136"/>
      <c r="H4" s="171"/>
      <c r="I4" s="60"/>
    </row>
    <row r="5" spans="1:9" s="35" customFormat="1" ht="24">
      <c r="A5" s="61">
        <f>'12_Opere da vetraio'!A8+1</f>
        <v>221</v>
      </c>
      <c r="B5" s="112" t="s">
        <v>228</v>
      </c>
      <c r="C5" s="25" t="s">
        <v>552</v>
      </c>
      <c r="D5" s="36" t="s">
        <v>565</v>
      </c>
      <c r="E5" s="63">
        <v>1</v>
      </c>
      <c r="F5" s="137"/>
      <c r="G5" s="137"/>
      <c r="H5" s="149"/>
      <c r="I5" s="37">
        <f>IF(F5="",(IF(E5="","",E5*G5)),F5*G5)</f>
        <v>0</v>
      </c>
    </row>
    <row r="6" spans="1:9" s="35" customFormat="1" ht="12">
      <c r="A6" s="57"/>
      <c r="B6" s="103"/>
      <c r="C6" s="25"/>
      <c r="D6" s="36"/>
      <c r="E6" s="63"/>
      <c r="F6" s="128"/>
      <c r="G6" s="135"/>
      <c r="H6" s="176"/>
      <c r="I6" s="37">
        <f>IF(F6="",(IF(E6="","",E6*G6)),F6*G6)</f>
      </c>
    </row>
    <row r="7" spans="1:9" ht="12">
      <c r="A7" s="57"/>
      <c r="B7" s="106"/>
      <c r="C7" s="29" t="s">
        <v>289</v>
      </c>
      <c r="D7" s="26"/>
      <c r="E7" s="59"/>
      <c r="F7" s="129"/>
      <c r="G7" s="136"/>
      <c r="H7" s="177"/>
      <c r="I7" s="64">
        <f>SUM(I3:I6)</f>
        <v>0</v>
      </c>
    </row>
    <row r="8" spans="2:9" ht="12">
      <c r="B8" s="113"/>
      <c r="G8" s="132"/>
      <c r="H8" s="168"/>
      <c r="I8" s="54"/>
    </row>
    <row r="9" spans="2:9" ht="12">
      <c r="B9" s="114"/>
      <c r="C9" s="66"/>
      <c r="D9" s="67"/>
      <c r="E9" s="68"/>
      <c r="F9" s="131"/>
      <c r="G9" s="143"/>
      <c r="H9" s="178"/>
      <c r="I9" s="69"/>
    </row>
    <row r="10" spans="7:9" ht="12">
      <c r="G10" s="132"/>
      <c r="H10" s="174"/>
      <c r="I10" s="70"/>
    </row>
    <row r="11" spans="7:9" ht="12">
      <c r="G11" s="132"/>
      <c r="H11" s="174"/>
      <c r="I11" s="70"/>
    </row>
    <row r="217" spans="5:6" ht="12">
      <c r="E217" s="31"/>
      <c r="F217" s="132"/>
    </row>
    <row r="218" ht="12">
      <c r="E218" s="38">
        <v>152832.56</v>
      </c>
    </row>
    <row r="219" spans="5:6" ht="12">
      <c r="E219" s="31">
        <v>100000</v>
      </c>
      <c r="F219" s="132"/>
    </row>
    <row r="220" spans="5:6" ht="12">
      <c r="E220" s="31">
        <v>82000</v>
      </c>
      <c r="F220" s="132"/>
    </row>
    <row r="221" spans="5:6" ht="12">
      <c r="E221" s="31">
        <v>150000</v>
      </c>
      <c r="F221" s="132"/>
    </row>
    <row r="222" spans="5:6" ht="12">
      <c r="E222" s="31">
        <v>22500</v>
      </c>
      <c r="F222" s="132"/>
    </row>
  </sheetData>
  <sheetProtection password="9A31" sheet="1" objects="1" scenarios="1"/>
  <printOptions/>
  <pageMargins left="0.6692913385826772" right="0.3937007874015748" top="0.7874015748031497" bottom="0.7086614173228347" header="0.31496062992125984" footer="0.5118110236220472"/>
  <pageSetup blackAndWhite="1" horizontalDpi="300" verticalDpi="300" orientation="landscape" paperSize="9"/>
  <headerFooter alignWithMargins="0">
    <oddHeader>&amp;Lmetzen project &amp; management&amp;RLV Neumarkt Vill - WOBI
28-09-2010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WOBI-IPES</cp:lastModifiedBy>
  <cp:lastPrinted>2011-04-27T08:46:26Z</cp:lastPrinted>
  <dcterms:created xsi:type="dcterms:W3CDTF">2010-06-16T14:28:25Z</dcterms:created>
  <dcterms:modified xsi:type="dcterms:W3CDTF">2011-10-11T06:23:43Z</dcterms:modified>
  <cp:category/>
  <cp:version/>
  <cp:contentType/>
  <cp:contentStatus/>
</cp:coreProperties>
</file>