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 name="Zusatzblatt -foglio aggiuntivo" sheetId="2" r:id="rId2"/>
  </sheets>
  <definedNames>
    <definedName name="_xlnm.Print_Titles" localSheetId="1">'Zusatzblatt -foglio aggiuntivo'!$46:$46</definedName>
  </definedNames>
  <calcPr fullCalcOnLoad="1"/>
</workbook>
</file>

<file path=xl/sharedStrings.xml><?xml version="1.0" encoding="utf-8"?>
<sst xmlns="http://schemas.openxmlformats.org/spreadsheetml/2006/main" count="1517" uniqueCount="448">
  <si>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</si>
  <si>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</si>
  <si>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</si>
  <si>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</si>
  <si>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</si>
  <si>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</si>
  <si>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</si>
  <si>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</si>
  <si>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</si>
  <si>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</si>
  <si>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</si>
  <si>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</si>
  <si>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</si>
  <si>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</si>
  <si>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</si>
  <si>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</si>
  <si>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</si>
  <si>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</si>
  <si>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</si>
  <si>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</si>
  <si>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</si>
  <si>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IMPORTO TOTALE OFFERTO DAL CONCORRENTE
ANGEBOTENER GESAMTBETRAG DES TEILNEHMERS</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</si>
  <si>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</si>
  <si>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</si>
  <si>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</si>
  <si>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</si>
  <si>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Importo in euro oneri da interferenza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</si>
  <si>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</si>
  <si>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</si>
  <si>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</si>
  <si>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</si>
  <si>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</si>
  <si>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</si>
  <si>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</si>
  <si>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</si>
  <si>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Geboren am in
nato a  , il</t>
  </si>
  <si>
    <t>Telefonnummer und Fax
Numero telefono e Fax</t>
  </si>
  <si>
    <t>Betrag der Ausschreibung inklusive Sicherheits- und Personalkosten in Euro</t>
  </si>
  <si>
    <t>Wohnhaft in der Gemeinde und Postleitz.
residente nel comune di  e CAP</t>
  </si>
  <si>
    <t>Indicare, a pena di esclusione,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</si>
  <si>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</si>
  <si>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Importo in euro a base d'asta senza oneri da interferenza</t>
  </si>
  <si>
    <t>Importo in euro a base d'asta compreso di oneri da interferenza e oneri per personale</t>
  </si>
  <si>
    <t xml:space="preserve">Betrag der Kosten für die Sicherheit in Euro </t>
  </si>
  <si>
    <t>Betrag der Ausschreibung ohne Pflichtkosten für Sicherheitskosten in Euro</t>
  </si>
  <si>
    <t>__,__ €</t>
  </si>
  <si>
    <t>ANHANG C1 - ALLEGATO C1</t>
  </si>
  <si>
    <t>KATEGORIEN DER LIEFERUNGEN UND DIENSTLEISTUNGEN – ANGEBOT NACH EINHEITSPREISEN</t>
  </si>
  <si>
    <t>LISTA DELLE CATEGORIE DI FORNITURE E SERVIZI – OFFERTA PREZZI UNITARI</t>
  </si>
  <si>
    <t>Reinigungsdienst der Wände und der Straßenbeläge der Tunnels des Straßennetzes der Autonomen Provinz Bozen für den Zeitraum 2016 und 2017</t>
  </si>
  <si>
    <t>Servizio di pulizia delle pareti e pavimentazioni stradali delle gallerie della rete stradale provinciale per il periodo 2016 e 2017</t>
  </si>
  <si>
    <t>Kodex - Codice CIG:</t>
  </si>
  <si>
    <t>Nr.
n.</t>
  </si>
  <si>
    <t>Position Nr.
posizione n.</t>
  </si>
  <si>
    <t>Beschreibung - Kurztext
denominazione - testo breve</t>
  </si>
  <si>
    <t>Maßeinheit
unità di misura</t>
  </si>
  <si>
    <t>Menge
quantità</t>
  </si>
  <si>
    <t>Einheitspreis
prezzo unitario</t>
  </si>
  <si>
    <t>Gesamtpreis
prezzo totale</t>
  </si>
  <si>
    <t>Reinigung der Tunnelwände maschinell mit Bürsten
Lavaggio dei piedritti di gallerie stradali con spazzolone rotante</t>
  </si>
  <si>
    <t>m²</t>
  </si>
  <si>
    <t>Reinigung des Firstber. bzw. der Tunneldecke maschinell mit Bürsten 
Lavaggio delle calotte delle gallerie stradali con spazzolone rotante</t>
  </si>
  <si>
    <t>Reinigung der Tunnelwände maschinell mit Hochdruckwaschbalken 
Idrolavaggio dei piedritti di gallerie tramite barra ad alta pressione</t>
  </si>
  <si>
    <t>Reinigung des Firstb. bzw. der Tunneldecke maschinell mit Hochdruck
Idrolavaggio delle calotte di gallerie tramite barra ad alta pressione</t>
  </si>
  <si>
    <t xml:space="preserve">Reinigung des gesamten Straßenbelages und der Gehsteige
Pulizia completa della superficie stradale e dei marciapiedi </t>
  </si>
  <si>
    <t>m</t>
  </si>
  <si>
    <t>Gesamtsumme der Reinigungskosten
Somma complessiva dei lavaggi</t>
  </si>
  <si>
    <t>Pos. Nr.</t>
  </si>
  <si>
    <t>Beschreibung
descrizione</t>
  </si>
  <si>
    <t>2016
1° Block / blocco</t>
  </si>
  <si>
    <t>2016
2° Block / blocco</t>
  </si>
  <si>
    <t>2017
1° Block / blocco</t>
  </si>
  <si>
    <t>2017
2° Block / blocco</t>
  </si>
  <si>
    <t>Reinigungskosten Tunnel pro Block
spese lavaggio gallerie per blocco</t>
  </si>
  <si>
    <t>ZUSAMMENFASSUNG / RIEPILOGO</t>
  </si>
  <si>
    <t>Reinigungskosten Tunnel im Jahr 2016
costi lavaggio gallerie nell'anno 2016</t>
  </si>
  <si>
    <t>Reinigungskosten Tunnel im Jahr 2017
costi lavaggio gallerie nell'anno 2017</t>
  </si>
  <si>
    <t>Summe der Dienstleistungen pauschal 
importo servizi a corpo</t>
  </si>
  <si>
    <t>Gesamtsumme der angebotenen Reinigung der Tunnels der Jahre 2016 u. 2017 ohne Sicherheitskosten
Importo totale offerto del lavaggio gallerie degli anni 2016 e 2017 senza oneri di sicurezza</t>
  </si>
  <si>
    <t>Abschlag in %
ribasso in %</t>
  </si>
  <si>
    <t>Gesamtbetrag der Reinigungsarbeiten inkl. Sicherheitskosten
Somma complessiva dei lavaggi e costi per la sicurezza</t>
  </si>
  <si>
    <t>Datum / data</t>
  </si>
  <si>
    <t>2016 1° Block Frühj. / blocco primav.</t>
  </si>
  <si>
    <t xml:space="preserve">      2016 2° Block Herbst / blocco autunno</t>
  </si>
  <si>
    <t>2017 1° Block Frühj. / blocco primav.</t>
  </si>
  <si>
    <t xml:space="preserve">      2017 2° Block Herbst / blocco autunno</t>
  </si>
  <si>
    <t>2016 1°</t>
  </si>
  <si>
    <t>2016 2°</t>
  </si>
  <si>
    <t>2017 1°</t>
  </si>
  <si>
    <t>2017 2°</t>
  </si>
  <si>
    <t>Nr.</t>
  </si>
  <si>
    <t>Art des Tunnels
tipo galleria</t>
  </si>
  <si>
    <t>Ausstatt. Anlagen
impianti install.</t>
  </si>
  <si>
    <t>Wand rx
parete ds
(m)</t>
  </si>
  <si>
    <t>Wand lx
parete sin
(m)</t>
  </si>
  <si>
    <t>Art Ober-fläche
superficie tipo</t>
  </si>
  <si>
    <t>Reinigung / Jahr
pulizia / anno</t>
  </si>
  <si>
    <t>Decken breite
largh. calotta  (m)</t>
  </si>
  <si>
    <t>POS1
Wandr. Bürsten
lav. par. spazzole
(€)</t>
  </si>
  <si>
    <t>POS2
Deckenr. Bürsten
lav. cal. spazzole
(€)</t>
  </si>
  <si>
    <t xml:space="preserve">POS3
Wandreinig.   Hochdruck
idrolavaggio parete alta pressione
(€) </t>
  </si>
  <si>
    <t xml:space="preserve">POS5
Reinigung Straßenbel.
lavaggio superficie stradale
(€) </t>
  </si>
  <si>
    <t>POS4
Deckenrein.   Hochdruck
idrolavaggio calotta alta pressione
(€)</t>
  </si>
  <si>
    <t>2016
Kosten pro Tunnel
spese per galleria
(€)</t>
  </si>
  <si>
    <t>2017
Kosten pro Tunnel
spese per galleria
(€)</t>
  </si>
  <si>
    <t>2016 + 2017
Kosten  Tunnelrein.
Spese lavagg. galleria
(€)</t>
  </si>
  <si>
    <t>2016 1° Block Frühj.
blocco primav.</t>
  </si>
  <si>
    <t>2016 2° Block Herbst
blocco autun.</t>
  </si>
  <si>
    <t>2017 1° Block Frühj.
blocco primav.</t>
  </si>
  <si>
    <t>2017 2° Block Herbst
blocco autun.</t>
  </si>
  <si>
    <t>POS1</t>
  </si>
  <si>
    <t>POS2</t>
  </si>
  <si>
    <t>POS3</t>
  </si>
  <si>
    <t>POS4</t>
  </si>
  <si>
    <t>POS5</t>
  </si>
  <si>
    <t>Bürste - spazzola</t>
  </si>
  <si>
    <t>Hochdruck - idrolav.</t>
  </si>
  <si>
    <t>Straße - strada</t>
  </si>
  <si>
    <t>POS1
Wandr. Bürsten
lav. par. spazzole
(m²)</t>
  </si>
  <si>
    <t>POS2
Deckenr. Bürsten
lav. cal. spazzole
(m²)</t>
  </si>
  <si>
    <t xml:space="preserve">POS3
Wandreinig.   Hochdruck
idrolavaggio parete alta pressione
(m²) </t>
  </si>
  <si>
    <t xml:space="preserve">POS5
Reinigung Straßenbel.
lavaggio superficie stradale
(m) </t>
  </si>
  <si>
    <t>POS4
Deckenrein.   Hochdruck
idrolavaggio calotta alta pressione
(m²)</t>
  </si>
  <si>
    <t>SP2</t>
  </si>
  <si>
    <t>002G0001 HÖLDERLE</t>
  </si>
  <si>
    <t>MARTELLO</t>
  </si>
  <si>
    <t>P</t>
  </si>
  <si>
    <t>BB</t>
  </si>
  <si>
    <t>-</t>
  </si>
  <si>
    <t>002G01  SCHNEELAHN</t>
  </si>
  <si>
    <t>PV</t>
  </si>
  <si>
    <t>002G02  DIGA ZUFRITTSEE</t>
  </si>
  <si>
    <t>G</t>
  </si>
  <si>
    <t>B</t>
  </si>
  <si>
    <t>M</t>
  </si>
  <si>
    <t>SP3</t>
  </si>
  <si>
    <t>003G01   SCHNALS</t>
  </si>
  <si>
    <t>SENALES</t>
  </si>
  <si>
    <t>K</t>
  </si>
  <si>
    <t>003G0101  LADURN</t>
  </si>
  <si>
    <t>003G0102  PLATTHAUS</t>
  </si>
  <si>
    <t>003G02  NEURATEIS</t>
  </si>
  <si>
    <t>003G03  SCHMIED</t>
  </si>
  <si>
    <t>SS38</t>
  </si>
  <si>
    <t>038G02  LATSCH</t>
  </si>
  <si>
    <t>LACES</t>
  </si>
  <si>
    <t>038G03  STABEN</t>
  </si>
  <si>
    <t>NATURNO</t>
  </si>
  <si>
    <t>038G04  NATURNS</t>
  </si>
  <si>
    <t>SS40</t>
  </si>
  <si>
    <t>040G09  GRAUN</t>
  </si>
  <si>
    <t>CURON   VENOSTA</t>
  </si>
  <si>
    <t>SP102</t>
  </si>
  <si>
    <t>102G01  SCHÖNEBEN</t>
  </si>
  <si>
    <t>CURON  VENOSTA</t>
  </si>
  <si>
    <t>SS622</t>
  </si>
  <si>
    <t>622G01  UNTERTHURN</t>
  </si>
  <si>
    <t>STELVIO</t>
  </si>
  <si>
    <t>SP8</t>
  </si>
  <si>
    <t>008G01 SCHENNA</t>
  </si>
  <si>
    <t>SCENA</t>
  </si>
  <si>
    <t>SP9</t>
  </si>
  <si>
    <t>009G01  DORF</t>
  </si>
  <si>
    <t>SAN PANCRAZIO</t>
  </si>
  <si>
    <t>009G02  TUSENGRABLEN</t>
  </si>
  <si>
    <t>009G03  OBERPICHL</t>
  </si>
  <si>
    <t>009G04  STALLBACH</t>
  </si>
  <si>
    <t>009G05  ZUWASSER</t>
  </si>
  <si>
    <t>038G0401  TÖLL</t>
  </si>
  <si>
    <t>LAGUNDO</t>
  </si>
  <si>
    <t>038G0402  TÖLL</t>
  </si>
  <si>
    <t>038G05  MEBO</t>
  </si>
  <si>
    <t>BOLZANO/APPIANO</t>
  </si>
  <si>
    <t>SS44B</t>
  </si>
  <si>
    <t>044BG01  WEIßE MAUER</t>
  </si>
  <si>
    <t>MOSO IN PASSIRIA</t>
  </si>
  <si>
    <t>044BG02 AUE</t>
  </si>
  <si>
    <t>FB</t>
  </si>
  <si>
    <t>044BG03  HEILIGBICHL</t>
  </si>
  <si>
    <t>044BG04  DREIKOFEL</t>
  </si>
  <si>
    <t>044BG05  GSPELL</t>
  </si>
  <si>
    <t>044BG06  LANGER TUNNEL</t>
  </si>
  <si>
    <t>044BG07 TUNNEL N. 7</t>
  </si>
  <si>
    <t>044BG08  FALKENTAL</t>
  </si>
  <si>
    <t>044BG09  RÜNER</t>
  </si>
  <si>
    <t>044BG10  SALTNUSS 1</t>
  </si>
  <si>
    <t>044BG11  SALTNUSS 2</t>
  </si>
  <si>
    <t>044BG12  TUNNEL N. 12</t>
  </si>
  <si>
    <t>044BG13  PFANDLER</t>
  </si>
  <si>
    <t>044BG17  TUNNEL N. 17</t>
  </si>
  <si>
    <t>044BG18  TUNNEL N. 18</t>
  </si>
  <si>
    <t>SS44</t>
  </si>
  <si>
    <t>044G01  WALTEN</t>
  </si>
  <si>
    <t>S.LEONARDO IN  PASSIRIA</t>
  </si>
  <si>
    <t>PM</t>
  </si>
  <si>
    <t>044G0101 QUELLENHOF</t>
  </si>
  <si>
    <t>S. MARTINO IN P.</t>
  </si>
  <si>
    <t>SP88</t>
  </si>
  <si>
    <t>088G01 OBEREGGEN</t>
  </si>
  <si>
    <t>S. PANCRAZIO</t>
  </si>
  <si>
    <t>088G02  PROVEIS</t>
  </si>
  <si>
    <t>088G03  PROVEIS</t>
  </si>
  <si>
    <t>088G04  PROVEIS</t>
  </si>
  <si>
    <t>088G05  LAUREIN</t>
  </si>
  <si>
    <t>LAUREGNO</t>
  </si>
  <si>
    <t>SP98</t>
  </si>
  <si>
    <t>098G01  TERLAN</t>
  </si>
  <si>
    <t>TERLANO</t>
  </si>
  <si>
    <t>098G02  HAFLING</t>
  </si>
  <si>
    <t>VERANO</t>
  </si>
  <si>
    <t>098G03</t>
  </si>
  <si>
    <t>AVELENGO</t>
  </si>
  <si>
    <t>098G04</t>
  </si>
  <si>
    <t>098G05</t>
  </si>
  <si>
    <t>098G06</t>
  </si>
  <si>
    <t>098G07</t>
  </si>
  <si>
    <t>098G08</t>
  </si>
  <si>
    <t>SP185</t>
  </si>
  <si>
    <t>185G01 VARIANTE MERAN</t>
  </si>
  <si>
    <t>MERANO</t>
  </si>
  <si>
    <t>SS238</t>
  </si>
  <si>
    <t>238G0001</t>
  </si>
  <si>
    <t>TESIMO</t>
  </si>
  <si>
    <t>238G02  NARAUN</t>
  </si>
  <si>
    <t>238G03</t>
  </si>
  <si>
    <t>LANA</t>
  </si>
  <si>
    <t>SS12</t>
  </si>
  <si>
    <t>012G01 CASTELFEDER</t>
  </si>
  <si>
    <t xml:space="preserve">ORA </t>
  </si>
  <si>
    <t>012G0101 St. DANIEL</t>
  </si>
  <si>
    <t>ORA</t>
  </si>
  <si>
    <t>012G0103 LEIFERS</t>
  </si>
  <si>
    <t>429+289</t>
  </si>
  <si>
    <t>LAIVES</t>
  </si>
  <si>
    <t>012G02  St. JAKOB</t>
  </si>
  <si>
    <t>SS42</t>
  </si>
  <si>
    <t>042G01  EPPAN</t>
  </si>
  <si>
    <t>APPIANO s.s.d.v.</t>
  </si>
  <si>
    <t>SS48</t>
  </si>
  <si>
    <t>048G01  MONTAN</t>
  </si>
  <si>
    <t>SS241</t>
  </si>
  <si>
    <t>241G01  KARNEID</t>
  </si>
  <si>
    <t>CORNEDO</t>
  </si>
  <si>
    <t>241G0101  KAMPENN</t>
  </si>
  <si>
    <t>BOLZANO</t>
  </si>
  <si>
    <t>241G02 SONNE</t>
  </si>
  <si>
    <t>241G0201 STERN</t>
  </si>
  <si>
    <t>241G0202 HAS</t>
  </si>
  <si>
    <t>241G03 UNTERHÄLSEL</t>
  </si>
  <si>
    <t>241G04 HALSER</t>
  </si>
  <si>
    <t>241G05 WELSCHNOFEN</t>
  </si>
  <si>
    <t>NOVA PONENTE</t>
  </si>
  <si>
    <t>012G03  VIRGL</t>
  </si>
  <si>
    <t>MB</t>
  </si>
  <si>
    <t>012G0301 KARDAUN</t>
  </si>
  <si>
    <t>012G0302 PUNTNOF</t>
  </si>
  <si>
    <t>012G04 HOCHKLAUS</t>
  </si>
  <si>
    <t>012G05 RUDILANDIA</t>
  </si>
  <si>
    <t>012G06  BLUMAU</t>
  </si>
  <si>
    <t>FIE'</t>
  </si>
  <si>
    <t>012G07  ATZWANG</t>
  </si>
  <si>
    <t>RENON</t>
  </si>
  <si>
    <t>012G08</t>
  </si>
  <si>
    <t>012G0802 ATZWANG</t>
  </si>
  <si>
    <t>012G09  KLAUSEN</t>
  </si>
  <si>
    <t>CHIUSA</t>
  </si>
  <si>
    <t>SC19.03</t>
  </si>
  <si>
    <t>019.3G01  BUFELS</t>
  </si>
  <si>
    <t>CASTELROTTO</t>
  </si>
  <si>
    <t>SP24</t>
  </si>
  <si>
    <t>024G01 BLUMAU</t>
  </si>
  <si>
    <t>024G02</t>
  </si>
  <si>
    <t>024G03</t>
  </si>
  <si>
    <t>FIE' NUOVA</t>
  </si>
  <si>
    <t>024G04</t>
  </si>
  <si>
    <t>024G05</t>
  </si>
  <si>
    <t>024G06</t>
  </si>
  <si>
    <t>024G07</t>
  </si>
  <si>
    <t>024G0704</t>
  </si>
  <si>
    <t>024G0705</t>
  </si>
  <si>
    <t xml:space="preserve">024G08 </t>
  </si>
  <si>
    <t>PONTE GARDENA</t>
  </si>
  <si>
    <t>SP26</t>
  </si>
  <si>
    <t>026G01  BARBIAN</t>
  </si>
  <si>
    <t>BARBIANO</t>
  </si>
  <si>
    <t>SP64</t>
  </si>
  <si>
    <t>064G01</t>
  </si>
  <si>
    <t>ORTISEI</t>
  </si>
  <si>
    <t>SP65</t>
  </si>
  <si>
    <t>065G01 MIOLER</t>
  </si>
  <si>
    <t>065G02 WAGNER</t>
  </si>
  <si>
    <t>065G03 SANDEGG</t>
  </si>
  <si>
    <t>TIRES</t>
  </si>
  <si>
    <t>065G04 FROMMER</t>
  </si>
  <si>
    <t>NOVA LEVANTE</t>
  </si>
  <si>
    <t>065G0405 FRANZIN</t>
  </si>
  <si>
    <t>065G05 PAULINA</t>
  </si>
  <si>
    <t>SP82</t>
  </si>
  <si>
    <t>082G01 TROGLER</t>
  </si>
  <si>
    <t>LAION</t>
  </si>
  <si>
    <t>SP87</t>
  </si>
  <si>
    <t>087G01</t>
  </si>
  <si>
    <t>VILLANDRO</t>
  </si>
  <si>
    <t>SP99</t>
  </si>
  <si>
    <t>099G01 FAGENSCHLUCHT</t>
  </si>
  <si>
    <t>SAN GENESIO</t>
  </si>
  <si>
    <t>099G02 WASSERFALL</t>
  </si>
  <si>
    <t>099G03 SCHNECKEN</t>
  </si>
  <si>
    <t>099G04 GERADE</t>
  </si>
  <si>
    <t>099G05 KUNSTGALLERIE</t>
  </si>
  <si>
    <t>099G06 GEIGER</t>
  </si>
  <si>
    <t>099G07 HÜTTER</t>
  </si>
  <si>
    <t>SP139</t>
  </si>
  <si>
    <t>139G01 LAJEN</t>
  </si>
  <si>
    <t>SP171</t>
  </si>
  <si>
    <t>171G01  GLANING</t>
  </si>
  <si>
    <t>SS242Dir</t>
  </si>
  <si>
    <t>242DIRG01 GAMP</t>
  </si>
  <si>
    <t>242DIRG02 GRIESBRUCK</t>
  </si>
  <si>
    <t>242DIRG03 LAGEDER</t>
  </si>
  <si>
    <t>242DIRG04 TORGGLER</t>
  </si>
  <si>
    <t>242DIRG05 BÜHLER</t>
  </si>
  <si>
    <t>242DIRG06 ZERUN</t>
  </si>
  <si>
    <t>SS242</t>
  </si>
  <si>
    <t>242G0001    WAIDBRUCK</t>
  </si>
  <si>
    <t>242G01    PETLIN</t>
  </si>
  <si>
    <t>242G02    SASSLONG</t>
  </si>
  <si>
    <t>S. CRISTINA V. GARDENA</t>
  </si>
  <si>
    <t>242G03    MONTE PANA</t>
  </si>
  <si>
    <t xml:space="preserve">SELVA V. GARDENA </t>
  </si>
  <si>
    <t>SS508</t>
  </si>
  <si>
    <t>508G16</t>
  </si>
  <si>
    <t>508G17</t>
  </si>
  <si>
    <t>508G18</t>
  </si>
  <si>
    <t>508G19</t>
  </si>
  <si>
    <t>508G20  HALBWEG</t>
  </si>
  <si>
    <t>508G21  HALBWEG</t>
  </si>
  <si>
    <t>012G0901  BURGFRIEDEN</t>
  </si>
  <si>
    <t>BRESSANONE</t>
  </si>
  <si>
    <t>012G0902  PFEFFERSBERG</t>
  </si>
  <si>
    <t>012G10  MITTEWALD</t>
  </si>
  <si>
    <t>FORTEZZA</t>
  </si>
  <si>
    <t>012G11  RIED</t>
  </si>
  <si>
    <t>VIPITENO</t>
  </si>
  <si>
    <t>012G12  GOSSENSASS</t>
  </si>
  <si>
    <t>012G13  GOSSENSASS</t>
  </si>
  <si>
    <t>SS12rac</t>
  </si>
  <si>
    <t>012RACG01  VAHRN</t>
  </si>
  <si>
    <t>VARNA</t>
  </si>
  <si>
    <t>SP32</t>
  </si>
  <si>
    <t>032G1   RODENECK</t>
  </si>
  <si>
    <t>RODENGO</t>
  </si>
  <si>
    <t>SS49</t>
  </si>
  <si>
    <t>049G02  MESSAVILLA</t>
  </si>
  <si>
    <t>RIO PUSTERIA</t>
  </si>
  <si>
    <t>049G03  KONVENT</t>
  </si>
  <si>
    <t>SP100</t>
  </si>
  <si>
    <t>100G01</t>
  </si>
  <si>
    <t>SP508</t>
  </si>
  <si>
    <t>508G01 ÖLBERG</t>
  </si>
  <si>
    <t>VAL DI VIZZE</t>
  </si>
  <si>
    <t>SP43</t>
  </si>
  <si>
    <t>043G01</t>
  </si>
  <si>
    <t>VALDAORA</t>
  </si>
  <si>
    <t>043G02</t>
  </si>
  <si>
    <t>SP44</t>
  </si>
  <si>
    <t>044G01</t>
  </si>
  <si>
    <t>ANTERSELVA</t>
  </si>
  <si>
    <t>049G0302  SONNENBURG</t>
  </si>
  <si>
    <t>SAN LORENZO DI SEBATO</t>
  </si>
  <si>
    <t>049G04  BRUNECK-SÜD</t>
  </si>
  <si>
    <t>BRUNICO</t>
  </si>
  <si>
    <t>049G05  WELSBERG</t>
  </si>
  <si>
    <t>MONGUELFO</t>
  </si>
  <si>
    <t>049G06</t>
  </si>
  <si>
    <t>VILLABASSA</t>
  </si>
  <si>
    <t>049G07</t>
  </si>
  <si>
    <t>049G08</t>
  </si>
  <si>
    <t>049G09</t>
  </si>
  <si>
    <t>049G10</t>
  </si>
  <si>
    <t>SP156</t>
  </si>
  <si>
    <t>156G01</t>
  </si>
  <si>
    <t>LAPPAGO</t>
  </si>
  <si>
    <t>SP174</t>
  </si>
  <si>
    <t>174G01</t>
  </si>
  <si>
    <t>MAREBBE</t>
  </si>
  <si>
    <t>SS244</t>
  </si>
  <si>
    <t>244G01 WINKLER</t>
  </si>
  <si>
    <t>244G0101 SAALBACHER</t>
  </si>
  <si>
    <t>244G02 ÜBERSTEINER</t>
  </si>
  <si>
    <t>244G03 GSCHLIER</t>
  </si>
  <si>
    <t>244G04 PALFRADER</t>
  </si>
  <si>
    <t>244G05</t>
  </si>
  <si>
    <t>244G06  PUNT DE FER</t>
  </si>
  <si>
    <t>BADIA</t>
  </si>
  <si>
    <t>SS621</t>
  </si>
  <si>
    <t>621G01  PRETTAU</t>
  </si>
  <si>
    <t>VALLE  AURINA</t>
  </si>
  <si>
    <t>621G05</t>
  </si>
  <si>
    <t>621G0501  HOFER</t>
  </si>
  <si>
    <t>PREDOI</t>
  </si>
  <si>
    <t>621G0502  ALPRECHT</t>
  </si>
  <si>
    <t>621G06   PRETTAU</t>
  </si>
  <si>
    <t>SP97</t>
  </si>
  <si>
    <t>179G01  NORDRING</t>
  </si>
  <si>
    <t>Gesamt / totali</t>
  </si>
  <si>
    <t>Kalendertage
giorni consecutivi</t>
  </si>
  <si>
    <t>Monate
mesi</t>
  </si>
  <si>
    <t>Legende Art des Tunnels / legenda tipo galleria:</t>
  </si>
  <si>
    <t>Legende Ausstattung Anlagen / legenda impianti installati:</t>
  </si>
  <si>
    <t>Legende Art Oberfläche / legenda superficie tipo:</t>
  </si>
  <si>
    <t>Tunnel</t>
  </si>
  <si>
    <t>komplexe Tunnels / gallerie complesse</t>
  </si>
  <si>
    <t>Beton mit Beschichtung / calcestruzzo con vernice</t>
  </si>
  <si>
    <t>Steinschlagschutzgallerie, seitlich offen / paramassi lateralmente aperto</t>
  </si>
  <si>
    <t>Tunnels nur mit Beleuchtung / gallerie solo con illuminazione</t>
  </si>
  <si>
    <t>Beton / calcestruzzo</t>
  </si>
  <si>
    <t>1 Reinigung pro Jahr / 1 lavaggio all'anno</t>
  </si>
  <si>
    <t>Steinschlagschutzgallerie bergseits am Tunnel / paramassi a monte galleria</t>
  </si>
  <si>
    <t>F</t>
  </si>
  <si>
    <t>Fels / roccia</t>
  </si>
  <si>
    <t>Steinschlagschutzgallerie talseits am Tunnel / paramassi a valle galleria</t>
  </si>
  <si>
    <t>Fels mit Beschichtung / roccia con vernice</t>
  </si>
  <si>
    <t>2 Reinigungen pro Jahr / 2 lavaggi all'anno</t>
  </si>
  <si>
    <t>Metall / metallo</t>
  </si>
  <si>
    <t>Metall mit Beschichtung / metallo con vernice</t>
  </si>
  <si>
    <t>1 Reinigung in zwei Jahren / 1 lavaggio entro due anni</t>
  </si>
  <si>
    <r>
      <t xml:space="preserve">zona
</t>
    </r>
    <r>
      <rPr>
        <i/>
        <sz val="9"/>
        <color indexed="8"/>
        <rFont val="Arial"/>
        <family val="2"/>
      </rPr>
      <t>Zone</t>
    </r>
  </si>
  <si>
    <r>
      <t xml:space="preserve">strada
</t>
    </r>
    <r>
      <rPr>
        <i/>
        <sz val="9"/>
        <color indexed="8"/>
        <rFont val="Arial"/>
        <family val="2"/>
      </rPr>
      <t>Strasse</t>
    </r>
  </si>
  <si>
    <r>
      <t xml:space="preserve">codice tunnel
</t>
    </r>
    <r>
      <rPr>
        <i/>
        <sz val="9"/>
        <color indexed="8"/>
        <rFont val="Arial"/>
        <family val="2"/>
      </rPr>
      <t>Tunnel -kodex</t>
    </r>
  </si>
  <si>
    <r>
      <t xml:space="preserve">ubicazione
</t>
    </r>
    <r>
      <rPr>
        <i/>
        <sz val="9"/>
        <color indexed="8"/>
        <rFont val="Arial"/>
        <family val="2"/>
      </rPr>
      <t>Standort</t>
    </r>
  </si>
  <si>
    <r>
      <t xml:space="preserve">comune
</t>
    </r>
    <r>
      <rPr>
        <i/>
        <sz val="9"/>
        <color indexed="8"/>
        <rFont val="Arial"/>
        <family val="2"/>
      </rPr>
      <t>Gemeinde</t>
    </r>
  </si>
  <si>
    <r>
      <t>Höhe Wand
altezza parete</t>
    </r>
    <r>
      <rPr>
        <vertAlign val="subscript"/>
        <sz val="9"/>
        <color indexed="8"/>
        <rFont val="Arial"/>
        <family val="2"/>
      </rPr>
      <t xml:space="preserve"> </t>
    </r>
    <r>
      <rPr>
        <sz val="9"/>
        <color indexed="8"/>
        <rFont val="Arial"/>
        <family val="2"/>
      </rPr>
      <t>(m)</t>
    </r>
  </si>
  <si>
    <r>
      <t>Wandfläche superficie parete</t>
    </r>
    <r>
      <rPr>
        <vertAlign val="subscript"/>
        <sz val="9"/>
        <color indexed="8"/>
        <rFont val="Arial"/>
        <family val="2"/>
      </rPr>
      <t xml:space="preserve">  </t>
    </r>
    <r>
      <rPr>
        <sz val="9"/>
        <color indexed="8"/>
        <rFont val="Arial"/>
        <family val="2"/>
      </rPr>
      <t>(m²)</t>
    </r>
  </si>
  <si>
    <r>
      <t>Fläche Decke
superficie calotta</t>
    </r>
    <r>
      <rPr>
        <vertAlign val="subscript"/>
        <sz val="9"/>
        <color indexed="8"/>
        <rFont val="Arial"/>
        <family val="2"/>
      </rPr>
      <t xml:space="preserve">  </t>
    </r>
    <r>
      <rPr>
        <sz val="9"/>
        <color indexed="8"/>
        <rFont val="Arial"/>
        <family val="2"/>
      </rPr>
      <t>(m²)</t>
    </r>
  </si>
  <si>
    <t>Dienstleistung
servizio</t>
  </si>
  <si>
    <r>
      <t>Er erklärt, dass die einzelnen Wirtschaftsteilnehmer nach GvD Nr. 163/06, Artikel 37, Absatz 4 den jeweils folgenden Anteil an der</t>
    </r>
    <r>
      <rPr>
        <vertAlign val="superscript"/>
        <sz val="14"/>
        <color indexed="10"/>
        <rFont val="Arial"/>
        <family val="2"/>
      </rPr>
      <t xml:space="preserve"> </t>
    </r>
    <r>
      <rPr>
        <vertAlign val="superscript"/>
        <sz val="14"/>
        <color indexed="8"/>
        <rFont val="Arial"/>
        <family val="2"/>
      </rPr>
      <t xml:space="preserve">Dienstleistung ausführen </t>
    </r>
    <r>
      <rPr>
        <vertAlign val="superscript"/>
        <sz val="14"/>
        <rFont val="Arial"/>
        <family val="2"/>
      </rPr>
      <t>werden:
Dichiara che le parti de</t>
    </r>
    <r>
      <rPr>
        <vertAlign val="superscript"/>
        <sz val="14"/>
        <color indexed="8"/>
        <rFont val="Arial"/>
        <family val="2"/>
      </rPr>
      <t>l servizio</t>
    </r>
    <r>
      <rPr>
        <vertAlign val="superscript"/>
        <sz val="14"/>
        <rFont val="Arial"/>
        <family val="2"/>
      </rPr>
      <t xml:space="preserve"> che saranno eseguite dai singoli operatori (ex art. 37 c. 4 del D.lgs 12.04.2006, n. 163) sono quelle sotto riportate, nella misura a fianco di ciascuna indicata:</t>
    </r>
  </si>
  <si>
    <r>
      <t>Beschreibung des Anteils an de</t>
    </r>
    <r>
      <rPr>
        <vertAlign val="superscript"/>
        <sz val="12"/>
        <color indexed="8"/>
        <rFont val="Arial"/>
        <family val="2"/>
      </rPr>
      <t xml:space="preserve">r Dienstleistung </t>
    </r>
    <r>
      <rPr>
        <vertAlign val="superscript"/>
        <sz val="12"/>
        <rFont val="Arial"/>
        <family val="2"/>
      </rPr>
      <t xml:space="preserve">
Descrizione della parte de</t>
    </r>
    <r>
      <rPr>
        <vertAlign val="superscript"/>
        <sz val="12"/>
        <color indexed="8"/>
        <rFont val="Arial"/>
        <family val="2"/>
      </rPr>
      <t>l servizio</t>
    </r>
    <r>
      <rPr>
        <vertAlign val="superscript"/>
        <sz val="12"/>
        <rFont val="Arial"/>
        <family val="2"/>
      </rPr>
      <t xml:space="preserve"> </t>
    </r>
  </si>
  <si>
    <r>
      <t xml:space="preserve">Beschreibung des Anteils an der </t>
    </r>
    <r>
      <rPr>
        <vertAlign val="superscript"/>
        <sz val="12"/>
        <color indexed="8"/>
        <rFont val="Arial"/>
        <family val="2"/>
      </rPr>
      <t xml:space="preserve">Dienstleistung </t>
    </r>
    <r>
      <rPr>
        <vertAlign val="superscript"/>
        <sz val="12"/>
        <rFont val="Arial"/>
        <family val="2"/>
      </rPr>
      <t xml:space="preserve">
Descrizione della parte del </t>
    </r>
    <r>
      <rPr>
        <vertAlign val="superscript"/>
        <sz val="12"/>
        <color indexed="8"/>
        <rFont val="Arial"/>
        <family val="2"/>
      </rPr>
      <t xml:space="preserve">servizio </t>
    </r>
  </si>
  <si>
    <t>ribasso (%)
Abschlag (%)</t>
  </si>
  <si>
    <t>Descrizione
Beschreibung</t>
  </si>
  <si>
    <t>Prezzo totale (senza IVA)
Gesamtpreis (ohne MwSt.)</t>
  </si>
  <si>
    <t>Indicare i costi per il personale adottati per lo svolgimento dell’attività riguardanti la gara in oggetto come risultano dall'allegato C2
Angabe der Personalkosten, welche im Zusammenhang mit der Ausführung der ausgeschriebenen Tätigkeiten stehen, laut Anlage C2</t>
  </si>
  <si>
    <t>importo a base d'asta (senza IVA) senza oneri da interferenza
Ausschreibungsbetrag (ohne MwSt.) ohne Kosten für Interferenzen</t>
  </si>
  <si>
    <t>Kosten für Interferenzen
Oneri da interferenza</t>
  </si>
  <si>
    <t>Ausschreibungssumme ohne Kosten für Interferenzen
Importo a base d'asta senza oneri da interferenza</t>
  </si>
  <si>
    <t>AOV/CA /042 - 2015</t>
  </si>
  <si>
    <t>64383327A3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</si>
</sst>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 numFmtId="182" formatCode="0.000"/>
    <numFmt numFmtId="183" formatCode="0.0"/>
    <numFmt numFmtId="184" formatCode="0.0000"/>
    <numFmt numFmtId="185" formatCode="#,##0.0"/>
    <numFmt numFmtId="186" formatCode="0.0000000"/>
    <numFmt numFmtId="187" formatCode="0.000000"/>
    <numFmt numFmtId="188" formatCode="0.00000"/>
    <numFmt numFmtId="189" formatCode="0.00000000"/>
    <numFmt numFmtId="190" formatCode="&quot;€&quot;\ #,##0.00"/>
    <numFmt numFmtId="191" formatCode="#,##0.0000"/>
    <numFmt numFmtId="192" formatCode="0.0%"/>
    <numFmt numFmtId="193" formatCode="0.000000000"/>
    <numFmt numFmtId="194" formatCode="#,##0.00\ [$€-1]"/>
    <numFmt numFmtId="195" formatCode="#,##0.00\ &quot;€&quot;"/>
    <numFmt numFmtId="196" formatCode="[$€-2]\ #,##0.00;[Red]\-[$€-2]\ #,##0.00"/>
  </numFmts>
  <fonts count="6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vertAlign val="superscript"/>
      <sz val="14"/>
      <color indexed="10"/>
      <name val="Arial"/>
      <family val="2"/>
    </font>
    <font>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sz val="18"/>
      <color indexed="8"/>
      <name val="Arial"/>
      <family val="2"/>
    </font>
    <font>
      <b/>
      <u val="single"/>
      <sz val="18"/>
      <color indexed="8"/>
      <name val="Arial"/>
      <family val="2"/>
    </font>
    <font>
      <sz val="18"/>
      <color indexed="17"/>
      <name val="Arial"/>
      <family val="2"/>
    </font>
    <font>
      <sz val="18"/>
      <name val="Arial"/>
      <family val="2"/>
    </font>
    <font>
      <b/>
      <sz val="18"/>
      <color indexed="8"/>
      <name val="Arial"/>
      <family val="2"/>
    </font>
    <font>
      <sz val="9"/>
      <color indexed="8"/>
      <name val="Arial"/>
      <family val="2"/>
    </font>
    <font>
      <b/>
      <u val="single"/>
      <sz val="9"/>
      <color indexed="8"/>
      <name val="Arial"/>
      <family val="2"/>
    </font>
    <font>
      <sz val="9"/>
      <color indexed="17"/>
      <name val="Arial"/>
      <family val="2"/>
    </font>
    <font>
      <sz val="12"/>
      <color indexed="8"/>
      <name val="Arial"/>
      <family val="2"/>
    </font>
    <font>
      <b/>
      <sz val="12"/>
      <color indexed="8"/>
      <name val="Arial"/>
      <family val="2"/>
    </font>
    <font>
      <b/>
      <sz val="12"/>
      <name val="Arial"/>
      <family val="2"/>
    </font>
    <font>
      <sz val="11"/>
      <color indexed="8"/>
      <name val="Arial"/>
      <family val="2"/>
    </font>
    <font>
      <sz val="11"/>
      <name val="Arial"/>
      <family val="2"/>
    </font>
    <font>
      <b/>
      <sz val="11"/>
      <name val="Arial"/>
      <family val="2"/>
    </font>
    <font>
      <b/>
      <sz val="11"/>
      <color indexed="8"/>
      <name val="Arial"/>
      <family val="2"/>
    </font>
    <font>
      <sz val="12"/>
      <color indexed="8"/>
      <name val="Calibri"/>
      <family val="2"/>
    </font>
    <font>
      <b/>
      <sz val="9"/>
      <color indexed="8"/>
      <name val="Arial"/>
      <family val="2"/>
    </font>
    <font>
      <sz val="10"/>
      <color indexed="8"/>
      <name val="Arial"/>
      <family val="2"/>
    </font>
    <font>
      <b/>
      <u val="single"/>
      <sz val="10"/>
      <color indexed="8"/>
      <name val="Arial"/>
      <family val="2"/>
    </font>
    <font>
      <sz val="10"/>
      <color indexed="17"/>
      <name val="Arial"/>
      <family val="2"/>
    </font>
    <font>
      <i/>
      <sz val="9"/>
      <color indexed="8"/>
      <name val="Arial"/>
      <family val="2"/>
    </font>
    <font>
      <vertAlign val="subscript"/>
      <sz val="9"/>
      <color indexed="8"/>
      <name val="Arial"/>
      <family val="2"/>
    </font>
    <font>
      <i/>
      <sz val="9"/>
      <name val="Arial"/>
      <family val="2"/>
    </font>
    <font>
      <b/>
      <sz val="9"/>
      <color indexed="17"/>
      <name val="Arial"/>
      <family val="2"/>
    </font>
    <font>
      <sz val="9"/>
      <name val="MS Sans Serif"/>
      <family val="2"/>
    </font>
    <font>
      <b/>
      <sz val="9"/>
      <color indexed="10"/>
      <name val="Arial"/>
      <family val="2"/>
    </font>
    <font>
      <i/>
      <u val="single"/>
      <sz val="11"/>
      <color indexed="8"/>
      <name val="Arial"/>
      <family val="2"/>
    </font>
    <font>
      <sz val="11"/>
      <color indexed="17"/>
      <name val="Arial"/>
      <family val="2"/>
    </font>
    <font>
      <vertAlign val="superscript"/>
      <sz val="14"/>
      <color indexed="8"/>
      <name val="Arial"/>
      <family val="2"/>
    </font>
    <font>
      <vertAlign val="superscript"/>
      <sz val="12"/>
      <color indexed="8"/>
      <name val="Arial"/>
      <family val="2"/>
    </font>
    <font>
      <sz val="8"/>
      <color indexed="8"/>
      <name val="Arial"/>
      <family val="2"/>
    </font>
    <font>
      <b/>
      <vertAlign val="superscrip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s>
  <borders count="1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color indexed="55"/>
      </right>
      <top style="medium"/>
      <bottom style="thin"/>
    </border>
    <border>
      <left style="thin">
        <color indexed="55"/>
      </left>
      <right style="thin">
        <color indexed="55"/>
      </right>
      <top style="medium"/>
      <bottom style="thin"/>
    </border>
    <border>
      <left style="thin">
        <color indexed="55"/>
      </left>
      <right style="medium"/>
      <top style="medium"/>
      <bottom style="thin"/>
    </border>
    <border>
      <left style="thin">
        <color indexed="55"/>
      </left>
      <right style="thin"/>
      <top style="medium"/>
      <bottom style="thin"/>
    </border>
    <border>
      <left style="thin"/>
      <right style="thin">
        <color indexed="55"/>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color indexed="55"/>
      </right>
      <top style="thin"/>
      <bottom style="hair">
        <color indexed="55"/>
      </bottom>
    </border>
    <border>
      <left style="thin">
        <color indexed="55"/>
      </left>
      <right style="thin">
        <color indexed="55"/>
      </right>
      <top style="thin"/>
      <bottom style="hair">
        <color indexed="55"/>
      </bottom>
    </border>
    <border>
      <left style="thin">
        <color indexed="55"/>
      </left>
      <right style="medium"/>
      <top style="thin"/>
      <bottom style="hair">
        <color indexed="55"/>
      </bottom>
    </border>
    <border>
      <left style="medium"/>
      <right style="medium"/>
      <top style="thin"/>
      <bottom style="hair">
        <color indexed="55"/>
      </bottom>
    </border>
    <border>
      <left style="medium"/>
      <right style="thin">
        <color indexed="55"/>
      </right>
      <top>
        <color indexed="63"/>
      </top>
      <bottom style="hair"/>
    </border>
    <border>
      <left style="thin">
        <color indexed="55"/>
      </left>
      <right style="thin">
        <color indexed="55"/>
      </right>
      <top>
        <color indexed="63"/>
      </top>
      <bottom style="hair">
        <color indexed="55"/>
      </bottom>
    </border>
    <border>
      <left style="thin">
        <color indexed="55"/>
      </left>
      <right style="medium"/>
      <top>
        <color indexed="63"/>
      </top>
      <bottom style="hair">
        <color indexed="55"/>
      </bottom>
    </border>
    <border>
      <left style="medium"/>
      <right style="thin">
        <color indexed="55"/>
      </right>
      <top>
        <color indexed="63"/>
      </top>
      <bottom style="hair">
        <color indexed="55"/>
      </bottom>
    </border>
    <border>
      <left style="medium"/>
      <right style="thin">
        <color indexed="55"/>
      </right>
      <top style="hair">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medium"/>
      <top style="hair">
        <color indexed="55"/>
      </top>
      <bottom style="hair">
        <color indexed="55"/>
      </bottom>
    </border>
    <border>
      <left style="medium"/>
      <right style="medium"/>
      <top style="hair">
        <color indexed="55"/>
      </top>
      <bottom style="hair">
        <color indexed="55"/>
      </bottom>
    </border>
    <border>
      <left style="medium"/>
      <right style="thin">
        <color indexed="55"/>
      </right>
      <top style="hair"/>
      <bottom style="hair">
        <color indexed="55"/>
      </bottom>
    </border>
    <border>
      <left style="thin">
        <color indexed="55"/>
      </left>
      <right style="thin">
        <color indexed="55"/>
      </right>
      <top style="hair"/>
      <bottom style="hair">
        <color indexed="55"/>
      </bottom>
    </border>
    <border>
      <left style="thin">
        <color indexed="55"/>
      </left>
      <right style="medium"/>
      <top style="hair"/>
      <bottom style="hair">
        <color indexed="55"/>
      </bottom>
    </border>
    <border>
      <left style="medium"/>
      <right style="thin">
        <color indexed="55"/>
      </right>
      <top style="hair">
        <color indexed="55"/>
      </top>
      <bottom style="thin"/>
    </border>
    <border>
      <left style="thin">
        <color indexed="55"/>
      </left>
      <right style="thin">
        <color indexed="55"/>
      </right>
      <top style="hair">
        <color indexed="55"/>
      </top>
      <bottom style="thin"/>
    </border>
    <border>
      <left style="thin">
        <color indexed="55"/>
      </left>
      <right style="medium"/>
      <top style="hair">
        <color indexed="55"/>
      </top>
      <bottom style="thin"/>
    </border>
    <border>
      <left style="medium"/>
      <right style="medium"/>
      <top style="hair">
        <color indexed="55"/>
      </top>
      <bottom style="thin"/>
    </border>
    <border>
      <left style="medium"/>
      <right style="thin">
        <color indexed="55"/>
      </right>
      <top style="hair">
        <color indexed="55"/>
      </top>
      <bottom>
        <color indexed="63"/>
      </bottom>
    </border>
    <border>
      <left style="thin">
        <color indexed="55"/>
      </left>
      <right style="thin">
        <color indexed="55"/>
      </right>
      <top style="hair">
        <color indexed="55"/>
      </top>
      <bottom>
        <color indexed="63"/>
      </bottom>
    </border>
    <border>
      <left style="thin">
        <color indexed="55"/>
      </left>
      <right style="medium"/>
      <top style="hair">
        <color indexed="55"/>
      </top>
      <bottom>
        <color indexed="63"/>
      </bottom>
    </border>
    <border>
      <left style="thin">
        <color indexed="55"/>
      </left>
      <right style="thin">
        <color indexed="55"/>
      </right>
      <top>
        <color indexed="63"/>
      </top>
      <bottom>
        <color indexed="63"/>
      </bottom>
    </border>
    <border>
      <left style="thin">
        <color indexed="55"/>
      </left>
      <right style="medium"/>
      <top>
        <color indexed="63"/>
      </top>
      <bottom>
        <color indexed="63"/>
      </bottom>
    </border>
    <border>
      <left style="medium"/>
      <right style="thin">
        <color indexed="55"/>
      </right>
      <top>
        <color indexed="63"/>
      </top>
      <bottom>
        <color indexed="63"/>
      </bottom>
    </border>
    <border>
      <left style="medium"/>
      <right style="thin">
        <color indexed="55"/>
      </right>
      <top style="hair"/>
      <bottom>
        <color indexed="63"/>
      </bottom>
    </border>
    <border>
      <left style="thin">
        <color indexed="55"/>
      </left>
      <right style="thin">
        <color indexed="55"/>
      </right>
      <top style="hair"/>
      <bottom>
        <color indexed="63"/>
      </bottom>
    </border>
    <border>
      <left style="thin">
        <color indexed="55"/>
      </left>
      <right style="medium"/>
      <top style="hair"/>
      <bottom>
        <color indexed="63"/>
      </bottom>
    </border>
    <border>
      <left style="medium"/>
      <right style="thin">
        <color indexed="55"/>
      </right>
      <top style="thin"/>
      <bottom style="medium"/>
    </border>
    <border>
      <left style="thin">
        <color indexed="55"/>
      </left>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color indexed="55"/>
      </left>
      <right style="thin">
        <color indexed="55"/>
      </right>
      <top style="thin"/>
      <bottom style="medium"/>
    </border>
    <border>
      <left style="thin">
        <color indexed="55"/>
      </left>
      <right style="medium"/>
      <top style="thin"/>
      <bottom style="medium"/>
    </border>
    <border>
      <left style="thin"/>
      <right style="thin"/>
      <top style="thin"/>
      <bottom style="medium"/>
    </border>
    <border>
      <left style="thin"/>
      <right style="medium"/>
      <top style="thin"/>
      <bottom style="medium"/>
    </border>
    <border>
      <left style="thin">
        <color indexed="55"/>
      </left>
      <right style="thin"/>
      <top>
        <color indexed="63"/>
      </top>
      <bottom style="hair">
        <color indexed="55"/>
      </bottom>
    </border>
    <border>
      <left style="thin"/>
      <right style="thin">
        <color indexed="55"/>
      </right>
      <top>
        <color indexed="63"/>
      </top>
      <bottom style="hair">
        <color indexed="55"/>
      </bottom>
    </border>
    <border>
      <left style="medium"/>
      <right style="thin">
        <color indexed="55"/>
      </right>
      <top style="medium"/>
      <bottom style="hair">
        <color indexed="55"/>
      </bottom>
    </border>
    <border>
      <left style="thin">
        <color indexed="55"/>
      </left>
      <right style="thin">
        <color indexed="55"/>
      </right>
      <top style="medium"/>
      <bottom style="hair">
        <color indexed="55"/>
      </bottom>
    </border>
    <border>
      <left style="thin">
        <color indexed="55"/>
      </left>
      <right style="medium"/>
      <top style="medium"/>
      <bottom style="hair">
        <color indexed="55"/>
      </bottom>
    </border>
    <border>
      <left style="medium"/>
      <right style="medium"/>
      <top style="medium"/>
      <bottom style="hair">
        <color indexed="22"/>
      </bottom>
    </border>
    <border>
      <left style="medium"/>
      <right style="medium"/>
      <top style="medium"/>
      <bottom style="hair">
        <color indexed="55"/>
      </bottom>
    </border>
    <border>
      <left style="thin">
        <color indexed="55"/>
      </left>
      <right style="thin"/>
      <top style="hair">
        <color indexed="55"/>
      </top>
      <bottom style="hair">
        <color indexed="55"/>
      </bottom>
    </border>
    <border>
      <left style="thin"/>
      <right style="thin">
        <color indexed="55"/>
      </right>
      <top style="hair">
        <color indexed="55"/>
      </top>
      <bottom style="hair">
        <color indexed="55"/>
      </bottom>
    </border>
    <border>
      <left style="medium"/>
      <right style="medium"/>
      <top style="hair">
        <color indexed="22"/>
      </top>
      <bottom style="hair">
        <color indexed="22"/>
      </bottom>
    </border>
    <border>
      <left style="thin">
        <color indexed="55"/>
      </left>
      <right style="thin"/>
      <top style="hair">
        <color indexed="55"/>
      </top>
      <bottom>
        <color indexed="63"/>
      </bottom>
    </border>
    <border>
      <left style="thin"/>
      <right style="thin">
        <color indexed="55"/>
      </right>
      <top style="hair">
        <color indexed="55"/>
      </top>
      <bottom>
        <color indexed="63"/>
      </bottom>
    </border>
    <border>
      <left style="medium"/>
      <right style="medium"/>
      <top style="hair">
        <color indexed="22"/>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hair">
        <color indexed="55"/>
      </top>
      <bottom style="hair">
        <color indexed="55"/>
      </bottom>
    </border>
    <border>
      <left style="thin"/>
      <right style="thin"/>
      <top style="hair">
        <color indexed="55"/>
      </top>
      <bottom style="hair">
        <color indexed="55"/>
      </bottom>
    </border>
    <border>
      <left style="thin"/>
      <right style="medium"/>
      <top style="hair">
        <color indexed="55"/>
      </top>
      <bottom style="hair">
        <color indexed="55"/>
      </bottom>
    </border>
    <border>
      <left style="medium"/>
      <right style="thin"/>
      <top style="hair">
        <color indexed="55"/>
      </top>
      <bottom>
        <color indexed="63"/>
      </bottom>
    </border>
    <border>
      <left style="thin"/>
      <right style="thin"/>
      <top style="hair">
        <color indexed="55"/>
      </top>
      <bottom>
        <color indexed="63"/>
      </bottom>
    </border>
    <border>
      <left style="thin"/>
      <right style="medium"/>
      <top style="hair">
        <color indexed="55"/>
      </top>
      <bottom>
        <color indexed="63"/>
      </bottom>
    </border>
    <border>
      <left style="medium"/>
      <right style="hair"/>
      <top style="hair">
        <color indexed="55"/>
      </top>
      <bottom style="hair">
        <color indexed="55"/>
      </bottom>
    </border>
    <border>
      <left style="hair"/>
      <right style="thin">
        <color indexed="55"/>
      </right>
      <top style="hair">
        <color indexed="55"/>
      </top>
      <bottom style="hair">
        <color indexed="55"/>
      </bottom>
    </border>
    <border>
      <left style="medium"/>
      <right style="thin">
        <color indexed="55"/>
      </right>
      <top style="thin"/>
      <bottom style="double"/>
    </border>
    <border>
      <left style="thin">
        <color indexed="55"/>
      </left>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style="thin">
        <color indexed="55"/>
      </left>
      <right style="thin">
        <color indexed="55"/>
      </right>
      <top style="thin"/>
      <bottom style="double"/>
    </border>
    <border>
      <left style="thin">
        <color indexed="55"/>
      </left>
      <right style="medium"/>
      <top style="thin"/>
      <bottom style="double"/>
    </border>
    <border>
      <left style="medium"/>
      <right style="medium"/>
      <top style="thin"/>
      <bottom style="double"/>
    </border>
    <border>
      <left style="medium"/>
      <right>
        <color indexed="63"/>
      </right>
      <top style="double"/>
      <bottom style="medium"/>
    </border>
    <border>
      <left>
        <color indexed="63"/>
      </left>
      <right>
        <color indexed="63"/>
      </right>
      <top style="double"/>
      <bottom style="medium"/>
    </border>
    <border>
      <left style="medium"/>
      <right style="thin">
        <color indexed="55"/>
      </right>
      <top style="double"/>
      <bottom style="medium"/>
    </border>
    <border>
      <left style="thin">
        <color indexed="55"/>
      </left>
      <right style="thin">
        <color indexed="55"/>
      </right>
      <top style="double"/>
      <bottom style="medium"/>
    </border>
    <border>
      <left style="thin">
        <color indexed="55"/>
      </left>
      <right style="medium"/>
      <top style="double"/>
      <bottom style="medium"/>
    </border>
    <border>
      <left style="medium"/>
      <right style="medium"/>
      <top style="double"/>
      <bottom style="medium"/>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style="thin"/>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2" borderId="0" applyNumberFormat="0" applyBorder="0" applyAlignment="0" applyProtection="0"/>
    <xf numFmtId="0" fontId="16"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16"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1">
    <xf numFmtId="0" fontId="0" fillId="0" borderId="0" xfId="0" applyAlignment="1">
      <alignment/>
    </xf>
    <xf numFmtId="0" fontId="7" fillId="0" borderId="0" xfId="0" applyFont="1" applyFill="1" applyBorder="1" applyAlignment="1" applyProtection="1">
      <alignment horizontal="left" wrapText="1"/>
      <protection/>
    </xf>
    <xf numFmtId="0" fontId="5" fillId="0" borderId="10"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12" xfId="0" applyFont="1" applyBorder="1" applyAlignment="1" applyProtection="1">
      <alignment/>
      <protection locked="0"/>
    </xf>
    <xf numFmtId="0" fontId="0" fillId="0" borderId="0" xfId="0" applyFont="1" applyBorder="1" applyAlignment="1" applyProtection="1">
      <alignment vertical="center"/>
      <protection/>
    </xf>
    <xf numFmtId="4" fontId="0" fillId="0" borderId="12"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11" xfId="0" applyFont="1" applyFill="1" applyBorder="1" applyAlignment="1" applyProtection="1">
      <alignment horizontal="left" wrapText="1"/>
      <protection/>
    </xf>
    <xf numFmtId="0" fontId="8" fillId="0" borderId="13"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172" fontId="8" fillId="0" borderId="13"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16" borderId="15" xfId="0" applyFont="1" applyFill="1" applyBorder="1" applyAlignment="1" applyProtection="1">
      <alignment wrapText="1"/>
      <protection/>
    </xf>
    <xf numFmtId="0" fontId="10" fillId="16" borderId="16" xfId="0" applyFont="1" applyFill="1" applyBorder="1" applyAlignment="1" applyProtection="1">
      <alignment wrapText="1"/>
      <protection/>
    </xf>
    <xf numFmtId="0" fontId="10" fillId="16" borderId="16" xfId="0" applyFont="1" applyFill="1" applyBorder="1" applyAlignment="1" applyProtection="1">
      <alignment wrapText="1"/>
      <protection locked="0"/>
    </xf>
    <xf numFmtId="0" fontId="10" fillId="16" borderId="17" xfId="0" applyFont="1" applyFill="1" applyBorder="1" applyAlignment="1" applyProtection="1">
      <alignment wrapText="1"/>
      <protection locked="0"/>
    </xf>
    <xf numFmtId="0" fontId="34" fillId="16" borderId="18" xfId="51" applyFont="1" applyFill="1" applyBorder="1" applyAlignment="1" applyProtection="1">
      <alignment horizontal="center" vertical="center"/>
      <protection/>
    </xf>
    <xf numFmtId="0" fontId="35" fillId="16" borderId="11" xfId="51" applyFont="1" applyFill="1" applyBorder="1" applyAlignment="1" applyProtection="1">
      <alignment horizontal="left" vertical="center"/>
      <protection/>
    </xf>
    <xf numFmtId="0" fontId="34" fillId="16" borderId="11" xfId="51" applyFont="1" applyFill="1" applyBorder="1" applyAlignment="1" applyProtection="1">
      <alignment horizontal="left" vertical="center"/>
      <protection/>
    </xf>
    <xf numFmtId="0" fontId="34" fillId="16" borderId="11" xfId="51" applyFont="1" applyFill="1" applyBorder="1" applyAlignment="1" applyProtection="1">
      <alignment horizontal="center" vertical="center"/>
      <protection/>
    </xf>
    <xf numFmtId="0" fontId="36" fillId="16" borderId="11" xfId="51" applyFont="1" applyFill="1" applyBorder="1" applyAlignment="1" applyProtection="1">
      <alignment horizontal="right" vertical="center"/>
      <protection/>
    </xf>
    <xf numFmtId="0" fontId="36" fillId="16" borderId="11" xfId="51" applyFont="1" applyFill="1" applyBorder="1" applyAlignment="1" applyProtection="1">
      <alignment horizontal="center" vertical="center"/>
      <protection/>
    </xf>
    <xf numFmtId="4" fontId="34" fillId="16" borderId="11" xfId="51" applyNumberFormat="1" applyFont="1" applyFill="1" applyBorder="1" applyAlignment="1" applyProtection="1">
      <alignment horizontal="center" vertical="center"/>
      <protection/>
    </xf>
    <xf numFmtId="0" fontId="34" fillId="16" borderId="11" xfId="51" applyFont="1" applyFill="1" applyBorder="1" applyAlignment="1" applyProtection="1">
      <alignment horizontal="right" vertical="center"/>
      <protection/>
    </xf>
    <xf numFmtId="1" fontId="37" fillId="16" borderId="11" xfId="51" applyNumberFormat="1" applyFont="1" applyFill="1" applyBorder="1" applyAlignment="1" applyProtection="1">
      <alignment horizontal="center" vertical="center"/>
      <protection/>
    </xf>
    <xf numFmtId="1" fontId="37" fillId="16" borderId="19" xfId="51" applyNumberFormat="1" applyFont="1" applyFill="1" applyBorder="1" applyAlignment="1" applyProtection="1">
      <alignment horizontal="center" vertical="center"/>
      <protection/>
    </xf>
    <xf numFmtId="0" fontId="34" fillId="0" borderId="0" xfId="51" applyFont="1" applyFill="1" applyBorder="1" applyAlignment="1" applyProtection="1">
      <alignment horizontal="center" vertical="center"/>
      <protection/>
    </xf>
    <xf numFmtId="4" fontId="34" fillId="0" borderId="0" xfId="51" applyNumberFormat="1" applyFont="1" applyFill="1" applyBorder="1" applyAlignment="1" applyProtection="1">
      <alignment horizontal="center" vertical="center"/>
      <protection/>
    </xf>
    <xf numFmtId="0" fontId="34" fillId="0" borderId="0" xfId="51" applyFont="1" applyFill="1" applyBorder="1" applyAlignment="1" applyProtection="1">
      <alignment horizontal="right" vertical="center"/>
      <protection/>
    </xf>
    <xf numFmtId="0" fontId="34" fillId="16" borderId="20" xfId="51" applyFont="1" applyFill="1" applyBorder="1" applyAlignment="1" applyProtection="1">
      <alignment horizontal="center" vertical="center"/>
      <protection/>
    </xf>
    <xf numFmtId="0" fontId="38" fillId="16" borderId="0" xfId="51" applyFont="1" applyFill="1" applyBorder="1" applyAlignment="1" applyProtection="1">
      <alignment horizontal="left" vertical="center"/>
      <protection/>
    </xf>
    <xf numFmtId="0" fontId="34" fillId="16" borderId="0" xfId="51" applyFont="1" applyFill="1" applyBorder="1" applyAlignment="1" applyProtection="1">
      <alignment horizontal="left" vertical="center"/>
      <protection/>
    </xf>
    <xf numFmtId="0" fontId="34" fillId="16" borderId="0" xfId="51" applyFont="1" applyFill="1" applyBorder="1" applyAlignment="1" applyProtection="1">
      <alignment horizontal="center" vertical="center"/>
      <protection/>
    </xf>
    <xf numFmtId="0" fontId="36" fillId="16" borderId="0" xfId="51" applyFont="1" applyFill="1" applyBorder="1" applyAlignment="1" applyProtection="1">
      <alignment horizontal="right" vertical="center"/>
      <protection/>
    </xf>
    <xf numFmtId="0" fontId="36" fillId="16" borderId="0" xfId="51" applyFont="1" applyFill="1" applyBorder="1" applyAlignment="1" applyProtection="1">
      <alignment horizontal="center" vertical="center"/>
      <protection/>
    </xf>
    <xf numFmtId="4" fontId="34" fillId="16" borderId="0" xfId="51" applyNumberFormat="1" applyFont="1" applyFill="1" applyBorder="1" applyAlignment="1" applyProtection="1">
      <alignment horizontal="center" vertical="center"/>
      <protection/>
    </xf>
    <xf numFmtId="0" fontId="34" fillId="16" borderId="0" xfId="51" applyFont="1" applyFill="1" applyBorder="1" applyAlignment="1" applyProtection="1">
      <alignment horizontal="right" vertical="center"/>
      <protection/>
    </xf>
    <xf numFmtId="1" fontId="37" fillId="16" borderId="0" xfId="51" applyNumberFormat="1" applyFont="1" applyFill="1" applyBorder="1" applyAlignment="1" applyProtection="1">
      <alignment horizontal="center" vertical="center"/>
      <protection/>
    </xf>
    <xf numFmtId="1" fontId="37" fillId="16" borderId="12" xfId="51" applyNumberFormat="1" applyFont="1" applyFill="1" applyBorder="1" applyAlignment="1" applyProtection="1">
      <alignment horizontal="center" vertical="center"/>
      <protection/>
    </xf>
    <xf numFmtId="0" fontId="34" fillId="16" borderId="21" xfId="51" applyFont="1" applyFill="1" applyBorder="1" applyAlignment="1" applyProtection="1">
      <alignment horizontal="center" vertical="center"/>
      <protection/>
    </xf>
    <xf numFmtId="0" fontId="38" fillId="16" borderId="10" xfId="51" applyFont="1" applyFill="1" applyBorder="1" applyAlignment="1" applyProtection="1">
      <alignment horizontal="left" vertical="center"/>
      <protection/>
    </xf>
    <xf numFmtId="0" fontId="34" fillId="16" borderId="10" xfId="51" applyFont="1" applyFill="1" applyBorder="1" applyAlignment="1" applyProtection="1">
      <alignment horizontal="left" vertical="center"/>
      <protection/>
    </xf>
    <xf numFmtId="0" fontId="34" fillId="16" borderId="10" xfId="51" applyFont="1" applyFill="1" applyBorder="1" applyAlignment="1" applyProtection="1">
      <alignment horizontal="center" vertical="center"/>
      <protection/>
    </xf>
    <xf numFmtId="0" fontId="36" fillId="16" borderId="10" xfId="51" applyFont="1" applyFill="1" applyBorder="1" applyAlignment="1" applyProtection="1">
      <alignment horizontal="right" vertical="center"/>
      <protection/>
    </xf>
    <xf numFmtId="0" fontId="36" fillId="16" borderId="10" xfId="51" applyFont="1" applyFill="1" applyBorder="1" applyAlignment="1" applyProtection="1">
      <alignment horizontal="center" vertical="center"/>
      <protection/>
    </xf>
    <xf numFmtId="4" fontId="34" fillId="16" borderId="10" xfId="51" applyNumberFormat="1" applyFont="1" applyFill="1" applyBorder="1" applyAlignment="1" applyProtection="1">
      <alignment horizontal="center" vertical="center"/>
      <protection/>
    </xf>
    <xf numFmtId="0" fontId="34" fillId="16" borderId="10" xfId="51" applyFont="1" applyFill="1" applyBorder="1" applyAlignment="1" applyProtection="1">
      <alignment horizontal="right" vertical="center"/>
      <protection/>
    </xf>
    <xf numFmtId="1" fontId="37" fillId="16" borderId="10" xfId="51" applyNumberFormat="1" applyFont="1" applyFill="1" applyBorder="1" applyAlignment="1" applyProtection="1">
      <alignment horizontal="center" vertical="center"/>
      <protection/>
    </xf>
    <xf numFmtId="1" fontId="37" fillId="16" borderId="22" xfId="51" applyNumberFormat="1" applyFont="1" applyFill="1" applyBorder="1" applyAlignment="1" applyProtection="1">
      <alignment horizontal="center" vertical="center"/>
      <protection/>
    </xf>
    <xf numFmtId="0" fontId="35" fillId="0" borderId="0" xfId="51" applyFont="1" applyFill="1" applyBorder="1" applyAlignment="1" applyProtection="1">
      <alignment horizontal="left" vertical="center"/>
      <protection/>
    </xf>
    <xf numFmtId="0" fontId="34" fillId="0" borderId="0" xfId="51" applyFont="1" applyFill="1" applyBorder="1" applyAlignment="1" applyProtection="1">
      <alignment horizontal="left" vertical="center"/>
      <protection/>
    </xf>
    <xf numFmtId="0" fontId="36" fillId="0" borderId="0" xfId="51" applyFont="1" applyFill="1" applyBorder="1" applyAlignment="1" applyProtection="1">
      <alignment horizontal="right" vertical="center"/>
      <protection/>
    </xf>
    <xf numFmtId="0" fontId="36" fillId="0" borderId="0" xfId="51" applyFont="1" applyFill="1" applyBorder="1" applyAlignment="1" applyProtection="1">
      <alignment horizontal="center" vertical="center"/>
      <protection/>
    </xf>
    <xf numFmtId="1" fontId="37" fillId="0" borderId="0" xfId="51" applyNumberFormat="1" applyFont="1" applyFill="1" applyBorder="1" applyAlignment="1" applyProtection="1">
      <alignment horizontal="center" vertical="center"/>
      <protection/>
    </xf>
    <xf numFmtId="0" fontId="38" fillId="16" borderId="11" xfId="51" applyFont="1" applyFill="1" applyBorder="1" applyAlignment="1" applyProtection="1">
      <alignment horizontal="left" vertical="center"/>
      <protection/>
    </xf>
    <xf numFmtId="0" fontId="39" fillId="0" borderId="0" xfId="51" applyFont="1" applyFill="1" applyBorder="1" applyAlignment="1" applyProtection="1">
      <alignment horizontal="center" vertical="center"/>
      <protection/>
    </xf>
    <xf numFmtId="0" fontId="40" fillId="0" borderId="0" xfId="51" applyFont="1" applyFill="1" applyBorder="1" applyAlignment="1" applyProtection="1">
      <alignment horizontal="left" vertical="center"/>
      <protection/>
    </xf>
    <xf numFmtId="0" fontId="39" fillId="0" borderId="0" xfId="51" applyFont="1" applyFill="1" applyBorder="1" applyAlignment="1" applyProtection="1">
      <alignment horizontal="left" vertical="center"/>
      <protection/>
    </xf>
    <xf numFmtId="0" fontId="41" fillId="0" borderId="0" xfId="51" applyFont="1" applyFill="1" applyBorder="1" applyAlignment="1" applyProtection="1">
      <alignment horizontal="right" vertical="center"/>
      <protection/>
    </xf>
    <xf numFmtId="0" fontId="41" fillId="0" borderId="0" xfId="51" applyFont="1" applyFill="1" applyBorder="1" applyAlignment="1" applyProtection="1">
      <alignment horizontal="center" vertical="center"/>
      <protection/>
    </xf>
    <xf numFmtId="4" fontId="39" fillId="0" borderId="0" xfId="51" applyNumberFormat="1" applyFont="1" applyFill="1" applyBorder="1" applyAlignment="1" applyProtection="1">
      <alignment horizontal="center" vertical="center"/>
      <protection/>
    </xf>
    <xf numFmtId="0" fontId="39" fillId="0" borderId="0" xfId="51" applyFont="1" applyFill="1" applyBorder="1" applyAlignment="1" applyProtection="1">
      <alignment horizontal="right" vertical="center"/>
      <protection/>
    </xf>
    <xf numFmtId="1" fontId="12" fillId="0" borderId="0" xfId="51" applyNumberFormat="1" applyFont="1" applyFill="1" applyBorder="1" applyAlignment="1" applyProtection="1">
      <alignment horizontal="center" vertical="center"/>
      <protection/>
    </xf>
    <xf numFmtId="0" fontId="34" fillId="17" borderId="23" xfId="51" applyFont="1" applyFill="1" applyBorder="1" applyAlignment="1" applyProtection="1">
      <alignment horizontal="center" vertical="center"/>
      <protection/>
    </xf>
    <xf numFmtId="0" fontId="38" fillId="17" borderId="24" xfId="51" applyFont="1" applyFill="1" applyBorder="1" applyAlignment="1" applyProtection="1">
      <alignment horizontal="left" vertical="center"/>
      <protection/>
    </xf>
    <xf numFmtId="0" fontId="34" fillId="17" borderId="24" xfId="51" applyFont="1" applyFill="1" applyBorder="1" applyAlignment="1" applyProtection="1">
      <alignment horizontal="center" vertical="center"/>
      <protection/>
    </xf>
    <xf numFmtId="0" fontId="36" fillId="17" borderId="25" xfId="51" applyFont="1" applyFill="1" applyBorder="1" applyAlignment="1" applyProtection="1">
      <alignment horizontal="center" vertical="center"/>
      <protection/>
    </xf>
    <xf numFmtId="0" fontId="42" fillId="16" borderId="26" xfId="51" applyFont="1" applyFill="1" applyBorder="1" applyAlignment="1" applyProtection="1">
      <alignment horizontal="center" vertical="center" wrapText="1"/>
      <protection/>
    </xf>
    <xf numFmtId="4" fontId="43" fillId="0" borderId="0" xfId="51" applyNumberFormat="1" applyFont="1" applyFill="1" applyBorder="1" applyAlignment="1" applyProtection="1">
      <alignment horizontal="left" vertical="center"/>
      <protection/>
    </xf>
    <xf numFmtId="4" fontId="42" fillId="0" borderId="0" xfId="51" applyNumberFormat="1" applyFont="1" applyFill="1" applyBorder="1" applyAlignment="1" applyProtection="1">
      <alignment horizontal="center" vertical="center"/>
      <protection/>
    </xf>
    <xf numFmtId="0" fontId="42" fillId="0" borderId="0" xfId="51" applyFont="1" applyFill="1" applyBorder="1" applyAlignment="1" applyProtection="1">
      <alignment horizontal="right" vertical="center"/>
      <protection/>
    </xf>
    <xf numFmtId="0" fontId="42" fillId="0" borderId="0" xfId="51" applyFont="1" applyFill="1" applyBorder="1" applyAlignment="1" applyProtection="1">
      <alignment horizontal="center" vertical="center"/>
      <protection/>
    </xf>
    <xf numFmtId="1" fontId="11" fillId="0" borderId="0" xfId="51" applyNumberFormat="1" applyFont="1" applyFill="1" applyBorder="1" applyAlignment="1" applyProtection="1">
      <alignment horizontal="center" vertical="center"/>
      <protection/>
    </xf>
    <xf numFmtId="0" fontId="42" fillId="0" borderId="27" xfId="51" applyFont="1" applyFill="1" applyBorder="1" applyAlignment="1" applyProtection="1">
      <alignment horizontal="center" vertical="center"/>
      <protection/>
    </xf>
    <xf numFmtId="0" fontId="42" fillId="0" borderId="28" xfId="51" applyFont="1" applyFill="1" applyBorder="1" applyAlignment="1" applyProtection="1">
      <alignment horizontal="center" vertical="center"/>
      <protection/>
    </xf>
    <xf numFmtId="0" fontId="42" fillId="0" borderId="29" xfId="51" applyFont="1" applyFill="1" applyBorder="1" applyAlignment="1" applyProtection="1">
      <alignment horizontal="center" vertical="center"/>
      <protection/>
    </xf>
    <xf numFmtId="0" fontId="45" fillId="0" borderId="0" xfId="51" applyFont="1" applyFill="1" applyBorder="1" applyAlignment="1" applyProtection="1">
      <alignment horizontal="center" vertical="center"/>
      <protection/>
    </xf>
    <xf numFmtId="0" fontId="46" fillId="0" borderId="0" xfId="51" applyFont="1" applyFill="1" applyBorder="1" applyAlignment="1" applyProtection="1">
      <alignment horizontal="center" vertical="center"/>
      <protection/>
    </xf>
    <xf numFmtId="4" fontId="45" fillId="0" borderId="0" xfId="51" applyNumberFormat="1" applyFont="1" applyFill="1" applyBorder="1" applyAlignment="1" applyProtection="1">
      <alignment horizontal="center" vertical="center"/>
      <protection/>
    </xf>
    <xf numFmtId="1" fontId="46" fillId="0" borderId="0" xfId="51" applyNumberFormat="1" applyFont="1" applyFill="1" applyBorder="1" applyAlignment="1" applyProtection="1">
      <alignment horizontal="center" vertical="center"/>
      <protection/>
    </xf>
    <xf numFmtId="190" fontId="46" fillId="0" borderId="0" xfId="51" applyNumberFormat="1" applyFont="1" applyFill="1" applyBorder="1" applyAlignment="1" applyProtection="1">
      <alignment horizontal="left" vertical="center" wrapText="1"/>
      <protection/>
    </xf>
    <xf numFmtId="0" fontId="46" fillId="0" borderId="0" xfId="51" applyFont="1" applyFill="1" applyBorder="1" applyAlignment="1" applyProtection="1">
      <alignment horizontal="left" vertical="center"/>
      <protection/>
    </xf>
    <xf numFmtId="2" fontId="47" fillId="0" borderId="0" xfId="51" applyNumberFormat="1" applyFont="1" applyFill="1" applyBorder="1" applyAlignment="1" applyProtection="1">
      <alignment horizontal="left" vertical="center"/>
      <protection/>
    </xf>
    <xf numFmtId="2" fontId="47" fillId="0" borderId="0" xfId="51" applyNumberFormat="1" applyFont="1" applyFill="1" applyBorder="1" applyAlignment="1" applyProtection="1">
      <alignment horizontal="center" vertical="center"/>
      <protection/>
    </xf>
    <xf numFmtId="190" fontId="48" fillId="0" borderId="0" xfId="51" applyNumberFormat="1" applyFont="1" applyFill="1" applyBorder="1" applyAlignment="1" applyProtection="1">
      <alignment horizontal="left" vertical="center"/>
      <protection/>
    </xf>
    <xf numFmtId="0" fontId="42" fillId="16" borderId="26" xfId="51" applyFont="1" applyFill="1" applyBorder="1" applyAlignment="1" applyProtection="1">
      <alignment horizontal="left" vertical="center" wrapText="1"/>
      <protection/>
    </xf>
    <xf numFmtId="0" fontId="42" fillId="16" borderId="26" xfId="51" applyFont="1" applyFill="1" applyBorder="1" applyAlignment="1" applyProtection="1">
      <alignment horizontal="right" vertical="center" wrapText="1"/>
      <protection/>
    </xf>
    <xf numFmtId="1" fontId="42" fillId="0" borderId="27" xfId="51" applyNumberFormat="1" applyFont="1" applyFill="1" applyBorder="1" applyAlignment="1" applyProtection="1">
      <alignment horizontal="center" vertical="center" wrapText="1"/>
      <protection/>
    </xf>
    <xf numFmtId="194" fontId="42" fillId="0" borderId="27" xfId="51" applyNumberFormat="1" applyFont="1" applyFill="1" applyBorder="1" applyAlignment="1" applyProtection="1">
      <alignment horizontal="right" vertical="center"/>
      <protection/>
    </xf>
    <xf numFmtId="1" fontId="42" fillId="0" borderId="28" xfId="51" applyNumberFormat="1" applyFont="1" applyFill="1" applyBorder="1" applyAlignment="1" applyProtection="1">
      <alignment horizontal="center" vertical="center" wrapText="1"/>
      <protection/>
    </xf>
    <xf numFmtId="194" fontId="42" fillId="0" borderId="28" xfId="51" applyNumberFormat="1" applyFont="1" applyFill="1" applyBorder="1" applyAlignment="1" applyProtection="1">
      <alignment horizontal="right" vertical="center"/>
      <protection/>
    </xf>
    <xf numFmtId="1" fontId="42" fillId="0" borderId="29" xfId="51" applyNumberFormat="1" applyFont="1" applyFill="1" applyBorder="1" applyAlignment="1" applyProtection="1">
      <alignment horizontal="center" vertical="center" wrapText="1"/>
      <protection/>
    </xf>
    <xf numFmtId="194" fontId="42" fillId="0" borderId="29" xfId="51" applyNumberFormat="1" applyFont="1" applyFill="1" applyBorder="1" applyAlignment="1" applyProtection="1">
      <alignment horizontal="right" vertical="center"/>
      <protection/>
    </xf>
    <xf numFmtId="194" fontId="43" fillId="16" borderId="26" xfId="51" applyNumberFormat="1" applyFont="1" applyFill="1" applyBorder="1" applyAlignment="1" applyProtection="1">
      <alignment horizontal="right" vertical="center"/>
      <protection/>
    </xf>
    <xf numFmtId="4" fontId="43" fillId="0" borderId="0" xfId="51" applyNumberFormat="1" applyFont="1" applyFill="1" applyBorder="1" applyAlignment="1" applyProtection="1">
      <alignment horizontal="center" vertical="center"/>
      <protection/>
    </xf>
    <xf numFmtId="0" fontId="43" fillId="0" borderId="0" xfId="51" applyFont="1" applyFill="1" applyBorder="1" applyAlignment="1" applyProtection="1">
      <alignment horizontal="right" vertical="center"/>
      <protection/>
    </xf>
    <xf numFmtId="0" fontId="43" fillId="0" borderId="0" xfId="51" applyFont="1" applyFill="1" applyBorder="1" applyAlignment="1" applyProtection="1">
      <alignment horizontal="center" vertical="center"/>
      <protection/>
    </xf>
    <xf numFmtId="0" fontId="48" fillId="0" borderId="0" xfId="51" applyFont="1" applyFill="1" applyBorder="1" applyAlignment="1" applyProtection="1">
      <alignment horizontal="center" vertical="center"/>
      <protection/>
    </xf>
    <xf numFmtId="190" fontId="48" fillId="0" borderId="0" xfId="51" applyNumberFormat="1" applyFont="1" applyFill="1" applyBorder="1" applyAlignment="1" applyProtection="1">
      <alignment horizontal="left" vertical="center" wrapText="1"/>
      <protection/>
    </xf>
    <xf numFmtId="190" fontId="48" fillId="0" borderId="11" xfId="51" applyNumberFormat="1" applyFont="1" applyFill="1" applyBorder="1" applyAlignment="1" applyProtection="1">
      <alignment horizontal="left" vertical="center" wrapText="1"/>
      <protection/>
    </xf>
    <xf numFmtId="194" fontId="48" fillId="0" borderId="11" xfId="51" applyNumberFormat="1" applyFont="1" applyFill="1" applyBorder="1" applyAlignment="1" applyProtection="1">
      <alignment horizontal="right" vertical="center"/>
      <protection/>
    </xf>
    <xf numFmtId="4" fontId="48" fillId="0" borderId="0" xfId="51" applyNumberFormat="1" applyFont="1" applyFill="1" applyBorder="1" applyAlignment="1" applyProtection="1">
      <alignment horizontal="center" vertical="center"/>
      <protection/>
    </xf>
    <xf numFmtId="0" fontId="48" fillId="0" borderId="0" xfId="51" applyFont="1" applyFill="1" applyBorder="1" applyAlignment="1" applyProtection="1">
      <alignment horizontal="right" vertical="center"/>
      <protection/>
    </xf>
    <xf numFmtId="1" fontId="44" fillId="0" borderId="0" xfId="51" applyNumberFormat="1" applyFont="1" applyFill="1" applyBorder="1" applyAlignment="1" applyProtection="1">
      <alignment horizontal="center" vertical="center"/>
      <protection/>
    </xf>
    <xf numFmtId="0" fontId="50" fillId="0" borderId="0" xfId="51" applyFont="1" applyFill="1" applyBorder="1" applyAlignment="1" applyProtection="1">
      <alignment horizontal="left" vertical="center"/>
      <protection/>
    </xf>
    <xf numFmtId="194" fontId="39" fillId="0" borderId="0" xfId="51" applyNumberFormat="1" applyFont="1" applyFill="1" applyBorder="1" applyAlignment="1" applyProtection="1">
      <alignment horizontal="left" vertical="center"/>
      <protection/>
    </xf>
    <xf numFmtId="194" fontId="39" fillId="0" borderId="0" xfId="51" applyNumberFormat="1" applyFont="1" applyFill="1" applyBorder="1" applyAlignment="1" applyProtection="1">
      <alignment horizontal="center" vertical="center"/>
      <protection/>
    </xf>
    <xf numFmtId="0" fontId="12" fillId="0" borderId="0" xfId="51" applyFont="1" applyProtection="1">
      <alignment/>
      <protection/>
    </xf>
    <xf numFmtId="0" fontId="12" fillId="0" borderId="0" xfId="51" applyFont="1" applyAlignment="1" applyProtection="1">
      <alignment vertical="top"/>
      <protection/>
    </xf>
    <xf numFmtId="1" fontId="12" fillId="0" borderId="0" xfId="51" applyNumberFormat="1" applyFont="1" applyAlignment="1" applyProtection="1">
      <alignment horizontal="center"/>
      <protection/>
    </xf>
    <xf numFmtId="0" fontId="44" fillId="0" borderId="0" xfId="51" applyFont="1" applyAlignment="1" applyProtection="1">
      <alignment vertical="top"/>
      <protection/>
    </xf>
    <xf numFmtId="0" fontId="11" fillId="0" borderId="0" xfId="51" applyFont="1" applyAlignment="1" applyProtection="1">
      <alignment vertical="top"/>
      <protection/>
    </xf>
    <xf numFmtId="0" fontId="13" fillId="0" borderId="0" xfId="51" applyFont="1" applyAlignment="1" applyProtection="1">
      <alignment vertical="top"/>
      <protection/>
    </xf>
    <xf numFmtId="0" fontId="51" fillId="0" borderId="0" xfId="51" applyFont="1" applyFill="1" applyBorder="1" applyAlignment="1" applyProtection="1">
      <alignment horizontal="center" vertical="center"/>
      <protection/>
    </xf>
    <xf numFmtId="0" fontId="52" fillId="0" borderId="0" xfId="51" applyFont="1" applyFill="1" applyBorder="1" applyAlignment="1" applyProtection="1">
      <alignment horizontal="left" vertical="top"/>
      <protection/>
    </xf>
    <xf numFmtId="0" fontId="51" fillId="0" borderId="0" xfId="51" applyFont="1" applyFill="1" applyBorder="1" applyAlignment="1" applyProtection="1">
      <alignment horizontal="left" vertical="center"/>
      <protection/>
    </xf>
    <xf numFmtId="0" fontId="53" fillId="0" borderId="0" xfId="51" applyFont="1" applyFill="1" applyBorder="1" applyAlignment="1" applyProtection="1">
      <alignment horizontal="right" vertical="center"/>
      <protection/>
    </xf>
    <xf numFmtId="0" fontId="53" fillId="0" borderId="0" xfId="51" applyFont="1" applyFill="1" applyBorder="1" applyAlignment="1" applyProtection="1">
      <alignment horizontal="center" vertical="center"/>
      <protection/>
    </xf>
    <xf numFmtId="4" fontId="51" fillId="0" borderId="18" xfId="51" applyNumberFormat="1" applyFont="1" applyFill="1" applyBorder="1" applyAlignment="1" applyProtection="1">
      <alignment horizontal="center" vertical="center"/>
      <protection/>
    </xf>
    <xf numFmtId="4" fontId="51" fillId="0" borderId="11" xfId="51" applyNumberFormat="1" applyFont="1" applyFill="1" applyBorder="1" applyAlignment="1" applyProtection="1">
      <alignment horizontal="center" vertical="center"/>
      <protection/>
    </xf>
    <xf numFmtId="0" fontId="51" fillId="0" borderId="11" xfId="51" applyFont="1" applyFill="1" applyBorder="1" applyAlignment="1" applyProtection="1">
      <alignment horizontal="right" vertical="center"/>
      <protection/>
    </xf>
    <xf numFmtId="4" fontId="51" fillId="0" borderId="18" xfId="51" applyNumberFormat="1" applyFont="1" applyFill="1" applyBorder="1" applyAlignment="1" applyProtection="1">
      <alignment horizontal="left" vertical="center"/>
      <protection/>
    </xf>
    <xf numFmtId="0" fontId="51" fillId="0" borderId="19" xfId="51" applyFont="1" applyFill="1" applyBorder="1" applyAlignment="1" applyProtection="1">
      <alignment horizontal="right" vertical="center"/>
      <protection/>
    </xf>
    <xf numFmtId="0" fontId="0" fillId="0" borderId="0" xfId="51" applyFont="1" applyFill="1" applyBorder="1" applyAlignment="1" applyProtection="1">
      <alignment horizontal="center" vertical="center"/>
      <protection/>
    </xf>
    <xf numFmtId="1" fontId="0" fillId="0" borderId="18" xfId="51" applyNumberFormat="1" applyFont="1" applyFill="1" applyBorder="1" applyAlignment="1" applyProtection="1">
      <alignment horizontal="left" vertical="center"/>
      <protection/>
    </xf>
    <xf numFmtId="1" fontId="0" fillId="0" borderId="11" xfId="51" applyNumberFormat="1" applyFont="1" applyFill="1" applyBorder="1" applyAlignment="1" applyProtection="1">
      <alignment horizontal="center" vertical="center"/>
      <protection/>
    </xf>
    <xf numFmtId="1" fontId="0" fillId="0" borderId="19" xfId="51" applyNumberFormat="1" applyFont="1" applyFill="1" applyBorder="1" applyAlignment="1" applyProtection="1">
      <alignment horizontal="center" vertical="center"/>
      <protection/>
    </xf>
    <xf numFmtId="0" fontId="39" fillId="0" borderId="30" xfId="51" applyFont="1" applyFill="1" applyBorder="1" applyAlignment="1" applyProtection="1">
      <alignment horizontal="center" vertical="center" wrapText="1"/>
      <protection/>
    </xf>
    <xf numFmtId="0" fontId="39" fillId="0" borderId="31" xfId="51" applyFont="1" applyFill="1" applyBorder="1" applyAlignment="1" applyProtection="1">
      <alignment horizontal="center" vertical="center" wrapText="1"/>
      <protection/>
    </xf>
    <xf numFmtId="0" fontId="41" fillId="0" borderId="31" xfId="51" applyFont="1" applyFill="1" applyBorder="1" applyAlignment="1" applyProtection="1">
      <alignment horizontal="center" vertical="center" wrapText="1"/>
      <protection/>
    </xf>
    <xf numFmtId="2" fontId="41" fillId="0" borderId="31" xfId="51" applyNumberFormat="1" applyFont="1" applyFill="1" applyBorder="1" applyAlignment="1" applyProtection="1">
      <alignment horizontal="center" vertical="center" wrapText="1"/>
      <protection/>
    </xf>
    <xf numFmtId="2" fontId="39" fillId="0" borderId="32" xfId="51" applyNumberFormat="1" applyFont="1" applyFill="1" applyBorder="1" applyAlignment="1" applyProtection="1">
      <alignment horizontal="center" vertical="center" wrapText="1"/>
      <protection/>
    </xf>
    <xf numFmtId="0" fontId="39" fillId="0" borderId="33" xfId="51" applyFont="1" applyFill="1" applyBorder="1" applyAlignment="1" applyProtection="1">
      <alignment horizontal="center" vertical="center" wrapText="1"/>
      <protection/>
    </xf>
    <xf numFmtId="0" fontId="39" fillId="0" borderId="34" xfId="51" applyFont="1" applyFill="1" applyBorder="1" applyAlignment="1" applyProtection="1">
      <alignment horizontal="center" vertical="center" wrapText="1"/>
      <protection/>
    </xf>
    <xf numFmtId="4" fontId="56" fillId="0" borderId="35" xfId="51" applyNumberFormat="1" applyFont="1" applyFill="1" applyBorder="1" applyAlignment="1" applyProtection="1">
      <alignment horizontal="center" vertical="center" wrapText="1"/>
      <protection/>
    </xf>
    <xf numFmtId="4" fontId="56" fillId="0" borderId="36" xfId="51" applyNumberFormat="1" applyFont="1" applyFill="1" applyBorder="1" applyAlignment="1" applyProtection="1">
      <alignment horizontal="center" vertical="center" wrapText="1"/>
      <protection/>
    </xf>
    <xf numFmtId="4" fontId="56" fillId="0" borderId="37" xfId="51" applyNumberFormat="1" applyFont="1" applyFill="1" applyBorder="1" applyAlignment="1" applyProtection="1">
      <alignment horizontal="center" vertical="center" wrapText="1"/>
      <protection/>
    </xf>
    <xf numFmtId="4" fontId="56" fillId="0" borderId="27" xfId="51" applyNumberFormat="1" applyFont="1" applyFill="1" applyBorder="1" applyAlignment="1" applyProtection="1">
      <alignment horizontal="center" vertical="center" wrapText="1"/>
      <protection/>
    </xf>
    <xf numFmtId="0" fontId="39" fillId="0" borderId="11" xfId="51" applyFont="1" applyFill="1" applyBorder="1" applyAlignment="1" applyProtection="1">
      <alignment horizontal="center" vertical="center"/>
      <protection/>
    </xf>
    <xf numFmtId="1" fontId="56" fillId="0" borderId="38" xfId="51" applyNumberFormat="1" applyFont="1" applyFill="1" applyBorder="1" applyAlignment="1" applyProtection="1">
      <alignment horizontal="center" textRotation="90" wrapText="1"/>
      <protection/>
    </xf>
    <xf numFmtId="1" fontId="56" fillId="0" borderId="39" xfId="51" applyNumberFormat="1" applyFont="1" applyFill="1" applyBorder="1" applyAlignment="1" applyProtection="1">
      <alignment horizontal="center" textRotation="90" wrapText="1"/>
      <protection/>
    </xf>
    <xf numFmtId="1" fontId="56" fillId="0" borderId="40" xfId="51" applyNumberFormat="1" applyFont="1" applyFill="1" applyBorder="1" applyAlignment="1" applyProtection="1">
      <alignment horizontal="center" textRotation="90" wrapText="1"/>
      <protection/>
    </xf>
    <xf numFmtId="0" fontId="12" fillId="6" borderId="41" xfId="51" applyFont="1" applyFill="1" applyBorder="1" applyAlignment="1" applyProtection="1">
      <alignment horizontal="center" vertical="center" wrapText="1"/>
      <protection/>
    </xf>
    <xf numFmtId="0" fontId="12" fillId="6" borderId="42" xfId="51" applyFont="1" applyFill="1" applyBorder="1" applyAlignment="1" applyProtection="1">
      <alignment horizontal="center" vertical="center" wrapText="1"/>
      <protection/>
    </xf>
    <xf numFmtId="0" fontId="12" fillId="6" borderId="42" xfId="51" applyFont="1" applyFill="1" applyBorder="1" applyAlignment="1" applyProtection="1">
      <alignment vertical="center" wrapText="1"/>
      <protection/>
    </xf>
    <xf numFmtId="181" fontId="12" fillId="6" borderId="42" xfId="51" applyNumberFormat="1" applyFont="1" applyFill="1" applyBorder="1" applyAlignment="1" applyProtection="1">
      <alignment horizontal="center" vertical="center" wrapText="1"/>
      <protection/>
    </xf>
    <xf numFmtId="0" fontId="12" fillId="6" borderId="42" xfId="51" applyFont="1" applyFill="1" applyBorder="1" applyAlignment="1" applyProtection="1">
      <alignment horizontal="left" vertical="center" wrapText="1"/>
      <protection/>
    </xf>
    <xf numFmtId="4" fontId="41" fillId="6" borderId="42" xfId="51" applyNumberFormat="1" applyFont="1" applyFill="1" applyBorder="1" applyAlignment="1" applyProtection="1">
      <alignment horizontal="right" vertical="center"/>
      <protection/>
    </xf>
    <xf numFmtId="4" fontId="41" fillId="6" borderId="42" xfId="51" applyNumberFormat="1" applyFont="1" applyFill="1" applyBorder="1" applyAlignment="1" applyProtection="1">
      <alignment horizontal="center" vertical="center"/>
      <protection/>
    </xf>
    <xf numFmtId="4" fontId="39" fillId="6" borderId="43" xfId="51" applyNumberFormat="1" applyFont="1" applyFill="1" applyBorder="1" applyAlignment="1" applyProtection="1">
      <alignment horizontal="right" vertical="center"/>
      <protection/>
    </xf>
    <xf numFmtId="4" fontId="12" fillId="6" borderId="41" xfId="51" applyNumberFormat="1" applyFont="1" applyFill="1" applyBorder="1" applyAlignment="1" applyProtection="1">
      <alignment horizontal="right" vertical="center"/>
      <protection/>
    </xf>
    <xf numFmtId="4" fontId="39" fillId="6" borderId="42" xfId="51" applyNumberFormat="1" applyFont="1" applyFill="1" applyBorder="1" applyAlignment="1" applyProtection="1">
      <alignment horizontal="right" vertical="center"/>
      <protection/>
    </xf>
    <xf numFmtId="195" fontId="12" fillId="6" borderId="41" xfId="51" applyNumberFormat="1" applyFont="1" applyFill="1" applyBorder="1" applyAlignment="1" applyProtection="1">
      <alignment horizontal="right" vertical="center"/>
      <protection/>
    </xf>
    <xf numFmtId="195" fontId="39" fillId="6" borderId="42" xfId="51" applyNumberFormat="1" applyFont="1" applyFill="1" applyBorder="1" applyAlignment="1" applyProtection="1">
      <alignment horizontal="center" vertical="center" textRotation="90" wrapText="1"/>
      <protection/>
    </xf>
    <xf numFmtId="195" fontId="12" fillId="6" borderId="42" xfId="51" applyNumberFormat="1" applyFont="1" applyFill="1" applyBorder="1" applyAlignment="1" applyProtection="1">
      <alignment horizontal="right" vertical="center"/>
      <protection/>
    </xf>
    <xf numFmtId="195" fontId="39" fillId="6" borderId="43" xfId="51" applyNumberFormat="1" applyFont="1" applyFill="1" applyBorder="1" applyAlignment="1" applyProtection="1">
      <alignment horizontal="right" vertical="center"/>
      <protection/>
    </xf>
    <xf numFmtId="195" fontId="12" fillId="6" borderId="43" xfId="51" applyNumberFormat="1" applyFont="1" applyFill="1" applyBorder="1" applyAlignment="1" applyProtection="1">
      <alignment horizontal="right" vertical="center"/>
      <protection/>
    </xf>
    <xf numFmtId="195" fontId="12" fillId="6" borderId="44" xfId="51" applyNumberFormat="1" applyFont="1" applyFill="1" applyBorder="1" applyAlignment="1" applyProtection="1">
      <alignment horizontal="right" vertical="center"/>
      <protection/>
    </xf>
    <xf numFmtId="4" fontId="39" fillId="6" borderId="41" xfId="51" applyNumberFormat="1" applyFont="1" applyFill="1" applyBorder="1" applyAlignment="1" applyProtection="1">
      <alignment horizontal="right" vertical="center"/>
      <protection/>
    </xf>
    <xf numFmtId="2" fontId="39" fillId="0" borderId="0" xfId="51" applyNumberFormat="1" applyFont="1" applyFill="1" applyBorder="1" applyAlignment="1" applyProtection="1">
      <alignment horizontal="center" vertical="center"/>
      <protection/>
    </xf>
    <xf numFmtId="1" fontId="12" fillId="6" borderId="41" xfId="51" applyNumberFormat="1" applyFont="1" applyFill="1" applyBorder="1" applyAlignment="1" applyProtection="1">
      <alignment horizontal="center" vertical="center"/>
      <protection/>
    </xf>
    <xf numFmtId="1" fontId="12" fillId="6" borderId="42" xfId="51" applyNumberFormat="1" applyFont="1" applyFill="1" applyBorder="1" applyAlignment="1" applyProtection="1">
      <alignment horizontal="center" vertical="center"/>
      <protection/>
    </xf>
    <xf numFmtId="1" fontId="12" fillId="6" borderId="43" xfId="51" applyNumberFormat="1" applyFont="1" applyFill="1" applyBorder="1" applyAlignment="1" applyProtection="1">
      <alignment horizontal="center" vertical="center"/>
      <protection/>
    </xf>
    <xf numFmtId="4" fontId="12" fillId="0" borderId="45" xfId="51" applyNumberFormat="1" applyFont="1" applyFill="1" applyBorder="1" applyAlignment="1" applyProtection="1">
      <alignment horizontal="right" vertical="center"/>
      <protection/>
    </xf>
    <xf numFmtId="4" fontId="39" fillId="0" borderId="42" xfId="51" applyNumberFormat="1" applyFont="1" applyFill="1" applyBorder="1" applyAlignment="1" applyProtection="1">
      <alignment horizontal="center" vertical="center" textRotation="90" wrapText="1"/>
      <protection/>
    </xf>
    <xf numFmtId="4" fontId="12" fillId="0" borderId="46" xfId="51" applyNumberFormat="1" applyFont="1" applyFill="1" applyBorder="1" applyAlignment="1" applyProtection="1">
      <alignment horizontal="right" vertical="center"/>
      <protection/>
    </xf>
    <xf numFmtId="4" fontId="39" fillId="0" borderId="47" xfId="51" applyNumberFormat="1" applyFont="1" applyFill="1" applyBorder="1" applyAlignment="1" applyProtection="1">
      <alignment horizontal="right" vertical="center"/>
      <protection/>
    </xf>
    <xf numFmtId="4" fontId="12" fillId="0" borderId="48" xfId="51" applyNumberFormat="1" applyFont="1" applyFill="1" applyBorder="1" applyAlignment="1" applyProtection="1">
      <alignment horizontal="right" vertical="center"/>
      <protection/>
    </xf>
    <xf numFmtId="4" fontId="39" fillId="0" borderId="46" xfId="51" applyNumberFormat="1" applyFont="1" applyFill="1" applyBorder="1" applyAlignment="1" applyProtection="1">
      <alignment horizontal="center" vertical="center" textRotation="90" wrapText="1"/>
      <protection/>
    </xf>
    <xf numFmtId="4" fontId="12" fillId="0" borderId="47" xfId="51" applyNumberFormat="1" applyFont="1" applyFill="1" applyBorder="1" applyAlignment="1" applyProtection="1">
      <alignment horizontal="right" vertical="center"/>
      <protection/>
    </xf>
    <xf numFmtId="0" fontId="12" fillId="6" borderId="49" xfId="51" applyFont="1" applyFill="1" applyBorder="1" applyAlignment="1" applyProtection="1">
      <alignment horizontal="center" vertical="center" wrapText="1"/>
      <protection/>
    </xf>
    <xf numFmtId="0" fontId="12" fillId="6" borderId="50" xfId="51" applyFont="1" applyFill="1" applyBorder="1" applyAlignment="1" applyProtection="1">
      <alignment horizontal="center" vertical="center" wrapText="1"/>
      <protection/>
    </xf>
    <xf numFmtId="0" fontId="12" fillId="6" borderId="50" xfId="51" applyFont="1" applyFill="1" applyBorder="1" applyAlignment="1" applyProtection="1">
      <alignment vertical="center" wrapText="1"/>
      <protection/>
    </xf>
    <xf numFmtId="181" fontId="12" fillId="6" borderId="50" xfId="51" applyNumberFormat="1" applyFont="1" applyFill="1" applyBorder="1" applyAlignment="1" applyProtection="1">
      <alignment horizontal="center" vertical="center" wrapText="1"/>
      <protection/>
    </xf>
    <xf numFmtId="0" fontId="12" fillId="6" borderId="50" xfId="51" applyFont="1" applyFill="1" applyBorder="1" applyAlignment="1" applyProtection="1">
      <alignment horizontal="left" vertical="center" wrapText="1"/>
      <protection/>
    </xf>
    <xf numFmtId="4" fontId="41" fillId="6" borderId="50" xfId="51" applyNumberFormat="1" applyFont="1" applyFill="1" applyBorder="1" applyAlignment="1" applyProtection="1">
      <alignment horizontal="right" vertical="center"/>
      <protection/>
    </xf>
    <xf numFmtId="4" fontId="41" fillId="6" borderId="50" xfId="51" applyNumberFormat="1" applyFont="1" applyFill="1" applyBorder="1" applyAlignment="1" applyProtection="1">
      <alignment horizontal="center" vertical="center"/>
      <protection/>
    </xf>
    <xf numFmtId="4" fontId="39" fillId="6" borderId="51" xfId="51" applyNumberFormat="1" applyFont="1" applyFill="1" applyBorder="1" applyAlignment="1" applyProtection="1">
      <alignment horizontal="right" vertical="center"/>
      <protection/>
    </xf>
    <xf numFmtId="4" fontId="12" fillId="6" borderId="49" xfId="51" applyNumberFormat="1" applyFont="1" applyFill="1" applyBorder="1" applyAlignment="1" applyProtection="1">
      <alignment horizontal="right" vertical="center"/>
      <protection/>
    </xf>
    <xf numFmtId="4" fontId="39" fillId="6" borderId="50" xfId="51" applyNumberFormat="1" applyFont="1" applyFill="1" applyBorder="1" applyAlignment="1" applyProtection="1">
      <alignment horizontal="right" vertical="center"/>
      <protection/>
    </xf>
    <xf numFmtId="195" fontId="12" fillId="6" borderId="49" xfId="51" applyNumberFormat="1" applyFont="1" applyFill="1" applyBorder="1" applyAlignment="1" applyProtection="1">
      <alignment horizontal="right" vertical="center"/>
      <protection/>
    </xf>
    <xf numFmtId="195" fontId="39" fillId="6" borderId="50" xfId="51" applyNumberFormat="1" applyFont="1" applyFill="1" applyBorder="1" applyAlignment="1" applyProtection="1">
      <alignment horizontal="center" vertical="center" textRotation="90" wrapText="1"/>
      <protection/>
    </xf>
    <xf numFmtId="195" fontId="12" fillId="6" borderId="50" xfId="51" applyNumberFormat="1" applyFont="1" applyFill="1" applyBorder="1" applyAlignment="1" applyProtection="1">
      <alignment horizontal="right" vertical="center"/>
      <protection/>
    </xf>
    <xf numFmtId="195" fontId="39" fillId="6" borderId="51" xfId="51" applyNumberFormat="1" applyFont="1" applyFill="1" applyBorder="1" applyAlignment="1" applyProtection="1">
      <alignment horizontal="right" vertical="center"/>
      <protection/>
    </xf>
    <xf numFmtId="195" fontId="12" fillId="6" borderId="51" xfId="51" applyNumberFormat="1" applyFont="1" applyFill="1" applyBorder="1" applyAlignment="1" applyProtection="1">
      <alignment horizontal="right" vertical="center"/>
      <protection/>
    </xf>
    <xf numFmtId="195" fontId="12" fillId="6" borderId="52" xfId="51" applyNumberFormat="1" applyFont="1" applyFill="1" applyBorder="1" applyAlignment="1" applyProtection="1">
      <alignment horizontal="right" vertical="center"/>
      <protection/>
    </xf>
    <xf numFmtId="4" fontId="39" fillId="6" borderId="49" xfId="51" applyNumberFormat="1" applyFont="1" applyFill="1" applyBorder="1" applyAlignment="1" applyProtection="1">
      <alignment horizontal="right" vertical="center"/>
      <protection/>
    </xf>
    <xf numFmtId="1" fontId="12" fillId="6" borderId="49" xfId="51" applyNumberFormat="1" applyFont="1" applyFill="1" applyBorder="1" applyAlignment="1" applyProtection="1">
      <alignment horizontal="center" vertical="center"/>
      <protection/>
    </xf>
    <xf numFmtId="1" fontId="12" fillId="6" borderId="50" xfId="51" applyNumberFormat="1" applyFont="1" applyFill="1" applyBorder="1" applyAlignment="1" applyProtection="1">
      <alignment horizontal="center" vertical="center"/>
      <protection/>
    </xf>
    <xf numFmtId="1" fontId="12" fillId="6" borderId="51" xfId="51" applyNumberFormat="1" applyFont="1" applyFill="1" applyBorder="1" applyAlignment="1" applyProtection="1">
      <alignment horizontal="center" vertical="center"/>
      <protection/>
    </xf>
    <xf numFmtId="4" fontId="39" fillId="0" borderId="50" xfId="51" applyNumberFormat="1" applyFont="1" applyFill="1" applyBorder="1" applyAlignment="1" applyProtection="1">
      <alignment horizontal="center" vertical="center" textRotation="90" wrapText="1"/>
      <protection/>
    </xf>
    <xf numFmtId="4" fontId="12" fillId="0" borderId="53" xfId="51" applyNumberFormat="1" applyFont="1" applyFill="1" applyBorder="1" applyAlignment="1" applyProtection="1">
      <alignment horizontal="right" vertical="center"/>
      <protection/>
    </xf>
    <xf numFmtId="4" fontId="39" fillId="0" borderId="54" xfId="51" applyNumberFormat="1" applyFont="1" applyFill="1" applyBorder="1" applyAlignment="1" applyProtection="1">
      <alignment horizontal="center" vertical="center" textRotation="90" wrapText="1"/>
      <protection/>
    </xf>
    <xf numFmtId="4" fontId="12" fillId="0" borderId="54" xfId="51" applyNumberFormat="1" applyFont="1" applyFill="1" applyBorder="1" applyAlignment="1" applyProtection="1">
      <alignment horizontal="right" vertical="center"/>
      <protection/>
    </xf>
    <xf numFmtId="4" fontId="39" fillId="0" borderId="55" xfId="51" applyNumberFormat="1" applyFont="1" applyFill="1" applyBorder="1" applyAlignment="1" applyProtection="1">
      <alignment horizontal="right" vertical="center"/>
      <protection/>
    </xf>
    <xf numFmtId="0" fontId="12" fillId="0" borderId="49" xfId="51" applyFont="1" applyFill="1" applyBorder="1" applyAlignment="1" applyProtection="1">
      <alignment horizontal="center" vertical="center" wrapText="1"/>
      <protection/>
    </xf>
    <xf numFmtId="0" fontId="12" fillId="0" borderId="50" xfId="51" applyFont="1" applyFill="1" applyBorder="1" applyAlignment="1" applyProtection="1">
      <alignment horizontal="center" vertical="center" wrapText="1"/>
      <protection/>
    </xf>
    <xf numFmtId="0" fontId="12" fillId="0" borderId="50" xfId="51" applyFont="1" applyFill="1" applyBorder="1" applyAlignment="1" applyProtection="1">
      <alignment vertical="center" wrapText="1"/>
      <protection/>
    </xf>
    <xf numFmtId="181" fontId="12" fillId="0" borderId="50" xfId="51" applyNumberFormat="1" applyFont="1" applyFill="1" applyBorder="1" applyAlignment="1" applyProtection="1">
      <alignment horizontal="center" vertical="center" wrapText="1"/>
      <protection/>
    </xf>
    <xf numFmtId="0" fontId="12" fillId="0" borderId="50" xfId="51" applyFont="1" applyFill="1" applyBorder="1" applyAlignment="1" applyProtection="1">
      <alignment horizontal="left" vertical="center" wrapText="1"/>
      <protection/>
    </xf>
    <xf numFmtId="4" fontId="41" fillId="0" borderId="50" xfId="51" applyNumberFormat="1" applyFont="1" applyFill="1" applyBorder="1" applyAlignment="1" applyProtection="1">
      <alignment horizontal="right" vertical="center"/>
      <protection/>
    </xf>
    <xf numFmtId="4" fontId="41" fillId="0" borderId="50" xfId="51" applyNumberFormat="1" applyFont="1" applyFill="1" applyBorder="1" applyAlignment="1" applyProtection="1">
      <alignment horizontal="center" vertical="center"/>
      <protection/>
    </xf>
    <xf numFmtId="4" fontId="39" fillId="0" borderId="51" xfId="51" applyNumberFormat="1" applyFont="1" applyFill="1" applyBorder="1" applyAlignment="1" applyProtection="1">
      <alignment horizontal="right" vertical="center"/>
      <protection/>
    </xf>
    <xf numFmtId="4" fontId="12" fillId="0" borderId="49" xfId="51" applyNumberFormat="1" applyFont="1" applyFill="1" applyBorder="1" applyAlignment="1" applyProtection="1">
      <alignment horizontal="right" vertical="center"/>
      <protection/>
    </xf>
    <xf numFmtId="4" fontId="39" fillId="0" borderId="50" xfId="51" applyNumberFormat="1" applyFont="1" applyFill="1" applyBorder="1" applyAlignment="1" applyProtection="1">
      <alignment horizontal="right" vertical="center"/>
      <protection/>
    </xf>
    <xf numFmtId="195" fontId="12" fillId="0" borderId="49" xfId="51" applyNumberFormat="1" applyFont="1" applyFill="1" applyBorder="1" applyAlignment="1" applyProtection="1">
      <alignment horizontal="right" vertical="center"/>
      <protection/>
    </xf>
    <xf numFmtId="195" fontId="39" fillId="0" borderId="50" xfId="51" applyNumberFormat="1" applyFont="1" applyFill="1" applyBorder="1" applyAlignment="1" applyProtection="1">
      <alignment horizontal="center" vertical="center" textRotation="90" wrapText="1"/>
      <protection/>
    </xf>
    <xf numFmtId="195" fontId="12" fillId="0" borderId="50" xfId="51" applyNumberFormat="1" applyFont="1" applyFill="1" applyBorder="1" applyAlignment="1" applyProtection="1">
      <alignment horizontal="right" vertical="center"/>
      <protection/>
    </xf>
    <xf numFmtId="195" fontId="39" fillId="0" borderId="51" xfId="51" applyNumberFormat="1" applyFont="1" applyFill="1" applyBorder="1" applyAlignment="1" applyProtection="1">
      <alignment horizontal="right" vertical="center"/>
      <protection/>
    </xf>
    <xf numFmtId="195" fontId="12" fillId="0" borderId="51" xfId="51" applyNumberFormat="1" applyFont="1" applyFill="1" applyBorder="1" applyAlignment="1" applyProtection="1">
      <alignment horizontal="right" vertical="center"/>
      <protection/>
    </xf>
    <xf numFmtId="195" fontId="12" fillId="0" borderId="52" xfId="51" applyNumberFormat="1" applyFont="1" applyFill="1" applyBorder="1" applyAlignment="1" applyProtection="1">
      <alignment horizontal="right" vertical="center"/>
      <protection/>
    </xf>
    <xf numFmtId="4" fontId="39" fillId="0" borderId="49" xfId="51" applyNumberFormat="1" applyFont="1" applyFill="1" applyBorder="1" applyAlignment="1" applyProtection="1">
      <alignment horizontal="right" vertical="center"/>
      <protection/>
    </xf>
    <xf numFmtId="1" fontId="12" fillId="0" borderId="49" xfId="51" applyNumberFormat="1" applyFont="1" applyFill="1" applyBorder="1" applyAlignment="1" applyProtection="1">
      <alignment horizontal="center" vertical="center"/>
      <protection/>
    </xf>
    <xf numFmtId="1" fontId="12" fillId="0" borderId="50" xfId="51" applyNumberFormat="1" applyFont="1" applyFill="1" applyBorder="1" applyAlignment="1" applyProtection="1">
      <alignment horizontal="center" vertical="center"/>
      <protection/>
    </xf>
    <xf numFmtId="1" fontId="12" fillId="0" borderId="51" xfId="51" applyNumberFormat="1" applyFont="1" applyFill="1" applyBorder="1" applyAlignment="1" applyProtection="1">
      <alignment horizontal="center" vertical="center"/>
      <protection/>
    </xf>
    <xf numFmtId="0" fontId="12" fillId="23" borderId="49" xfId="51" applyFont="1" applyFill="1" applyBorder="1" applyAlignment="1" applyProtection="1">
      <alignment horizontal="center" vertical="center" wrapText="1"/>
      <protection/>
    </xf>
    <xf numFmtId="0" fontId="12" fillId="23" borderId="50" xfId="51" applyFont="1" applyFill="1" applyBorder="1" applyAlignment="1" applyProtection="1">
      <alignment horizontal="center" vertical="center" wrapText="1"/>
      <protection/>
    </xf>
    <xf numFmtId="0" fontId="12" fillId="23" borderId="50" xfId="51" applyFont="1" applyFill="1" applyBorder="1" applyAlignment="1" applyProtection="1">
      <alignment vertical="center" wrapText="1"/>
      <protection/>
    </xf>
    <xf numFmtId="181" fontId="12" fillId="23" borderId="50" xfId="51" applyNumberFormat="1" applyFont="1" applyFill="1" applyBorder="1" applyAlignment="1" applyProtection="1">
      <alignment horizontal="center" vertical="center" wrapText="1"/>
      <protection/>
    </xf>
    <xf numFmtId="0" fontId="12" fillId="23" borderId="50" xfId="51" applyFont="1" applyFill="1" applyBorder="1" applyAlignment="1" applyProtection="1">
      <alignment horizontal="left" vertical="center" wrapText="1"/>
      <protection/>
    </xf>
    <xf numFmtId="4" fontId="41" fillId="23" borderId="50" xfId="51" applyNumberFormat="1" applyFont="1" applyFill="1" applyBorder="1" applyAlignment="1" applyProtection="1">
      <alignment horizontal="right" vertical="center"/>
      <protection/>
    </xf>
    <xf numFmtId="4" fontId="41" fillId="23" borderId="50" xfId="51" applyNumberFormat="1" applyFont="1" applyFill="1" applyBorder="1" applyAlignment="1" applyProtection="1">
      <alignment horizontal="center" vertical="center"/>
      <protection/>
    </xf>
    <xf numFmtId="4" fontId="39" fillId="23" borderId="51" xfId="51" applyNumberFormat="1" applyFont="1" applyFill="1" applyBorder="1" applyAlignment="1" applyProtection="1">
      <alignment horizontal="right" vertical="center"/>
      <protection/>
    </xf>
    <xf numFmtId="4" fontId="12" fillId="23" borderId="49" xfId="51" applyNumberFormat="1" applyFont="1" applyFill="1" applyBorder="1" applyAlignment="1" applyProtection="1">
      <alignment horizontal="right" vertical="center"/>
      <protection/>
    </xf>
    <xf numFmtId="4" fontId="39" fillId="23" borderId="50" xfId="51" applyNumberFormat="1" applyFont="1" applyFill="1" applyBorder="1" applyAlignment="1" applyProtection="1">
      <alignment horizontal="right" vertical="center"/>
      <protection/>
    </xf>
    <xf numFmtId="195" fontId="12" fillId="23" borderId="49" xfId="51" applyNumberFormat="1" applyFont="1" applyFill="1" applyBorder="1" applyAlignment="1" applyProtection="1">
      <alignment horizontal="right" vertical="center"/>
      <protection/>
    </xf>
    <xf numFmtId="195" fontId="39" fillId="23" borderId="50" xfId="51" applyNumberFormat="1" applyFont="1" applyFill="1" applyBorder="1" applyAlignment="1" applyProtection="1">
      <alignment horizontal="center" vertical="center" textRotation="90" wrapText="1"/>
      <protection/>
    </xf>
    <xf numFmtId="195" fontId="12" fillId="23" borderId="50" xfId="51" applyNumberFormat="1" applyFont="1" applyFill="1" applyBorder="1" applyAlignment="1" applyProtection="1">
      <alignment horizontal="right" vertical="center"/>
      <protection/>
    </xf>
    <xf numFmtId="195" fontId="39" fillId="23" borderId="51" xfId="51" applyNumberFormat="1" applyFont="1" applyFill="1" applyBorder="1" applyAlignment="1" applyProtection="1">
      <alignment horizontal="right" vertical="center"/>
      <protection/>
    </xf>
    <xf numFmtId="195" fontId="12" fillId="23" borderId="51" xfId="51" applyNumberFormat="1" applyFont="1" applyFill="1" applyBorder="1" applyAlignment="1" applyProtection="1">
      <alignment horizontal="right" vertical="center"/>
      <protection/>
    </xf>
    <xf numFmtId="195" fontId="12" fillId="23" borderId="52" xfId="51" applyNumberFormat="1" applyFont="1" applyFill="1" applyBorder="1" applyAlignment="1" applyProtection="1">
      <alignment horizontal="right" vertical="center"/>
      <protection/>
    </xf>
    <xf numFmtId="4" fontId="39" fillId="23" borderId="49" xfId="51" applyNumberFormat="1" applyFont="1" applyFill="1" applyBorder="1" applyAlignment="1" applyProtection="1">
      <alignment horizontal="right" vertical="center"/>
      <protection/>
    </xf>
    <xf numFmtId="1" fontId="12" fillId="23" borderId="49" xfId="51" applyNumberFormat="1" applyFont="1" applyFill="1" applyBorder="1" applyAlignment="1" applyProtection="1">
      <alignment horizontal="center" vertical="center"/>
      <protection/>
    </xf>
    <xf numFmtId="1" fontId="12" fillId="23" borderId="50" xfId="51" applyNumberFormat="1" applyFont="1" applyFill="1" applyBorder="1" applyAlignment="1" applyProtection="1">
      <alignment horizontal="center" vertical="center"/>
      <protection/>
    </xf>
    <xf numFmtId="1" fontId="12" fillId="23" borderId="51" xfId="51" applyNumberFormat="1" applyFont="1" applyFill="1" applyBorder="1" applyAlignment="1" applyProtection="1">
      <alignment horizontal="center" vertical="center"/>
      <protection/>
    </xf>
    <xf numFmtId="0" fontId="12" fillId="0" borderId="56" xfId="51" applyFont="1" applyFill="1" applyBorder="1" applyAlignment="1" applyProtection="1">
      <alignment horizontal="center" vertical="center" wrapText="1"/>
      <protection/>
    </xf>
    <xf numFmtId="0" fontId="12" fillId="0" borderId="57" xfId="51" applyFont="1" applyFill="1" applyBorder="1" applyAlignment="1" applyProtection="1">
      <alignment horizontal="center" vertical="center" wrapText="1"/>
      <protection/>
    </xf>
    <xf numFmtId="0" fontId="12" fillId="0" borderId="57" xfId="51" applyFont="1" applyFill="1" applyBorder="1" applyAlignment="1" applyProtection="1">
      <alignment vertical="center" wrapText="1"/>
      <protection/>
    </xf>
    <xf numFmtId="181" fontId="12" fillId="0" borderId="57" xfId="51" applyNumberFormat="1" applyFont="1" applyFill="1" applyBorder="1" applyAlignment="1" applyProtection="1">
      <alignment horizontal="center" vertical="center" wrapText="1"/>
      <protection/>
    </xf>
    <xf numFmtId="0" fontId="12" fillId="0" borderId="57" xfId="51" applyFont="1" applyFill="1" applyBorder="1" applyAlignment="1" applyProtection="1">
      <alignment horizontal="left" vertical="center" wrapText="1"/>
      <protection/>
    </xf>
    <xf numFmtId="4" fontId="41" fillId="0" borderId="57" xfId="51" applyNumberFormat="1" applyFont="1" applyFill="1" applyBorder="1" applyAlignment="1" applyProtection="1">
      <alignment horizontal="right" vertical="center"/>
      <protection/>
    </xf>
    <xf numFmtId="4" fontId="41" fillId="0" borderId="57" xfId="51" applyNumberFormat="1" applyFont="1" applyFill="1" applyBorder="1" applyAlignment="1" applyProtection="1">
      <alignment horizontal="center" vertical="center"/>
      <protection/>
    </xf>
    <xf numFmtId="4" fontId="39" fillId="0" borderId="58" xfId="51" applyNumberFormat="1" applyFont="1" applyFill="1" applyBorder="1" applyAlignment="1" applyProtection="1">
      <alignment horizontal="right" vertical="center"/>
      <protection/>
    </xf>
    <xf numFmtId="4" fontId="12" fillId="0" borderId="56" xfId="51" applyNumberFormat="1" applyFont="1" applyFill="1" applyBorder="1" applyAlignment="1" applyProtection="1">
      <alignment horizontal="right" vertical="center"/>
      <protection/>
    </xf>
    <xf numFmtId="4" fontId="39" fillId="0" borderId="57" xfId="51" applyNumberFormat="1" applyFont="1" applyFill="1" applyBorder="1" applyAlignment="1" applyProtection="1">
      <alignment horizontal="right" vertical="center"/>
      <protection/>
    </xf>
    <xf numFmtId="195" fontId="12" fillId="0" borderId="56" xfId="51" applyNumberFormat="1" applyFont="1" applyFill="1" applyBorder="1" applyAlignment="1" applyProtection="1">
      <alignment horizontal="right" vertical="center"/>
      <protection/>
    </xf>
    <xf numFmtId="195" fontId="39" fillId="0" borderId="57" xfId="51" applyNumberFormat="1" applyFont="1" applyFill="1" applyBorder="1" applyAlignment="1" applyProtection="1">
      <alignment horizontal="center" vertical="center" textRotation="90" wrapText="1"/>
      <protection/>
    </xf>
    <xf numFmtId="195" fontId="12" fillId="0" borderId="57" xfId="51" applyNumberFormat="1" applyFont="1" applyFill="1" applyBorder="1" applyAlignment="1" applyProtection="1">
      <alignment horizontal="right" vertical="center"/>
      <protection/>
    </xf>
    <xf numFmtId="195" fontId="39" fillId="0" borderId="58" xfId="51" applyNumberFormat="1" applyFont="1" applyFill="1" applyBorder="1" applyAlignment="1" applyProtection="1">
      <alignment horizontal="right" vertical="center"/>
      <protection/>
    </xf>
    <xf numFmtId="195" fontId="12" fillId="0" borderId="58" xfId="51" applyNumberFormat="1" applyFont="1" applyFill="1" applyBorder="1" applyAlignment="1" applyProtection="1">
      <alignment horizontal="right" vertical="center"/>
      <protection/>
    </xf>
    <xf numFmtId="195" fontId="12" fillId="0" borderId="59" xfId="51" applyNumberFormat="1" applyFont="1" applyFill="1" applyBorder="1" applyAlignment="1" applyProtection="1">
      <alignment horizontal="right" vertical="center"/>
      <protection/>
    </xf>
    <xf numFmtId="4" fontId="39" fillId="0" borderId="56" xfId="51" applyNumberFormat="1" applyFont="1" applyFill="1" applyBorder="1" applyAlignment="1" applyProtection="1">
      <alignment horizontal="right" vertical="center"/>
      <protection/>
    </xf>
    <xf numFmtId="1" fontId="12" fillId="0" borderId="60" xfId="51" applyNumberFormat="1" applyFont="1" applyFill="1" applyBorder="1" applyAlignment="1" applyProtection="1">
      <alignment horizontal="center" vertical="center"/>
      <protection/>
    </xf>
    <xf numFmtId="1" fontId="12" fillId="0" borderId="61" xfId="51" applyNumberFormat="1" applyFont="1" applyFill="1" applyBorder="1" applyAlignment="1" applyProtection="1">
      <alignment horizontal="center" vertical="center"/>
      <protection/>
    </xf>
    <xf numFmtId="1" fontId="12" fillId="0" borderId="62" xfId="51" applyNumberFormat="1" applyFont="1" applyFill="1" applyBorder="1" applyAlignment="1" applyProtection="1">
      <alignment horizontal="center" vertical="center"/>
      <protection/>
    </xf>
    <xf numFmtId="4" fontId="39" fillId="0" borderId="57" xfId="51" applyNumberFormat="1" applyFont="1" applyFill="1" applyBorder="1" applyAlignment="1" applyProtection="1">
      <alignment horizontal="center" vertical="center" textRotation="90" wrapText="1"/>
      <protection/>
    </xf>
    <xf numFmtId="4" fontId="12" fillId="0" borderId="63" xfId="51" applyNumberFormat="1" applyFont="1" applyFill="1" applyBorder="1" applyAlignment="1" applyProtection="1">
      <alignment horizontal="right" vertical="center"/>
      <protection/>
    </xf>
    <xf numFmtId="4" fontId="39" fillId="0" borderId="64" xfId="51" applyNumberFormat="1" applyFont="1" applyFill="1" applyBorder="1" applyAlignment="1" applyProtection="1">
      <alignment horizontal="right" vertical="center"/>
      <protection/>
    </xf>
    <xf numFmtId="4" fontId="12" fillId="0" borderId="65" xfId="51" applyNumberFormat="1" applyFont="1" applyFill="1" applyBorder="1" applyAlignment="1" applyProtection="1">
      <alignment horizontal="right" vertical="center"/>
      <protection/>
    </xf>
    <xf numFmtId="4" fontId="39" fillId="0" borderId="63" xfId="51" applyNumberFormat="1" applyFont="1" applyFill="1" applyBorder="1" applyAlignment="1" applyProtection="1">
      <alignment horizontal="center" vertical="center" textRotation="90" wrapText="1"/>
      <protection/>
    </xf>
    <xf numFmtId="4" fontId="12" fillId="0" borderId="64" xfId="51" applyNumberFormat="1" applyFont="1" applyFill="1" applyBorder="1" applyAlignment="1" applyProtection="1">
      <alignment horizontal="right" vertical="center"/>
      <protection/>
    </xf>
    <xf numFmtId="4" fontId="12" fillId="0" borderId="66" xfId="51" applyNumberFormat="1" applyFont="1" applyFill="1" applyBorder="1" applyAlignment="1" applyProtection="1">
      <alignment horizontal="right" vertical="center"/>
      <protection/>
    </xf>
    <xf numFmtId="4" fontId="39" fillId="0" borderId="67" xfId="51" applyNumberFormat="1" applyFont="1" applyFill="1" applyBorder="1" applyAlignment="1" applyProtection="1">
      <alignment horizontal="center" vertical="center" textRotation="90" wrapText="1"/>
      <protection/>
    </xf>
    <xf numFmtId="4" fontId="12" fillId="0" borderId="67" xfId="51" applyNumberFormat="1" applyFont="1" applyFill="1" applyBorder="1" applyAlignment="1" applyProtection="1">
      <alignment horizontal="right" vertical="center"/>
      <protection/>
    </xf>
    <xf numFmtId="4" fontId="39" fillId="0" borderId="68" xfId="51" applyNumberFormat="1" applyFont="1" applyFill="1" applyBorder="1" applyAlignment="1" applyProtection="1">
      <alignment horizontal="right" vertical="center"/>
      <protection/>
    </xf>
    <xf numFmtId="0" fontId="50" fillId="0" borderId="69" xfId="51" applyFont="1" applyFill="1" applyBorder="1" applyAlignment="1" applyProtection="1">
      <alignment horizontal="center" vertical="center" textRotation="90" wrapText="1"/>
      <protection/>
    </xf>
    <xf numFmtId="0" fontId="50" fillId="0" borderId="70" xfId="51" applyFont="1" applyFill="1" applyBorder="1" applyAlignment="1" applyProtection="1">
      <alignment horizontal="center" vertical="center" textRotation="90" wrapText="1"/>
      <protection/>
    </xf>
    <xf numFmtId="0" fontId="50" fillId="0" borderId="71" xfId="51" applyFont="1" applyFill="1" applyBorder="1" applyAlignment="1" applyProtection="1">
      <alignment horizontal="center" vertical="center" textRotation="90" wrapText="1"/>
      <protection/>
    </xf>
    <xf numFmtId="181" fontId="50" fillId="0" borderId="71" xfId="51" applyNumberFormat="1" applyFont="1" applyFill="1" applyBorder="1" applyAlignment="1" applyProtection="1">
      <alignment horizontal="center" vertical="center" textRotation="90" wrapText="1"/>
      <protection/>
    </xf>
    <xf numFmtId="0" fontId="50" fillId="0" borderId="71" xfId="51" applyFont="1" applyFill="1" applyBorder="1" applyAlignment="1" applyProtection="1">
      <alignment horizontal="left" vertical="center" wrapText="1"/>
      <protection/>
    </xf>
    <xf numFmtId="0" fontId="50" fillId="0" borderId="71" xfId="51" applyFont="1" applyFill="1" applyBorder="1" applyAlignment="1" applyProtection="1">
      <alignment horizontal="center" vertical="center" wrapText="1"/>
      <protection/>
    </xf>
    <xf numFmtId="4" fontId="57" fillId="0" borderId="71" xfId="51" applyNumberFormat="1" applyFont="1" applyFill="1" applyBorder="1" applyAlignment="1" applyProtection="1">
      <alignment horizontal="right" vertical="center"/>
      <protection/>
    </xf>
    <xf numFmtId="4" fontId="57" fillId="0" borderId="71" xfId="51" applyNumberFormat="1" applyFont="1" applyFill="1" applyBorder="1" applyAlignment="1" applyProtection="1">
      <alignment horizontal="center" vertical="center"/>
      <protection/>
    </xf>
    <xf numFmtId="4" fontId="50" fillId="0" borderId="72" xfId="51" applyNumberFormat="1" applyFont="1" applyFill="1" applyBorder="1" applyAlignment="1" applyProtection="1">
      <alignment horizontal="right" vertical="center"/>
      <protection/>
    </xf>
    <xf numFmtId="4" fontId="50" fillId="0" borderId="71" xfId="51" applyNumberFormat="1" applyFont="1" applyFill="1" applyBorder="1" applyAlignment="1" applyProtection="1">
      <alignment horizontal="right" vertical="center"/>
      <protection/>
    </xf>
    <xf numFmtId="194" fontId="50" fillId="0" borderId="73" xfId="51" applyNumberFormat="1" applyFont="1" applyFill="1" applyBorder="1" applyAlignment="1" applyProtection="1">
      <alignment horizontal="right" vertical="center"/>
      <protection/>
    </xf>
    <xf numFmtId="194" fontId="50" fillId="0" borderId="74" xfId="51" applyNumberFormat="1" applyFont="1" applyFill="1" applyBorder="1" applyAlignment="1" applyProtection="1">
      <alignment horizontal="right" vertical="center"/>
      <protection/>
    </xf>
    <xf numFmtId="194" fontId="50" fillId="0" borderId="75" xfId="51" applyNumberFormat="1" applyFont="1" applyFill="1" applyBorder="1" applyAlignment="1" applyProtection="1">
      <alignment horizontal="right" vertical="center"/>
      <protection/>
    </xf>
    <xf numFmtId="194" fontId="50" fillId="0" borderId="29" xfId="51" applyNumberFormat="1" applyFont="1" applyFill="1" applyBorder="1" applyAlignment="1" applyProtection="1">
      <alignment horizontal="right" vertical="center"/>
      <protection/>
    </xf>
    <xf numFmtId="4" fontId="50" fillId="0" borderId="76" xfId="51" applyNumberFormat="1" applyFont="1" applyFill="1" applyBorder="1" applyAlignment="1" applyProtection="1">
      <alignment horizontal="right" vertical="center"/>
      <protection/>
    </xf>
    <xf numFmtId="4" fontId="50" fillId="0" borderId="74" xfId="51" applyNumberFormat="1" applyFont="1" applyFill="1" applyBorder="1" applyAlignment="1" applyProtection="1">
      <alignment horizontal="right" vertical="center"/>
      <protection/>
    </xf>
    <xf numFmtId="4" fontId="50" fillId="0" borderId="75" xfId="51" applyNumberFormat="1" applyFont="1" applyFill="1" applyBorder="1" applyAlignment="1" applyProtection="1">
      <alignment horizontal="right" vertical="center"/>
      <protection/>
    </xf>
    <xf numFmtId="1" fontId="12" fillId="0" borderId="69" xfId="51" applyNumberFormat="1" applyFont="1" applyFill="1" applyBorder="1" applyAlignment="1" applyProtection="1">
      <alignment horizontal="center" vertical="center"/>
      <protection/>
    </xf>
    <xf numFmtId="1" fontId="12" fillId="0" borderId="77" xfId="51" applyNumberFormat="1" applyFont="1" applyFill="1" applyBorder="1" applyAlignment="1" applyProtection="1">
      <alignment horizontal="center" vertical="center"/>
      <protection/>
    </xf>
    <xf numFmtId="1" fontId="12" fillId="0" borderId="78" xfId="51" applyNumberFormat="1" applyFont="1" applyFill="1" applyBorder="1" applyAlignment="1" applyProtection="1">
      <alignment horizontal="center" vertical="center"/>
      <protection/>
    </xf>
    <xf numFmtId="0" fontId="50" fillId="0" borderId="0" xfId="51" applyFont="1" applyFill="1" applyBorder="1" applyAlignment="1" applyProtection="1">
      <alignment horizontal="center" vertical="center"/>
      <protection/>
    </xf>
    <xf numFmtId="4" fontId="50" fillId="0" borderId="73" xfId="51" applyNumberFormat="1" applyFont="1" applyFill="1" applyBorder="1" applyAlignment="1" applyProtection="1">
      <alignment horizontal="right" vertical="center"/>
      <protection/>
    </xf>
    <xf numFmtId="4" fontId="50" fillId="0" borderId="79" xfId="51" applyNumberFormat="1" applyFont="1" applyFill="1" applyBorder="1" applyAlignment="1" applyProtection="1">
      <alignment horizontal="right" vertical="center"/>
      <protection/>
    </xf>
    <xf numFmtId="4" fontId="50" fillId="0" borderId="80" xfId="51" applyNumberFormat="1" applyFont="1" applyFill="1" applyBorder="1" applyAlignment="1" applyProtection="1">
      <alignment horizontal="right" vertical="center"/>
      <protection/>
    </xf>
    <xf numFmtId="0" fontId="12" fillId="6" borderId="46" xfId="51" applyFont="1" applyFill="1" applyBorder="1" applyAlignment="1" applyProtection="1">
      <alignment horizontal="center" vertical="center" wrapText="1"/>
      <protection/>
    </xf>
    <xf numFmtId="0" fontId="12" fillId="6" borderId="46" xfId="51" applyFont="1" applyFill="1" applyBorder="1" applyAlignment="1" applyProtection="1">
      <alignment vertical="center" wrapText="1"/>
      <protection/>
    </xf>
    <xf numFmtId="181" fontId="12" fillId="6" borderId="46" xfId="51" applyNumberFormat="1" applyFont="1" applyFill="1" applyBorder="1" applyAlignment="1" applyProtection="1">
      <alignment horizontal="center" vertical="center" wrapText="1"/>
      <protection/>
    </xf>
    <xf numFmtId="0" fontId="12" fillId="6" borderId="46" xfId="51" applyFont="1" applyFill="1" applyBorder="1" applyAlignment="1" applyProtection="1">
      <alignment horizontal="left" vertical="center" wrapText="1"/>
      <protection/>
    </xf>
    <xf numFmtId="0" fontId="58" fillId="6" borderId="46" xfId="51" applyFont="1" applyFill="1" applyBorder="1" applyAlignment="1" applyProtection="1">
      <alignment horizontal="center" vertical="center" wrapText="1"/>
      <protection/>
    </xf>
    <xf numFmtId="4" fontId="41" fillId="6" borderId="46" xfId="51" applyNumberFormat="1" applyFont="1" applyFill="1" applyBorder="1" applyAlignment="1" applyProtection="1">
      <alignment horizontal="right" vertical="center"/>
      <protection/>
    </xf>
    <xf numFmtId="4" fontId="41" fillId="6" borderId="46" xfId="51" applyNumberFormat="1" applyFont="1" applyFill="1" applyBorder="1" applyAlignment="1" applyProtection="1">
      <alignment horizontal="center" vertical="center"/>
      <protection/>
    </xf>
    <xf numFmtId="4" fontId="39" fillId="6" borderId="47" xfId="51" applyNumberFormat="1" applyFont="1" applyFill="1" applyBorder="1" applyAlignment="1" applyProtection="1">
      <alignment horizontal="right" vertical="center"/>
      <protection/>
    </xf>
    <xf numFmtId="4" fontId="12" fillId="6" borderId="48" xfId="51" applyNumberFormat="1" applyFont="1" applyFill="1" applyBorder="1" applyAlignment="1" applyProtection="1">
      <alignment horizontal="right" vertical="center"/>
      <protection/>
    </xf>
    <xf numFmtId="4" fontId="39" fillId="6" borderId="81" xfId="51" applyNumberFormat="1" applyFont="1" applyFill="1" applyBorder="1" applyAlignment="1" applyProtection="1">
      <alignment horizontal="right" vertical="center"/>
      <protection/>
    </xf>
    <xf numFmtId="4" fontId="39" fillId="6" borderId="82" xfId="51" applyNumberFormat="1" applyFont="1" applyFill="1" applyBorder="1" applyAlignment="1" applyProtection="1">
      <alignment horizontal="right" vertical="center"/>
      <protection/>
    </xf>
    <xf numFmtId="195" fontId="12" fillId="6" borderId="83" xfId="51" applyNumberFormat="1" applyFont="1" applyFill="1" applyBorder="1" applyAlignment="1" applyProtection="1">
      <alignment horizontal="right" vertical="center"/>
      <protection/>
    </xf>
    <xf numFmtId="195" fontId="39" fillId="6" borderId="84" xfId="51" applyNumberFormat="1" applyFont="1" applyFill="1" applyBorder="1" applyAlignment="1" applyProtection="1">
      <alignment horizontal="center" vertical="center" textRotation="90" wrapText="1"/>
      <protection/>
    </xf>
    <xf numFmtId="195" fontId="12" fillId="6" borderId="84" xfId="51" applyNumberFormat="1" applyFont="1" applyFill="1" applyBorder="1" applyAlignment="1" applyProtection="1">
      <alignment horizontal="right" vertical="center"/>
      <protection/>
    </xf>
    <xf numFmtId="195" fontId="39" fillId="6" borderId="85" xfId="51" applyNumberFormat="1" applyFont="1" applyFill="1" applyBorder="1" applyAlignment="1" applyProtection="1">
      <alignment horizontal="right" vertical="center"/>
      <protection/>
    </xf>
    <xf numFmtId="195" fontId="12" fillId="6" borderId="85" xfId="51" applyNumberFormat="1" applyFont="1" applyFill="1" applyBorder="1" applyAlignment="1" applyProtection="1">
      <alignment horizontal="right" vertical="center"/>
      <protection/>
    </xf>
    <xf numFmtId="195" fontId="12" fillId="6" borderId="86" xfId="51" applyNumberFormat="1" applyFont="1" applyFill="1" applyBorder="1" applyAlignment="1" applyProtection="1">
      <alignment horizontal="right" vertical="center"/>
      <protection/>
    </xf>
    <xf numFmtId="1" fontId="39" fillId="6" borderId="84" xfId="51" applyNumberFormat="1" applyFont="1" applyFill="1" applyBorder="1" applyAlignment="1" applyProtection="1">
      <alignment horizontal="center" vertical="center" textRotation="90" wrapText="1"/>
      <protection/>
    </xf>
    <xf numFmtId="195" fontId="12" fillId="6" borderId="87" xfId="51" applyNumberFormat="1" applyFont="1" applyFill="1" applyBorder="1" applyAlignment="1" applyProtection="1">
      <alignment horizontal="right" vertical="center"/>
      <protection/>
    </xf>
    <xf numFmtId="4" fontId="39" fillId="6" borderId="83" xfId="51" applyNumberFormat="1" applyFont="1" applyFill="1" applyBorder="1" applyAlignment="1" applyProtection="1">
      <alignment horizontal="right" vertical="center"/>
      <protection/>
    </xf>
    <xf numFmtId="4" fontId="39" fillId="6" borderId="84" xfId="51" applyNumberFormat="1" applyFont="1" applyFill="1" applyBorder="1" applyAlignment="1" applyProtection="1">
      <alignment horizontal="right" vertical="center"/>
      <protection/>
    </xf>
    <xf numFmtId="4" fontId="39" fillId="6" borderId="85" xfId="51" applyNumberFormat="1" applyFont="1" applyFill="1" applyBorder="1" applyAlignment="1" applyProtection="1">
      <alignment horizontal="right" vertical="center"/>
      <protection/>
    </xf>
    <xf numFmtId="1" fontId="39" fillId="0" borderId="0" xfId="51" applyNumberFormat="1" applyFont="1" applyFill="1" applyBorder="1" applyAlignment="1" applyProtection="1">
      <alignment horizontal="center" vertical="center"/>
      <protection/>
    </xf>
    <xf numFmtId="1" fontId="39" fillId="6" borderId="83" xfId="51" applyNumberFormat="1" applyFont="1" applyFill="1" applyBorder="1" applyAlignment="1" applyProtection="1">
      <alignment horizontal="center" vertical="center" wrapText="1"/>
      <protection/>
    </xf>
    <xf numFmtId="1" fontId="39" fillId="6" borderId="84" xfId="51" applyNumberFormat="1" applyFont="1" applyFill="1" applyBorder="1" applyAlignment="1" applyProtection="1">
      <alignment horizontal="center" vertical="center" wrapText="1"/>
      <protection/>
    </xf>
    <xf numFmtId="1" fontId="39" fillId="6" borderId="85" xfId="51" applyNumberFormat="1" applyFont="1" applyFill="1" applyBorder="1" applyAlignment="1" applyProtection="1">
      <alignment horizontal="center" vertical="center" wrapText="1"/>
      <protection/>
    </xf>
    <xf numFmtId="4" fontId="39" fillId="0" borderId="84" xfId="51" applyNumberFormat="1" applyFont="1" applyFill="1" applyBorder="1" applyAlignment="1" applyProtection="1">
      <alignment horizontal="center" vertical="center" textRotation="90" wrapText="1"/>
      <protection/>
    </xf>
    <xf numFmtId="4" fontId="39" fillId="6" borderId="88" xfId="51" applyNumberFormat="1" applyFont="1" applyFill="1" applyBorder="1" applyAlignment="1" applyProtection="1">
      <alignment horizontal="right" vertical="center"/>
      <protection/>
    </xf>
    <xf numFmtId="4" fontId="39" fillId="6" borderId="89" xfId="51" applyNumberFormat="1" applyFont="1" applyFill="1" applyBorder="1" applyAlignment="1" applyProtection="1">
      <alignment horizontal="right" vertical="center"/>
      <protection/>
    </xf>
    <xf numFmtId="195" fontId="12" fillId="6" borderId="90" xfId="51" applyNumberFormat="1" applyFont="1" applyFill="1" applyBorder="1" applyAlignment="1" applyProtection="1">
      <alignment horizontal="right" vertical="center"/>
      <protection/>
    </xf>
    <xf numFmtId="1" fontId="39" fillId="6" borderId="50" xfId="51" applyNumberFormat="1" applyFont="1" applyFill="1" applyBorder="1" applyAlignment="1" applyProtection="1">
      <alignment horizontal="center" vertical="center" textRotation="90" wrapText="1"/>
      <protection/>
    </xf>
    <xf numFmtId="1" fontId="39" fillId="6" borderId="49" xfId="51" applyNumberFormat="1" applyFont="1" applyFill="1" applyBorder="1" applyAlignment="1" applyProtection="1">
      <alignment horizontal="center" vertical="center" wrapText="1"/>
      <protection/>
    </xf>
    <xf numFmtId="1" fontId="39" fillId="6" borderId="50" xfId="51" applyNumberFormat="1" applyFont="1" applyFill="1" applyBorder="1" applyAlignment="1" applyProtection="1">
      <alignment horizontal="center" vertical="center" wrapText="1"/>
      <protection/>
    </xf>
    <xf numFmtId="1" fontId="39" fillId="6" borderId="51" xfId="51" applyNumberFormat="1" applyFont="1" applyFill="1" applyBorder="1" applyAlignment="1" applyProtection="1">
      <alignment horizontal="center" vertical="center" wrapText="1"/>
      <protection/>
    </xf>
    <xf numFmtId="4" fontId="39" fillId="0" borderId="88" xfId="51" applyNumberFormat="1" applyFont="1" applyFill="1" applyBorder="1" applyAlignment="1" applyProtection="1">
      <alignment horizontal="right" vertical="center"/>
      <protection/>
    </xf>
    <xf numFmtId="4" fontId="39" fillId="0" borderId="89" xfId="51" applyNumberFormat="1" applyFont="1" applyFill="1" applyBorder="1" applyAlignment="1" applyProtection="1">
      <alignment horizontal="right" vertical="center"/>
      <protection/>
    </xf>
    <xf numFmtId="195" fontId="12" fillId="0" borderId="90" xfId="51" applyNumberFormat="1" applyFont="1" applyFill="1" applyBorder="1" applyAlignment="1" applyProtection="1">
      <alignment horizontal="right" vertical="center"/>
      <protection/>
    </xf>
    <xf numFmtId="1" fontId="39" fillId="0" borderId="50" xfId="51" applyNumberFormat="1" applyFont="1" applyFill="1" applyBorder="1" applyAlignment="1" applyProtection="1">
      <alignment horizontal="center" vertical="center" textRotation="90" wrapText="1"/>
      <protection/>
    </xf>
    <xf numFmtId="1" fontId="39" fillId="0" borderId="49" xfId="51" applyNumberFormat="1" applyFont="1" applyFill="1" applyBorder="1" applyAlignment="1" applyProtection="1">
      <alignment horizontal="center" vertical="center" wrapText="1"/>
      <protection/>
    </xf>
    <xf numFmtId="1" fontId="39" fillId="0" borderId="50" xfId="51" applyNumberFormat="1" applyFont="1" applyFill="1" applyBorder="1" applyAlignment="1" applyProtection="1">
      <alignment horizontal="center" vertical="center" wrapText="1"/>
      <protection/>
    </xf>
    <xf numFmtId="1" fontId="39" fillId="0" borderId="51" xfId="51" applyNumberFormat="1" applyFont="1" applyFill="1" applyBorder="1" applyAlignment="1" applyProtection="1">
      <alignment horizontal="center" vertical="center" wrapText="1"/>
      <protection/>
    </xf>
    <xf numFmtId="0" fontId="12" fillId="0" borderId="49" xfId="51" applyFont="1" applyFill="1" applyBorder="1" applyAlignment="1" applyProtection="1">
      <alignment horizontal="center" vertical="center"/>
      <protection/>
    </xf>
    <xf numFmtId="0" fontId="12" fillId="0" borderId="50" xfId="51" applyFont="1" applyFill="1" applyBorder="1" applyAlignment="1" applyProtection="1">
      <alignment horizontal="center" vertical="center"/>
      <protection/>
    </xf>
    <xf numFmtId="181" fontId="12" fillId="0" borderId="50" xfId="51" applyNumberFormat="1" applyFont="1" applyFill="1" applyBorder="1" applyAlignment="1" applyProtection="1">
      <alignment horizontal="center" vertical="center"/>
      <protection/>
    </xf>
    <xf numFmtId="0" fontId="12" fillId="0" borderId="50" xfId="51" applyFont="1" applyFill="1" applyBorder="1" applyAlignment="1" applyProtection="1">
      <alignment horizontal="left" vertical="center"/>
      <protection/>
    </xf>
    <xf numFmtId="4" fontId="41" fillId="0" borderId="50" xfId="51" applyNumberFormat="1" applyFont="1" applyFill="1" applyBorder="1" applyAlignment="1" applyProtection="1">
      <alignment horizontal="right" vertical="center"/>
      <protection/>
    </xf>
    <xf numFmtId="4" fontId="12" fillId="0" borderId="49" xfId="51" applyNumberFormat="1" applyFont="1" applyFill="1" applyBorder="1" applyAlignment="1" applyProtection="1">
      <alignment horizontal="right" vertical="center"/>
      <protection/>
    </xf>
    <xf numFmtId="4" fontId="12" fillId="0" borderId="89" xfId="51" applyNumberFormat="1" applyFont="1" applyFill="1" applyBorder="1" applyAlignment="1" applyProtection="1">
      <alignment horizontal="right" vertical="center"/>
      <protection/>
    </xf>
    <xf numFmtId="0" fontId="12" fillId="0" borderId="0" xfId="51" applyFont="1" applyFill="1" applyBorder="1" applyAlignment="1" applyProtection="1">
      <alignment horizontal="center" vertical="center"/>
      <protection/>
    </xf>
    <xf numFmtId="0" fontId="12" fillId="23" borderId="49" xfId="51" applyFont="1" applyFill="1" applyBorder="1" applyAlignment="1" applyProtection="1">
      <alignment horizontal="center" vertical="center"/>
      <protection/>
    </xf>
    <xf numFmtId="0" fontId="12" fillId="23" borderId="50" xfId="51" applyFont="1" applyFill="1" applyBorder="1" applyAlignment="1" applyProtection="1">
      <alignment horizontal="center" vertical="center"/>
      <protection/>
    </xf>
    <xf numFmtId="181" fontId="12" fillId="23" borderId="50" xfId="51" applyNumberFormat="1" applyFont="1" applyFill="1" applyBorder="1" applyAlignment="1" applyProtection="1">
      <alignment horizontal="center" vertical="center"/>
      <protection/>
    </xf>
    <xf numFmtId="0" fontId="12" fillId="23" borderId="50" xfId="51" applyFont="1" applyFill="1" applyBorder="1" applyAlignment="1" applyProtection="1">
      <alignment horizontal="left" vertical="center"/>
      <protection/>
    </xf>
    <xf numFmtId="4" fontId="41" fillId="23" borderId="50" xfId="51" applyNumberFormat="1" applyFont="1" applyFill="1" applyBorder="1" applyAlignment="1" applyProtection="1">
      <alignment horizontal="right" vertical="center"/>
      <protection/>
    </xf>
    <xf numFmtId="4" fontId="12" fillId="23" borderId="49" xfId="51" applyNumberFormat="1" applyFont="1" applyFill="1" applyBorder="1" applyAlignment="1" applyProtection="1">
      <alignment horizontal="right" vertical="center"/>
      <protection/>
    </xf>
    <xf numFmtId="4" fontId="39" fillId="23" borderId="88" xfId="51" applyNumberFormat="1" applyFont="1" applyFill="1" applyBorder="1" applyAlignment="1" applyProtection="1">
      <alignment horizontal="right" vertical="center"/>
      <protection/>
    </xf>
    <xf numFmtId="4" fontId="12" fillId="23" borderId="89" xfId="51" applyNumberFormat="1" applyFont="1" applyFill="1" applyBorder="1" applyAlignment="1" applyProtection="1">
      <alignment horizontal="right" vertical="center"/>
      <protection/>
    </xf>
    <xf numFmtId="195" fontId="12" fillId="23" borderId="90" xfId="51" applyNumberFormat="1" applyFont="1" applyFill="1" applyBorder="1" applyAlignment="1" applyProtection="1">
      <alignment horizontal="right" vertical="center"/>
      <protection/>
    </xf>
    <xf numFmtId="1" fontId="39" fillId="23" borderId="50" xfId="51" applyNumberFormat="1" applyFont="1" applyFill="1" applyBorder="1" applyAlignment="1" applyProtection="1">
      <alignment horizontal="center" vertical="center" textRotation="90" wrapText="1"/>
      <protection/>
    </xf>
    <xf numFmtId="1" fontId="39" fillId="23" borderId="49" xfId="51" applyNumberFormat="1" applyFont="1" applyFill="1" applyBorder="1" applyAlignment="1" applyProtection="1">
      <alignment horizontal="center" vertical="center" wrapText="1"/>
      <protection/>
    </xf>
    <xf numFmtId="1" fontId="39" fillId="23" borderId="50" xfId="51" applyNumberFormat="1" applyFont="1" applyFill="1" applyBorder="1" applyAlignment="1" applyProtection="1">
      <alignment horizontal="center" vertical="center" wrapText="1"/>
      <protection/>
    </xf>
    <xf numFmtId="1" fontId="39" fillId="23" borderId="51" xfId="51" applyNumberFormat="1" applyFont="1" applyFill="1" applyBorder="1" applyAlignment="1" applyProtection="1">
      <alignment horizontal="center" vertical="center" wrapText="1"/>
      <protection/>
    </xf>
    <xf numFmtId="0" fontId="59" fillId="0" borderId="0" xfId="51" applyFont="1" applyFill="1" applyBorder="1" applyAlignment="1" applyProtection="1">
      <alignment horizontal="center" vertical="center"/>
      <protection/>
    </xf>
    <xf numFmtId="4" fontId="41" fillId="6" borderId="50" xfId="51" applyNumberFormat="1" applyFont="1" applyFill="1" applyBorder="1" applyAlignment="1" applyProtection="1">
      <alignment horizontal="center" vertical="center"/>
      <protection/>
    </xf>
    <xf numFmtId="4" fontId="12" fillId="6" borderId="89" xfId="51" applyNumberFormat="1" applyFont="1" applyFill="1" applyBorder="1" applyAlignment="1" applyProtection="1">
      <alignment horizontal="right" vertical="center"/>
      <protection/>
    </xf>
    <xf numFmtId="4" fontId="41" fillId="0" borderId="50" xfId="51" applyNumberFormat="1" applyFont="1" applyFill="1" applyBorder="1" applyAlignment="1" applyProtection="1">
      <alignment horizontal="center" vertical="center"/>
      <protection/>
    </xf>
    <xf numFmtId="4" fontId="12" fillId="0" borderId="89" xfId="51" applyNumberFormat="1" applyFont="1" applyFill="1" applyBorder="1" applyAlignment="1" applyProtection="1">
      <alignment horizontal="right" vertical="center"/>
      <protection/>
    </xf>
    <xf numFmtId="0" fontId="12" fillId="6" borderId="60" xfId="51" applyFont="1" applyFill="1" applyBorder="1" applyAlignment="1" applyProtection="1">
      <alignment horizontal="center" vertical="center" wrapText="1"/>
      <protection/>
    </xf>
    <xf numFmtId="0" fontId="12" fillId="6" borderId="61" xfId="51" applyFont="1" applyFill="1" applyBorder="1" applyAlignment="1" applyProtection="1">
      <alignment horizontal="center" vertical="center" wrapText="1"/>
      <protection/>
    </xf>
    <xf numFmtId="0" fontId="12" fillId="6" borderId="61" xfId="51" applyFont="1" applyFill="1" applyBorder="1" applyAlignment="1" applyProtection="1">
      <alignment vertical="center" wrapText="1"/>
      <protection/>
    </xf>
    <xf numFmtId="181" fontId="12" fillId="6" borderId="61" xfId="51" applyNumberFormat="1" applyFont="1" applyFill="1" applyBorder="1" applyAlignment="1" applyProtection="1">
      <alignment horizontal="center" vertical="center" wrapText="1"/>
      <protection/>
    </xf>
    <xf numFmtId="0" fontId="12" fillId="6" borderId="61" xfId="51" applyFont="1" applyFill="1" applyBorder="1" applyAlignment="1" applyProtection="1">
      <alignment horizontal="left" vertical="center" wrapText="1"/>
      <protection/>
    </xf>
    <xf numFmtId="4" fontId="41" fillId="6" borderId="61" xfId="51" applyNumberFormat="1" applyFont="1" applyFill="1" applyBorder="1" applyAlignment="1" applyProtection="1">
      <alignment horizontal="right" vertical="center"/>
      <protection/>
    </xf>
    <xf numFmtId="4" fontId="41" fillId="6" borderId="61" xfId="51" applyNumberFormat="1" applyFont="1" applyFill="1" applyBorder="1" applyAlignment="1" applyProtection="1">
      <alignment horizontal="center" vertical="center"/>
      <protection/>
    </xf>
    <xf numFmtId="4" fontId="39" fillId="6" borderId="62" xfId="51" applyNumberFormat="1" applyFont="1" applyFill="1" applyBorder="1" applyAlignment="1" applyProtection="1">
      <alignment horizontal="right" vertical="center"/>
      <protection/>
    </xf>
    <xf numFmtId="4" fontId="12" fillId="6" borderId="60" xfId="51" applyNumberFormat="1" applyFont="1" applyFill="1" applyBorder="1" applyAlignment="1" applyProtection="1">
      <alignment horizontal="right" vertical="center"/>
      <protection/>
    </xf>
    <xf numFmtId="4" fontId="39" fillId="6" borderId="91" xfId="51" applyNumberFormat="1" applyFont="1" applyFill="1" applyBorder="1" applyAlignment="1" applyProtection="1">
      <alignment horizontal="right" vertical="center"/>
      <protection/>
    </xf>
    <xf numFmtId="4" fontId="12" fillId="6" borderId="92" xfId="51" applyNumberFormat="1" applyFont="1" applyFill="1" applyBorder="1" applyAlignment="1" applyProtection="1">
      <alignment horizontal="right" vertical="center"/>
      <protection/>
    </xf>
    <xf numFmtId="4" fontId="39" fillId="6" borderId="61" xfId="51" applyNumberFormat="1" applyFont="1" applyFill="1" applyBorder="1" applyAlignment="1" applyProtection="1">
      <alignment horizontal="right" vertical="center"/>
      <protection/>
    </xf>
    <xf numFmtId="195" fontId="12" fillId="6" borderId="56" xfId="51" applyNumberFormat="1" applyFont="1" applyFill="1" applyBorder="1" applyAlignment="1" applyProtection="1">
      <alignment horizontal="right" vertical="center"/>
      <protection/>
    </xf>
    <xf numFmtId="195" fontId="39" fillId="6" borderId="57" xfId="51" applyNumberFormat="1" applyFont="1" applyFill="1" applyBorder="1" applyAlignment="1" applyProtection="1">
      <alignment horizontal="center" vertical="center" textRotation="90" wrapText="1"/>
      <protection/>
    </xf>
    <xf numFmtId="195" fontId="12" fillId="6" borderId="57" xfId="51" applyNumberFormat="1" applyFont="1" applyFill="1" applyBorder="1" applyAlignment="1" applyProtection="1">
      <alignment horizontal="right" vertical="center"/>
      <protection/>
    </xf>
    <xf numFmtId="195" fontId="39" fillId="6" borderId="58" xfId="51" applyNumberFormat="1" applyFont="1" applyFill="1" applyBorder="1" applyAlignment="1" applyProtection="1">
      <alignment horizontal="right" vertical="center"/>
      <protection/>
    </xf>
    <xf numFmtId="195" fontId="12" fillId="6" borderId="58" xfId="51" applyNumberFormat="1" applyFont="1" applyFill="1" applyBorder="1" applyAlignment="1" applyProtection="1">
      <alignment horizontal="right" vertical="center"/>
      <protection/>
    </xf>
    <xf numFmtId="195" fontId="12" fillId="6" borderId="93" xfId="51" applyNumberFormat="1" applyFont="1" applyFill="1" applyBorder="1" applyAlignment="1" applyProtection="1">
      <alignment horizontal="right" vertical="center"/>
      <protection/>
    </xf>
    <xf numFmtId="1" fontId="39" fillId="6" borderId="57" xfId="51" applyNumberFormat="1" applyFont="1" applyFill="1" applyBorder="1" applyAlignment="1" applyProtection="1">
      <alignment horizontal="center" vertical="center" textRotation="90" wrapText="1"/>
      <protection/>
    </xf>
    <xf numFmtId="195" fontId="12" fillId="6" borderId="59" xfId="51" applyNumberFormat="1" applyFont="1" applyFill="1" applyBorder="1" applyAlignment="1" applyProtection="1">
      <alignment horizontal="right" vertical="center"/>
      <protection/>
    </xf>
    <xf numFmtId="4" fontId="39" fillId="6" borderId="56" xfId="51" applyNumberFormat="1" applyFont="1" applyFill="1" applyBorder="1" applyAlignment="1" applyProtection="1">
      <alignment horizontal="right" vertical="center"/>
      <protection/>
    </xf>
    <xf numFmtId="4" fontId="39" fillId="6" borderId="57" xfId="51" applyNumberFormat="1" applyFont="1" applyFill="1" applyBorder="1" applyAlignment="1" applyProtection="1">
      <alignment horizontal="right" vertical="center"/>
      <protection/>
    </xf>
    <xf numFmtId="4" fontId="39" fillId="6" borderId="58" xfId="51" applyNumberFormat="1" applyFont="1" applyFill="1" applyBorder="1" applyAlignment="1" applyProtection="1">
      <alignment horizontal="right" vertical="center"/>
      <protection/>
    </xf>
    <xf numFmtId="4" fontId="50" fillId="0" borderId="94" xfId="51" applyNumberFormat="1" applyFont="1" applyFill="1" applyBorder="1" applyAlignment="1" applyProtection="1">
      <alignment horizontal="right" vertical="center"/>
      <protection/>
    </xf>
    <xf numFmtId="4" fontId="50" fillId="0" borderId="95" xfId="51" applyNumberFormat="1" applyFont="1" applyFill="1" applyBorder="1" applyAlignment="1" applyProtection="1">
      <alignment horizontal="right" vertical="center"/>
      <protection/>
    </xf>
    <xf numFmtId="4" fontId="50" fillId="0" borderId="96" xfId="51" applyNumberFormat="1" applyFont="1" applyFill="1" applyBorder="1" applyAlignment="1" applyProtection="1">
      <alignment horizontal="right" vertical="center"/>
      <protection/>
    </xf>
    <xf numFmtId="194" fontId="50" fillId="0" borderId="79" xfId="51" applyNumberFormat="1" applyFont="1" applyFill="1" applyBorder="1" applyAlignment="1" applyProtection="1">
      <alignment horizontal="right" vertical="center"/>
      <protection/>
    </xf>
    <xf numFmtId="194" fontId="50" fillId="0" borderId="80" xfId="51" applyNumberFormat="1" applyFont="1" applyFill="1" applyBorder="1" applyAlignment="1" applyProtection="1">
      <alignment horizontal="right" vertical="center"/>
      <protection/>
    </xf>
    <xf numFmtId="4" fontId="39" fillId="23" borderId="97" xfId="51" applyNumberFormat="1" applyFont="1" applyFill="1" applyBorder="1" applyAlignment="1" applyProtection="1">
      <alignment horizontal="right" vertical="center"/>
      <protection/>
    </xf>
    <xf numFmtId="4" fontId="39" fillId="23" borderId="98" xfId="51" applyNumberFormat="1" applyFont="1" applyFill="1" applyBorder="1" applyAlignment="1" applyProtection="1">
      <alignment horizontal="right" vertical="center"/>
      <protection/>
    </xf>
    <xf numFmtId="4" fontId="39" fillId="23" borderId="99" xfId="51" applyNumberFormat="1" applyFont="1" applyFill="1" applyBorder="1" applyAlignment="1" applyProtection="1">
      <alignment horizontal="right" vertical="center"/>
      <protection/>
    </xf>
    <xf numFmtId="1" fontId="39" fillId="23" borderId="83" xfId="51" applyNumberFormat="1" applyFont="1" applyFill="1" applyBorder="1" applyAlignment="1" applyProtection="1">
      <alignment horizontal="center" vertical="center" wrapText="1"/>
      <protection/>
    </xf>
    <xf numFmtId="1" fontId="39" fillId="23" borderId="84" xfId="51" applyNumberFormat="1" applyFont="1" applyFill="1" applyBorder="1" applyAlignment="1" applyProtection="1">
      <alignment horizontal="center" vertical="center" wrapText="1"/>
      <protection/>
    </xf>
    <xf numFmtId="1" fontId="39" fillId="23" borderId="85" xfId="51" applyNumberFormat="1" applyFont="1" applyFill="1" applyBorder="1" applyAlignment="1" applyProtection="1">
      <alignment horizontal="center" vertical="center" wrapText="1"/>
      <protection/>
    </xf>
    <xf numFmtId="2" fontId="12" fillId="23" borderId="50" xfId="51" applyNumberFormat="1" applyFont="1" applyFill="1" applyBorder="1" applyAlignment="1" applyProtection="1">
      <alignment horizontal="center" vertical="center"/>
      <protection/>
    </xf>
    <xf numFmtId="4" fontId="39" fillId="0" borderId="97" xfId="51" applyNumberFormat="1" applyFont="1" applyFill="1" applyBorder="1" applyAlignment="1" applyProtection="1">
      <alignment horizontal="right" vertical="center"/>
      <protection/>
    </xf>
    <xf numFmtId="4" fontId="39" fillId="0" borderId="98" xfId="51" applyNumberFormat="1" applyFont="1" applyFill="1" applyBorder="1" applyAlignment="1" applyProtection="1">
      <alignment horizontal="right" vertical="center"/>
      <protection/>
    </xf>
    <xf numFmtId="4" fontId="39" fillId="0" borderId="99" xfId="51" applyNumberFormat="1" applyFont="1" applyFill="1" applyBorder="1" applyAlignment="1" applyProtection="1">
      <alignment horizontal="right" vertical="center"/>
      <protection/>
    </xf>
    <xf numFmtId="2" fontId="12" fillId="6" borderId="50" xfId="51" applyNumberFormat="1" applyFont="1" applyFill="1" applyBorder="1" applyAlignment="1" applyProtection="1">
      <alignment horizontal="center" vertical="center"/>
      <protection/>
    </xf>
    <xf numFmtId="4" fontId="39" fillId="6" borderId="97" xfId="51" applyNumberFormat="1" applyFont="1" applyFill="1" applyBorder="1" applyAlignment="1" applyProtection="1">
      <alignment horizontal="right" vertical="center"/>
      <protection/>
    </xf>
    <xf numFmtId="4" fontId="39" fillId="6" borderId="98" xfId="51" applyNumberFormat="1" applyFont="1" applyFill="1" applyBorder="1" applyAlignment="1" applyProtection="1">
      <alignment horizontal="right" vertical="center"/>
      <protection/>
    </xf>
    <xf numFmtId="4" fontId="39" fillId="6" borderId="99" xfId="51" applyNumberFormat="1" applyFont="1" applyFill="1" applyBorder="1" applyAlignment="1" applyProtection="1">
      <alignment horizontal="right" vertical="center"/>
      <protection/>
    </xf>
    <xf numFmtId="2" fontId="12" fillId="0" borderId="50" xfId="51" applyNumberFormat="1" applyFont="1" applyFill="1" applyBorder="1" applyAlignment="1" applyProtection="1">
      <alignment horizontal="center" vertical="center"/>
      <protection/>
    </xf>
    <xf numFmtId="0" fontId="12" fillId="0" borderId="60" xfId="51" applyFont="1" applyFill="1" applyBorder="1" applyAlignment="1" applyProtection="1">
      <alignment horizontal="center" vertical="center" wrapText="1"/>
      <protection/>
    </xf>
    <xf numFmtId="0" fontId="12" fillId="0" borderId="61" xfId="51" applyFont="1" applyFill="1" applyBorder="1" applyAlignment="1" applyProtection="1">
      <alignment horizontal="center" vertical="center" wrapText="1"/>
      <protection/>
    </xf>
    <xf numFmtId="2" fontId="12" fillId="0" borderId="61" xfId="51" applyNumberFormat="1" applyFont="1" applyFill="1" applyBorder="1" applyAlignment="1" applyProtection="1">
      <alignment horizontal="center" vertical="center"/>
      <protection/>
    </xf>
    <xf numFmtId="0" fontId="12" fillId="0" borderId="61" xfId="51" applyFont="1" applyFill="1" applyBorder="1" applyAlignment="1" applyProtection="1">
      <alignment vertical="center" wrapText="1"/>
      <protection/>
    </xf>
    <xf numFmtId="181" fontId="12" fillId="0" borderId="61" xfId="51" applyNumberFormat="1" applyFont="1" applyFill="1" applyBorder="1" applyAlignment="1" applyProtection="1">
      <alignment horizontal="center" vertical="center" wrapText="1"/>
      <protection/>
    </xf>
    <xf numFmtId="0" fontId="12" fillId="0" borderId="61" xfId="51" applyFont="1" applyFill="1" applyBorder="1" applyAlignment="1" applyProtection="1">
      <alignment horizontal="left" vertical="center" wrapText="1"/>
      <protection/>
    </xf>
    <xf numFmtId="4" fontId="41" fillId="0" borderId="61" xfId="51" applyNumberFormat="1" applyFont="1" applyFill="1" applyBorder="1" applyAlignment="1" applyProtection="1">
      <alignment horizontal="right" vertical="center"/>
      <protection/>
    </xf>
    <xf numFmtId="4" fontId="41" fillId="0" borderId="61" xfId="51" applyNumberFormat="1" applyFont="1" applyFill="1" applyBorder="1" applyAlignment="1" applyProtection="1">
      <alignment horizontal="center" vertical="center"/>
      <protection/>
    </xf>
    <xf numFmtId="4" fontId="39" fillId="0" borderId="62" xfId="51" applyNumberFormat="1" applyFont="1" applyFill="1" applyBorder="1" applyAlignment="1" applyProtection="1">
      <alignment horizontal="right" vertical="center"/>
      <protection/>
    </xf>
    <xf numFmtId="4" fontId="12" fillId="0" borderId="60" xfId="51" applyNumberFormat="1" applyFont="1" applyFill="1" applyBorder="1" applyAlignment="1" applyProtection="1">
      <alignment horizontal="right" vertical="center"/>
      <protection/>
    </xf>
    <xf numFmtId="4" fontId="39" fillId="0" borderId="91" xfId="51" applyNumberFormat="1" applyFont="1" applyFill="1" applyBorder="1" applyAlignment="1" applyProtection="1">
      <alignment horizontal="right" vertical="center"/>
      <protection/>
    </xf>
    <xf numFmtId="4" fontId="12" fillId="0" borderId="92" xfId="51" applyNumberFormat="1" applyFont="1" applyFill="1" applyBorder="1" applyAlignment="1" applyProtection="1">
      <alignment horizontal="right" vertical="center"/>
      <protection/>
    </xf>
    <xf numFmtId="4" fontId="39" fillId="0" borderId="61" xfId="51" applyNumberFormat="1" applyFont="1" applyFill="1" applyBorder="1" applyAlignment="1" applyProtection="1">
      <alignment horizontal="right" vertical="center"/>
      <protection/>
    </xf>
    <xf numFmtId="4" fontId="39" fillId="0" borderId="100" xfId="51" applyNumberFormat="1" applyFont="1" applyFill="1" applyBorder="1" applyAlignment="1" applyProtection="1">
      <alignment horizontal="right" vertical="center"/>
      <protection/>
    </xf>
    <xf numFmtId="4" fontId="39" fillId="0" borderId="101" xfId="51" applyNumberFormat="1" applyFont="1" applyFill="1" applyBorder="1" applyAlignment="1" applyProtection="1">
      <alignment horizontal="right" vertical="center"/>
      <protection/>
    </xf>
    <xf numFmtId="4" fontId="39" fillId="0" borderId="102" xfId="51" applyNumberFormat="1" applyFont="1" applyFill="1" applyBorder="1" applyAlignment="1" applyProtection="1">
      <alignment horizontal="right" vertical="center"/>
      <protection/>
    </xf>
    <xf numFmtId="4" fontId="12" fillId="23" borderId="88" xfId="51" applyNumberFormat="1" applyFont="1" applyFill="1" applyBorder="1" applyAlignment="1" applyProtection="1">
      <alignment horizontal="right" vertical="center"/>
      <protection/>
    </xf>
    <xf numFmtId="4" fontId="12" fillId="0" borderId="88" xfId="51" applyNumberFormat="1" applyFont="1" applyFill="1" applyBorder="1" applyAlignment="1" applyProtection="1">
      <alignment horizontal="right" vertical="center"/>
      <protection/>
    </xf>
    <xf numFmtId="4" fontId="12" fillId="6" borderId="88" xfId="51" applyNumberFormat="1" applyFont="1" applyFill="1" applyBorder="1" applyAlignment="1" applyProtection="1">
      <alignment horizontal="right" vertical="center"/>
      <protection/>
    </xf>
    <xf numFmtId="0" fontId="12" fillId="6" borderId="50" xfId="51" applyFont="1" applyFill="1" applyBorder="1" applyAlignment="1" applyProtection="1">
      <alignment horizontal="center" vertical="center"/>
      <protection/>
    </xf>
    <xf numFmtId="4" fontId="12" fillId="6" borderId="49" xfId="51" applyNumberFormat="1" applyFont="1" applyFill="1" applyBorder="1" applyAlignment="1" applyProtection="1">
      <alignment horizontal="right" vertical="center"/>
      <protection/>
    </xf>
    <xf numFmtId="0" fontId="12" fillId="6" borderId="60" xfId="51" applyFont="1" applyFill="1" applyBorder="1" applyAlignment="1" applyProtection="1">
      <alignment horizontal="center" vertical="center"/>
      <protection/>
    </xf>
    <xf numFmtId="0" fontId="12" fillId="6" borderId="61" xfId="51" applyFont="1" applyFill="1" applyBorder="1" applyAlignment="1" applyProtection="1">
      <alignment horizontal="center" vertical="center"/>
      <protection/>
    </xf>
    <xf numFmtId="2" fontId="12" fillId="6" borderId="61" xfId="51" applyNumberFormat="1" applyFont="1" applyFill="1" applyBorder="1" applyAlignment="1" applyProtection="1">
      <alignment horizontal="center" vertical="center"/>
      <protection/>
    </xf>
    <xf numFmtId="181" fontId="12" fillId="6" borderId="61" xfId="51" applyNumberFormat="1" applyFont="1" applyFill="1" applyBorder="1" applyAlignment="1" applyProtection="1">
      <alignment horizontal="center" vertical="center"/>
      <protection/>
    </xf>
    <xf numFmtId="4" fontId="41" fillId="6" borderId="61" xfId="51" applyNumberFormat="1" applyFont="1" applyFill="1" applyBorder="1" applyAlignment="1" applyProtection="1">
      <alignment horizontal="right" vertical="center"/>
      <protection/>
    </xf>
    <xf numFmtId="4" fontId="41" fillId="6" borderId="61" xfId="51" applyNumberFormat="1" applyFont="1" applyFill="1" applyBorder="1" applyAlignment="1" applyProtection="1">
      <alignment horizontal="center" vertical="center"/>
      <protection/>
    </xf>
    <xf numFmtId="4" fontId="12" fillId="6" borderId="60" xfId="51" applyNumberFormat="1" applyFont="1" applyFill="1" applyBorder="1" applyAlignment="1" applyProtection="1">
      <alignment horizontal="right" vertical="center"/>
      <protection/>
    </xf>
    <xf numFmtId="4" fontId="12" fillId="6" borderId="91" xfId="51" applyNumberFormat="1" applyFont="1" applyFill="1" applyBorder="1" applyAlignment="1" applyProtection="1">
      <alignment horizontal="right" vertical="center"/>
      <protection/>
    </xf>
    <xf numFmtId="4" fontId="12" fillId="6" borderId="92" xfId="51" applyNumberFormat="1" applyFont="1" applyFill="1" applyBorder="1" applyAlignment="1" applyProtection="1">
      <alignment horizontal="right" vertical="center"/>
      <protection/>
    </xf>
    <xf numFmtId="4" fontId="39" fillId="6" borderId="100" xfId="51" applyNumberFormat="1" applyFont="1" applyFill="1" applyBorder="1" applyAlignment="1" applyProtection="1">
      <alignment horizontal="right" vertical="center"/>
      <protection/>
    </xf>
    <xf numFmtId="4" fontId="39" fillId="6" borderId="101" xfId="51" applyNumberFormat="1" applyFont="1" applyFill="1" applyBorder="1" applyAlignment="1" applyProtection="1">
      <alignment horizontal="right" vertical="center"/>
      <protection/>
    </xf>
    <xf numFmtId="4" fontId="39" fillId="6" borderId="102" xfId="51" applyNumberFormat="1" applyFont="1" applyFill="1" applyBorder="1" applyAlignment="1" applyProtection="1">
      <alignment horizontal="right" vertical="center"/>
      <protection/>
    </xf>
    <xf numFmtId="0" fontId="12" fillId="0" borderId="60" xfId="51" applyFont="1" applyFill="1" applyBorder="1" applyAlignment="1" applyProtection="1">
      <alignment horizontal="center" vertical="center"/>
      <protection/>
    </xf>
    <xf numFmtId="0" fontId="12" fillId="0" borderId="61" xfId="51" applyFont="1" applyFill="1" applyBorder="1" applyAlignment="1" applyProtection="1">
      <alignment horizontal="center" vertical="center"/>
      <protection/>
    </xf>
    <xf numFmtId="181" fontId="12" fillId="0" borderId="61" xfId="51" applyNumberFormat="1" applyFont="1" applyFill="1" applyBorder="1" applyAlignment="1" applyProtection="1">
      <alignment horizontal="center" vertical="center"/>
      <protection/>
    </xf>
    <xf numFmtId="0" fontId="12" fillId="0" borderId="61" xfId="51" applyFont="1" applyFill="1" applyBorder="1" applyAlignment="1" applyProtection="1">
      <alignment horizontal="left" vertical="center"/>
      <protection/>
    </xf>
    <xf numFmtId="4" fontId="41" fillId="0" borderId="61" xfId="51" applyNumberFormat="1" applyFont="1" applyFill="1" applyBorder="1" applyAlignment="1" applyProtection="1">
      <alignment horizontal="right" vertical="center"/>
      <protection/>
    </xf>
    <xf numFmtId="4" fontId="41" fillId="0" borderId="61" xfId="51" applyNumberFormat="1" applyFont="1" applyFill="1" applyBorder="1" applyAlignment="1" applyProtection="1">
      <alignment horizontal="center" vertical="center"/>
      <protection/>
    </xf>
    <xf numFmtId="4" fontId="12" fillId="0" borderId="60" xfId="51" applyNumberFormat="1" applyFont="1" applyFill="1" applyBorder="1" applyAlignment="1" applyProtection="1">
      <alignment horizontal="right" vertical="center"/>
      <protection/>
    </xf>
    <xf numFmtId="4" fontId="12" fillId="0" borderId="91" xfId="51" applyNumberFormat="1" applyFont="1" applyFill="1" applyBorder="1" applyAlignment="1" applyProtection="1">
      <alignment horizontal="right" vertical="center"/>
      <protection/>
    </xf>
    <xf numFmtId="4" fontId="12" fillId="0" borderId="92" xfId="51" applyNumberFormat="1" applyFont="1" applyFill="1" applyBorder="1" applyAlignment="1" applyProtection="1">
      <alignment horizontal="right" vertical="center"/>
      <protection/>
    </xf>
    <xf numFmtId="4" fontId="12" fillId="0" borderId="50" xfId="51" applyNumberFormat="1" applyFont="1" applyFill="1" applyBorder="1" applyAlignment="1" applyProtection="1">
      <alignment horizontal="right" vertical="center"/>
      <protection/>
    </xf>
    <xf numFmtId="4" fontId="12" fillId="0" borderId="103" xfId="51" applyNumberFormat="1" applyFont="1" applyFill="1" applyBorder="1" applyAlignment="1" applyProtection="1">
      <alignment horizontal="right" vertical="center"/>
      <protection/>
    </xf>
    <xf numFmtId="4" fontId="12" fillId="0" borderId="104" xfId="51" applyNumberFormat="1" applyFont="1" applyFill="1" applyBorder="1" applyAlignment="1" applyProtection="1">
      <alignment horizontal="right" vertical="center"/>
      <protection/>
    </xf>
    <xf numFmtId="0" fontId="12" fillId="6" borderId="49" xfId="51" applyFont="1" applyFill="1" applyBorder="1" applyAlignment="1" applyProtection="1">
      <alignment horizontal="center" vertical="center"/>
      <protection/>
    </xf>
    <xf numFmtId="181" fontId="12" fillId="6" borderId="50" xfId="51" applyNumberFormat="1" applyFont="1" applyFill="1" applyBorder="1" applyAlignment="1" applyProtection="1">
      <alignment horizontal="center" vertical="center"/>
      <protection/>
    </xf>
    <xf numFmtId="4" fontId="41" fillId="6" borderId="50" xfId="51" applyNumberFormat="1" applyFont="1" applyFill="1" applyBorder="1" applyAlignment="1" applyProtection="1">
      <alignment horizontal="right" vertical="center"/>
      <protection/>
    </xf>
    <xf numFmtId="4" fontId="12" fillId="6" borderId="89" xfId="51" applyNumberFormat="1" applyFont="1" applyFill="1" applyBorder="1" applyAlignment="1" applyProtection="1">
      <alignment horizontal="right" vertical="center"/>
      <protection/>
    </xf>
    <xf numFmtId="0" fontId="50" fillId="0" borderId="105" xfId="51" applyFont="1" applyFill="1" applyBorder="1" applyAlignment="1" applyProtection="1">
      <alignment horizontal="center" vertical="center" textRotation="90" wrapText="1"/>
      <protection/>
    </xf>
    <xf numFmtId="0" fontId="50" fillId="0" borderId="106" xfId="51" applyFont="1" applyFill="1" applyBorder="1" applyAlignment="1" applyProtection="1">
      <alignment horizontal="center" vertical="center" textRotation="90" wrapText="1"/>
      <protection/>
    </xf>
    <xf numFmtId="0" fontId="50" fillId="0" borderId="107" xfId="51" applyFont="1" applyFill="1" applyBorder="1" applyAlignment="1" applyProtection="1">
      <alignment horizontal="center" vertical="center" textRotation="90" wrapText="1"/>
      <protection/>
    </xf>
    <xf numFmtId="181" fontId="50" fillId="0" borderId="107" xfId="51" applyNumberFormat="1" applyFont="1" applyFill="1" applyBorder="1" applyAlignment="1" applyProtection="1">
      <alignment horizontal="center" vertical="center" textRotation="90" wrapText="1"/>
      <protection/>
    </xf>
    <xf numFmtId="0" fontId="50" fillId="0" borderId="107" xfId="51" applyFont="1" applyFill="1" applyBorder="1" applyAlignment="1" applyProtection="1">
      <alignment horizontal="left" vertical="center" wrapText="1"/>
      <protection/>
    </xf>
    <xf numFmtId="0" fontId="50" fillId="0" borderId="107" xfId="51" applyFont="1" applyFill="1" applyBorder="1" applyAlignment="1" applyProtection="1">
      <alignment horizontal="center" vertical="center" wrapText="1"/>
      <protection/>
    </xf>
    <xf numFmtId="4" fontId="57" fillId="0" borderId="107" xfId="51" applyNumberFormat="1" applyFont="1" applyFill="1" applyBorder="1" applyAlignment="1" applyProtection="1">
      <alignment horizontal="right" vertical="center"/>
      <protection/>
    </xf>
    <xf numFmtId="4" fontId="57" fillId="0" borderId="107" xfId="51" applyNumberFormat="1" applyFont="1" applyFill="1" applyBorder="1" applyAlignment="1" applyProtection="1">
      <alignment horizontal="center" vertical="center"/>
      <protection/>
    </xf>
    <xf numFmtId="4" fontId="50" fillId="0" borderId="108" xfId="51" applyNumberFormat="1" applyFont="1" applyFill="1" applyBorder="1" applyAlignment="1" applyProtection="1">
      <alignment horizontal="right" vertical="center"/>
      <protection/>
    </xf>
    <xf numFmtId="4" fontId="50" fillId="0" borderId="109" xfId="51" applyNumberFormat="1" applyFont="1" applyFill="1" applyBorder="1" applyAlignment="1" applyProtection="1">
      <alignment horizontal="right" vertical="center"/>
      <protection/>
    </xf>
    <xf numFmtId="4" fontId="50" fillId="0" borderId="110" xfId="51" applyNumberFormat="1" applyFont="1" applyFill="1" applyBorder="1" applyAlignment="1" applyProtection="1">
      <alignment horizontal="right" vertical="center"/>
      <protection/>
    </xf>
    <xf numFmtId="4" fontId="50" fillId="0" borderId="111" xfId="51" applyNumberFormat="1" applyFont="1" applyFill="1" applyBorder="1" applyAlignment="1" applyProtection="1">
      <alignment horizontal="right" vertical="center"/>
      <protection/>
    </xf>
    <xf numFmtId="4" fontId="50" fillId="0" borderId="107" xfId="51" applyNumberFormat="1" applyFont="1" applyFill="1" applyBorder="1" applyAlignment="1" applyProtection="1">
      <alignment horizontal="right" vertical="center"/>
      <protection/>
    </xf>
    <xf numFmtId="194" fontId="50" fillId="0" borderId="105" xfId="51" applyNumberFormat="1" applyFont="1" applyFill="1" applyBorder="1" applyAlignment="1" applyProtection="1">
      <alignment horizontal="right" vertical="center"/>
      <protection/>
    </xf>
    <xf numFmtId="194" fontId="50" fillId="0" borderId="112" xfId="51" applyNumberFormat="1" applyFont="1" applyFill="1" applyBorder="1" applyAlignment="1" applyProtection="1">
      <alignment horizontal="right" vertical="center"/>
      <protection/>
    </xf>
    <xf numFmtId="194" fontId="50" fillId="0" borderId="113" xfId="51" applyNumberFormat="1" applyFont="1" applyFill="1" applyBorder="1" applyAlignment="1" applyProtection="1">
      <alignment horizontal="right" vertical="center"/>
      <protection/>
    </xf>
    <xf numFmtId="194" fontId="50" fillId="0" borderId="114" xfId="51" applyNumberFormat="1" applyFont="1" applyFill="1" applyBorder="1" applyAlignment="1" applyProtection="1">
      <alignment horizontal="right" vertical="center"/>
      <protection/>
    </xf>
    <xf numFmtId="194" fontId="50" fillId="0" borderId="109" xfId="51" applyNumberFormat="1" applyFont="1" applyFill="1" applyBorder="1" applyAlignment="1" applyProtection="1">
      <alignment horizontal="right" vertical="center"/>
      <protection/>
    </xf>
    <xf numFmtId="194" fontId="50" fillId="0" borderId="111" xfId="51" applyNumberFormat="1" applyFont="1" applyFill="1" applyBorder="1" applyAlignment="1" applyProtection="1">
      <alignment horizontal="right" vertical="center"/>
      <protection/>
    </xf>
    <xf numFmtId="194" fontId="50" fillId="0" borderId="107" xfId="51" applyNumberFormat="1" applyFont="1" applyFill="1" applyBorder="1" applyAlignment="1" applyProtection="1">
      <alignment horizontal="right" vertical="center"/>
      <protection/>
    </xf>
    <xf numFmtId="194" fontId="50" fillId="0" borderId="108" xfId="51" applyNumberFormat="1" applyFont="1" applyFill="1" applyBorder="1" applyAlignment="1" applyProtection="1">
      <alignment horizontal="right" vertical="center"/>
      <protection/>
    </xf>
    <xf numFmtId="4" fontId="50" fillId="0" borderId="105" xfId="51" applyNumberFormat="1" applyFont="1" applyFill="1" applyBorder="1" applyAlignment="1" applyProtection="1">
      <alignment horizontal="right" vertical="center"/>
      <protection/>
    </xf>
    <xf numFmtId="4" fontId="50" fillId="0" borderId="112" xfId="51" applyNumberFormat="1" applyFont="1" applyFill="1" applyBorder="1" applyAlignment="1" applyProtection="1">
      <alignment horizontal="right" vertical="center"/>
      <protection/>
    </xf>
    <xf numFmtId="4" fontId="50" fillId="0" borderId="113" xfId="51" applyNumberFormat="1" applyFont="1" applyFill="1" applyBorder="1" applyAlignment="1" applyProtection="1">
      <alignment horizontal="right" vertical="center"/>
      <protection/>
    </xf>
    <xf numFmtId="4" fontId="50" fillId="0" borderId="115" xfId="51" applyNumberFormat="1" applyFont="1" applyFill="1" applyBorder="1" applyAlignment="1" applyProtection="1">
      <alignment horizontal="left" vertical="center"/>
      <protection/>
    </xf>
    <xf numFmtId="4" fontId="50" fillId="0" borderId="116" xfId="51" applyNumberFormat="1" applyFont="1" applyFill="1" applyBorder="1" applyAlignment="1" applyProtection="1">
      <alignment horizontal="left" vertical="center"/>
      <protection/>
    </xf>
    <xf numFmtId="0" fontId="39" fillId="0" borderId="116" xfId="51" applyFont="1" applyFill="1" applyBorder="1" applyAlignment="1" applyProtection="1">
      <alignment horizontal="center" vertical="center" textRotation="90" wrapText="1"/>
      <protection/>
    </xf>
    <xf numFmtId="0" fontId="39" fillId="0" borderId="116" xfId="51" applyFont="1" applyFill="1" applyBorder="1" applyAlignment="1" applyProtection="1">
      <alignment horizontal="center" vertical="center" wrapText="1"/>
      <protection/>
    </xf>
    <xf numFmtId="0" fontId="39" fillId="0" borderId="116" xfId="51" applyFont="1" applyFill="1" applyBorder="1" applyAlignment="1" applyProtection="1">
      <alignment horizontal="left" vertical="center" textRotation="90" wrapText="1"/>
      <protection/>
    </xf>
    <xf numFmtId="0" fontId="41" fillId="0" borderId="116" xfId="51" applyFont="1" applyFill="1" applyBorder="1" applyAlignment="1" applyProtection="1">
      <alignment horizontal="right" vertical="center" wrapText="1"/>
      <protection/>
    </xf>
    <xf numFmtId="0" fontId="41" fillId="0" borderId="116" xfId="51" applyFont="1" applyFill="1" applyBorder="1" applyAlignment="1" applyProtection="1">
      <alignment horizontal="center" vertical="center" textRotation="90" wrapText="1"/>
      <protection/>
    </xf>
    <xf numFmtId="194" fontId="50" fillId="0" borderId="117" xfId="51" applyNumberFormat="1" applyFont="1" applyFill="1" applyBorder="1" applyAlignment="1" applyProtection="1">
      <alignment horizontal="right" vertical="center"/>
      <protection/>
    </xf>
    <xf numFmtId="194" fontId="50" fillId="0" borderId="118" xfId="51" applyNumberFormat="1" applyFont="1" applyFill="1" applyBorder="1" applyAlignment="1" applyProtection="1">
      <alignment horizontal="right" vertical="center"/>
      <protection/>
    </xf>
    <xf numFmtId="194" fontId="50" fillId="0" borderId="119" xfId="51" applyNumberFormat="1" applyFont="1" applyFill="1" applyBorder="1" applyAlignment="1" applyProtection="1">
      <alignment horizontal="right" vertical="center"/>
      <protection/>
    </xf>
    <xf numFmtId="194" fontId="50" fillId="0" borderId="120" xfId="51" applyNumberFormat="1" applyFont="1" applyFill="1" applyBorder="1" applyAlignment="1" applyProtection="1">
      <alignment horizontal="right" vertical="center"/>
      <protection/>
    </xf>
    <xf numFmtId="194" fontId="50" fillId="0" borderId="115" xfId="51" applyNumberFormat="1" applyFont="1" applyFill="1" applyBorder="1" applyAlignment="1" applyProtection="1">
      <alignment horizontal="right" vertical="center"/>
      <protection/>
    </xf>
    <xf numFmtId="3" fontId="50" fillId="0" borderId="121" xfId="51" applyNumberFormat="1" applyFont="1" applyFill="1" applyBorder="1" applyAlignment="1" applyProtection="1">
      <alignment horizontal="right" vertical="center"/>
      <protection/>
    </xf>
    <xf numFmtId="3" fontId="50" fillId="0" borderId="122" xfId="51" applyNumberFormat="1" applyFont="1" applyFill="1" applyBorder="1" applyAlignment="1" applyProtection="1">
      <alignment horizontal="right" vertical="center"/>
      <protection/>
    </xf>
    <xf numFmtId="4" fontId="50" fillId="0" borderId="117" xfId="51" applyNumberFormat="1" applyFont="1" applyFill="1" applyBorder="1" applyAlignment="1" applyProtection="1">
      <alignment horizontal="right" vertical="center"/>
      <protection/>
    </xf>
    <xf numFmtId="4" fontId="50" fillId="0" borderId="118" xfId="51" applyNumberFormat="1" applyFont="1" applyFill="1" applyBorder="1" applyAlignment="1" applyProtection="1">
      <alignment horizontal="right" vertical="center"/>
      <protection/>
    </xf>
    <xf numFmtId="4" fontId="50" fillId="0" borderId="119" xfId="51" applyNumberFormat="1" applyFont="1" applyFill="1" applyBorder="1" applyAlignment="1" applyProtection="1">
      <alignment horizontal="right" vertical="center"/>
      <protection/>
    </xf>
    <xf numFmtId="4" fontId="50" fillId="0" borderId="120" xfId="51" applyNumberFormat="1" applyFont="1" applyFill="1" applyBorder="1" applyAlignment="1" applyProtection="1">
      <alignment horizontal="right" vertical="center"/>
      <protection/>
    </xf>
    <xf numFmtId="0" fontId="39" fillId="0" borderId="0" xfId="51" applyFont="1" applyFill="1" applyBorder="1" applyAlignment="1" applyProtection="1">
      <alignment horizontal="center" vertical="center" wrapText="1"/>
      <protection/>
    </xf>
    <xf numFmtId="0" fontId="41" fillId="0" borderId="0" xfId="51" applyFont="1" applyFill="1" applyBorder="1" applyAlignment="1" applyProtection="1">
      <alignment horizontal="right" vertical="center" wrapText="1"/>
      <protection/>
    </xf>
    <xf numFmtId="0" fontId="41" fillId="0" borderId="0" xfId="51" applyFont="1" applyFill="1" applyBorder="1" applyAlignment="1" applyProtection="1">
      <alignment horizontal="center" vertical="center" textRotation="90" wrapText="1"/>
      <protection/>
    </xf>
    <xf numFmtId="0" fontId="39" fillId="0" borderId="0" xfId="51" applyFont="1" applyFill="1" applyBorder="1" applyAlignment="1" applyProtection="1">
      <alignment horizontal="center" vertical="center" textRotation="90" wrapText="1"/>
      <protection/>
    </xf>
    <xf numFmtId="2" fontId="39" fillId="0" borderId="0" xfId="51" applyNumberFormat="1" applyFont="1" applyFill="1" applyBorder="1" applyAlignment="1" applyProtection="1">
      <alignment horizontal="center" vertical="center" wrapText="1"/>
      <protection/>
    </xf>
    <xf numFmtId="194" fontId="50" fillId="0" borderId="0" xfId="51" applyNumberFormat="1" applyFont="1" applyFill="1" applyBorder="1" applyAlignment="1" applyProtection="1">
      <alignment horizontal="right" vertical="center"/>
      <protection/>
    </xf>
    <xf numFmtId="4" fontId="39" fillId="0" borderId="11" xfId="51" applyNumberFormat="1" applyFont="1" applyFill="1" applyBorder="1" applyAlignment="1" applyProtection="1">
      <alignment vertical="center" wrapText="1"/>
      <protection/>
    </xf>
    <xf numFmtId="4" fontId="39" fillId="0" borderId="11" xfId="51" applyNumberFormat="1" applyFont="1" applyFill="1" applyBorder="1" applyAlignment="1" applyProtection="1">
      <alignment horizontal="left" vertical="center" wrapText="1"/>
      <protection/>
    </xf>
    <xf numFmtId="3" fontId="50" fillId="0" borderId="24" xfId="51" applyNumberFormat="1" applyFont="1" applyFill="1" applyBorder="1" applyAlignment="1" applyProtection="1">
      <alignment horizontal="right" vertical="center"/>
      <protection/>
    </xf>
    <xf numFmtId="3" fontId="50" fillId="0" borderId="25" xfId="51" applyNumberFormat="1" applyFont="1" applyFill="1" applyBorder="1" applyAlignment="1" applyProtection="1">
      <alignment horizontal="right" vertical="center"/>
      <protection/>
    </xf>
    <xf numFmtId="1" fontId="39" fillId="0" borderId="0" xfId="51" applyNumberFormat="1" applyFont="1" applyFill="1" applyBorder="1" applyAlignment="1" applyProtection="1">
      <alignment vertical="center"/>
      <protection/>
    </xf>
    <xf numFmtId="1" fontId="39" fillId="0" borderId="11" xfId="51" applyNumberFormat="1" applyFont="1" applyFill="1" applyBorder="1" applyAlignment="1" applyProtection="1">
      <alignment vertical="center" wrapText="1"/>
      <protection/>
    </xf>
    <xf numFmtId="0" fontId="39" fillId="0" borderId="0" xfId="51" applyFont="1" applyFill="1" applyBorder="1" applyAlignment="1" applyProtection="1">
      <alignment horizontal="left" vertical="center" wrapText="1"/>
      <protection/>
    </xf>
    <xf numFmtId="0" fontId="39" fillId="0" borderId="23" xfId="51" applyFont="1" applyFill="1" applyBorder="1" applyAlignment="1" applyProtection="1">
      <alignment horizontal="left" vertical="center" wrapText="1"/>
      <protection/>
    </xf>
    <xf numFmtId="0" fontId="39" fillId="0" borderId="24" xfId="51" applyFont="1" applyFill="1" applyBorder="1" applyAlignment="1" applyProtection="1">
      <alignment horizontal="left" vertical="center" wrapText="1"/>
      <protection/>
    </xf>
    <xf numFmtId="183" fontId="50" fillId="0" borderId="24" xfId="51" applyNumberFormat="1" applyFont="1" applyFill="1" applyBorder="1" applyAlignment="1" applyProtection="1">
      <alignment horizontal="right" vertical="center"/>
      <protection/>
    </xf>
    <xf numFmtId="183" fontId="50" fillId="0" borderId="25" xfId="51" applyNumberFormat="1" applyFont="1" applyFill="1" applyBorder="1" applyAlignment="1" applyProtection="1">
      <alignment horizontal="right" vertical="center"/>
      <protection/>
    </xf>
    <xf numFmtId="183" fontId="50" fillId="0" borderId="0" xfId="51" applyNumberFormat="1" applyFont="1" applyFill="1" applyBorder="1" applyAlignment="1" applyProtection="1">
      <alignment horizontal="right" vertical="center"/>
      <protection/>
    </xf>
    <xf numFmtId="194" fontId="39" fillId="0" borderId="0" xfId="51" applyNumberFormat="1" applyFont="1" applyFill="1" applyBorder="1" applyAlignment="1" applyProtection="1">
      <alignment horizontal="left" vertical="center" wrapText="1"/>
      <protection/>
    </xf>
    <xf numFmtId="0" fontId="60" fillId="0" borderId="0" xfId="51" applyFont="1" applyFill="1" applyBorder="1" applyAlignment="1" applyProtection="1">
      <alignment horizontal="left" vertical="center"/>
      <protection/>
    </xf>
    <xf numFmtId="0" fontId="45" fillId="0" borderId="0" xfId="51" applyFont="1" applyFill="1" applyBorder="1" applyAlignment="1" applyProtection="1">
      <alignment horizontal="left" vertical="center"/>
      <protection/>
    </xf>
    <xf numFmtId="0" fontId="61" fillId="0" borderId="0" xfId="51" applyFont="1" applyFill="1" applyBorder="1" applyAlignment="1" applyProtection="1">
      <alignment horizontal="center" vertical="center"/>
      <protection/>
    </xf>
    <xf numFmtId="0" fontId="45" fillId="0" borderId="0" xfId="51" applyFont="1" applyFill="1" applyBorder="1" applyAlignment="1" applyProtection="1">
      <alignment horizontal="right" vertical="center"/>
      <protection/>
    </xf>
    <xf numFmtId="0" fontId="61" fillId="0" borderId="0" xfId="51" applyFont="1" applyFill="1" applyBorder="1" applyAlignment="1" applyProtection="1">
      <alignment horizontal="right" vertical="center"/>
      <protection/>
    </xf>
    <xf numFmtId="195" fontId="39" fillId="0" borderId="123" xfId="51" applyNumberFormat="1" applyFont="1" applyFill="1" applyBorder="1" applyAlignment="1" applyProtection="1">
      <alignment horizontal="center" vertical="center" textRotation="90" wrapText="1"/>
      <protection/>
    </xf>
    <xf numFmtId="195" fontId="39" fillId="23" borderId="123" xfId="51" applyNumberFormat="1" applyFont="1" applyFill="1" applyBorder="1" applyAlignment="1" applyProtection="1">
      <alignment horizontal="center" vertical="center" textRotation="90" wrapText="1"/>
      <protection/>
    </xf>
    <xf numFmtId="0" fontId="45" fillId="0" borderId="0" xfId="51" applyFont="1" applyFill="1" applyBorder="1" applyAlignment="1" applyProtection="1">
      <alignment horizontal="center" vertical="center" wrapText="1"/>
      <protection/>
    </xf>
    <xf numFmtId="0" fontId="61" fillId="0" borderId="0" xfId="51" applyFont="1" applyFill="1" applyBorder="1" applyAlignment="1" applyProtection="1">
      <alignment horizontal="right" vertical="center" wrapText="1"/>
      <protection/>
    </xf>
    <xf numFmtId="0" fontId="61" fillId="0" borderId="0" xfId="51" applyFont="1" applyFill="1" applyBorder="1" applyAlignment="1" applyProtection="1">
      <alignment horizontal="center" vertical="center" textRotation="90" wrapText="1"/>
      <protection/>
    </xf>
    <xf numFmtId="0" fontId="45" fillId="0" borderId="0" xfId="51" applyFont="1" applyFill="1" applyBorder="1" applyAlignment="1" applyProtection="1">
      <alignment horizontal="center" vertical="center" textRotation="90" wrapText="1"/>
      <protection/>
    </xf>
    <xf numFmtId="2" fontId="45" fillId="0" borderId="0" xfId="51" applyNumberFormat="1" applyFont="1" applyFill="1" applyBorder="1" applyAlignment="1" applyProtection="1">
      <alignment horizontal="center" vertical="center" wrapText="1"/>
      <protection/>
    </xf>
    <xf numFmtId="194" fontId="48" fillId="0" borderId="0" xfId="51" applyNumberFormat="1" applyFont="1" applyFill="1" applyBorder="1" applyAlignment="1" applyProtection="1">
      <alignment horizontal="right" vertical="center"/>
      <protection/>
    </xf>
    <xf numFmtId="195" fontId="39" fillId="6" borderId="123" xfId="51" applyNumberFormat="1" applyFont="1" applyFill="1" applyBorder="1" applyAlignment="1" applyProtection="1">
      <alignment horizontal="center" vertical="center" textRotation="90" wrapText="1"/>
      <protection/>
    </xf>
    <xf numFmtId="4" fontId="0" fillId="24" borderId="26" xfId="0" applyNumberFormat="1" applyFont="1" applyFill="1" applyBorder="1" applyAlignment="1" applyProtection="1">
      <alignment horizontal="center" vertical="center"/>
      <protection locked="0"/>
    </xf>
    <xf numFmtId="4" fontId="1" fillId="0" borderId="124" xfId="0" applyNumberFormat="1" applyFont="1" applyFill="1" applyBorder="1" applyAlignment="1" applyProtection="1">
      <alignment horizontal="center" vertical="center" wrapText="1"/>
      <protection/>
    </xf>
    <xf numFmtId="2" fontId="8" fillId="24" borderId="125" xfId="0" applyNumberFormat="1" applyFont="1" applyFill="1" applyBorder="1" applyAlignment="1" applyProtection="1">
      <alignment horizontal="center" vertical="center"/>
      <protection hidden="1" locked="0"/>
    </xf>
    <xf numFmtId="4" fontId="1" fillId="0" borderId="126" xfId="0" applyNumberFormat="1" applyFont="1" applyFill="1" applyBorder="1" applyAlignment="1" applyProtection="1">
      <alignment horizontal="center" vertical="center" wrapText="1"/>
      <protection/>
    </xf>
    <xf numFmtId="4" fontId="1" fillId="0" borderId="123" xfId="0" applyNumberFormat="1" applyFont="1" applyFill="1" applyBorder="1" applyAlignment="1" applyProtection="1">
      <alignment horizontal="center" vertical="center" wrapText="1"/>
      <protection/>
    </xf>
    <xf numFmtId="2" fontId="8" fillId="0" borderId="123" xfId="0" applyNumberFormat="1" applyFont="1" applyFill="1" applyBorder="1" applyAlignment="1" applyProtection="1">
      <alignment horizontal="center" vertical="center"/>
      <protection hidden="1" locked="0"/>
    </xf>
    <xf numFmtId="4" fontId="8" fillId="0" borderId="123" xfId="0" applyNumberFormat="1" applyFont="1" applyFill="1" applyBorder="1" applyAlignment="1" applyProtection="1">
      <alignment horizontal="center" vertical="center"/>
      <protection hidden="1" locked="0"/>
    </xf>
    <xf numFmtId="0" fontId="2" fillId="0" borderId="0" xfId="0" applyFont="1" applyAlignment="1">
      <alignment/>
    </xf>
    <xf numFmtId="0" fontId="6" fillId="0" borderId="21" xfId="0" applyFont="1" applyBorder="1" applyAlignment="1" applyProtection="1">
      <alignment horizontal="left" wrapText="1"/>
      <protection locked="0"/>
    </xf>
    <xf numFmtId="0" fontId="11" fillId="0" borderId="10"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0" fillId="16" borderId="23" xfId="0" applyFont="1" applyFill="1" applyBorder="1" applyAlignment="1" applyProtection="1">
      <alignment wrapText="1"/>
      <protection/>
    </xf>
    <xf numFmtId="0" fontId="10" fillId="16" borderId="24" xfId="0" applyFont="1" applyFill="1" applyBorder="1" applyAlignment="1" applyProtection="1">
      <alignment wrapText="1"/>
      <protection/>
    </xf>
    <xf numFmtId="0" fontId="10" fillId="0" borderId="0" xfId="0" applyFont="1" applyAlignment="1" applyProtection="1">
      <alignment horizontal="left" wrapText="1"/>
      <protection/>
    </xf>
    <xf numFmtId="0" fontId="11" fillId="0" borderId="19"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0" fillId="16" borderId="20" xfId="0" applyFont="1" applyFill="1" applyBorder="1" applyAlignment="1" applyProtection="1">
      <alignment horizontal="left" wrapText="1"/>
      <protection/>
    </xf>
    <xf numFmtId="0" fontId="10" fillId="16" borderId="21" xfId="0" applyFont="1" applyFill="1" applyBorder="1" applyAlignment="1" applyProtection="1">
      <alignment horizontal="left" wrapText="1"/>
      <protection/>
    </xf>
    <xf numFmtId="0" fontId="10" fillId="16" borderId="10" xfId="0" applyFont="1" applyFill="1" applyBorder="1" applyAlignment="1" applyProtection="1">
      <alignment horizontal="left" wrapText="1"/>
      <protection/>
    </xf>
    <xf numFmtId="0" fontId="10" fillId="16" borderId="11" xfId="0" applyFont="1" applyFill="1" applyBorder="1" applyAlignment="1" applyProtection="1">
      <alignment horizontal="left" wrapText="1"/>
      <protection/>
    </xf>
    <xf numFmtId="0" fontId="11" fillId="0" borderId="11" xfId="0" applyFont="1" applyBorder="1" applyAlignment="1" applyProtection="1">
      <alignment horizontal="center" vertical="center" wrapText="1"/>
      <protection locked="0"/>
    </xf>
    <xf numFmtId="0" fontId="10" fillId="0" borderId="0" xfId="0" applyFont="1" applyBorder="1" applyAlignment="1" applyProtection="1">
      <alignment wrapText="1"/>
      <protection locked="0"/>
    </xf>
    <xf numFmtId="0" fontId="10" fillId="0" borderId="0" xfId="0" applyFont="1" applyBorder="1" applyAlignment="1" applyProtection="1">
      <alignment horizontal="center" wrapText="1"/>
      <protection locked="0"/>
    </xf>
    <xf numFmtId="0" fontId="10" fillId="16" borderId="15" xfId="0" applyFont="1" applyFill="1" applyBorder="1" applyAlignment="1" applyProtection="1">
      <alignment horizontal="center" wrapText="1"/>
      <protection locked="0"/>
    </xf>
    <xf numFmtId="0" fontId="10" fillId="16" borderId="16" xfId="0" applyFont="1" applyFill="1" applyBorder="1" applyAlignment="1" applyProtection="1">
      <alignment horizontal="center" wrapText="1"/>
      <protection locked="0"/>
    </xf>
    <xf numFmtId="0" fontId="10" fillId="16" borderId="17" xfId="0" applyFont="1" applyFill="1" applyBorder="1" applyAlignment="1" applyProtection="1">
      <alignment horizontal="center" wrapText="1"/>
      <protection locked="0"/>
    </xf>
    <xf numFmtId="0" fontId="10" fillId="16" borderId="0" xfId="0" applyFont="1" applyFill="1" applyBorder="1" applyAlignment="1" applyProtection="1">
      <alignment wrapText="1"/>
      <protection/>
    </xf>
    <xf numFmtId="0" fontId="10" fillId="0" borderId="0" xfId="0" applyFont="1" applyBorder="1" applyAlignment="1" applyProtection="1">
      <alignment horizontal="center" vertical="center" wrapText="1"/>
      <protection locked="0"/>
    </xf>
    <xf numFmtId="0" fontId="10" fillId="16" borderId="0" xfId="0" applyFont="1" applyFill="1" applyBorder="1" applyAlignment="1" applyProtection="1">
      <alignment horizontal="left" wrapText="1"/>
      <protection/>
    </xf>
    <xf numFmtId="0" fontId="10" fillId="0" borderId="11"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10" fillId="0" borderId="24" xfId="0" applyFont="1" applyBorder="1" applyAlignment="1" applyProtection="1">
      <alignment wrapText="1"/>
      <protection locked="0"/>
    </xf>
    <xf numFmtId="0" fontId="10" fillId="0" borderId="25" xfId="0" applyFont="1" applyBorder="1" applyAlignment="1" applyProtection="1">
      <alignment wrapText="1"/>
      <protection locked="0"/>
    </xf>
    <xf numFmtId="0" fontId="65" fillId="0" borderId="23" xfId="0" applyFont="1" applyFill="1" applyBorder="1" applyAlignment="1" applyProtection="1">
      <alignment vertical="top" wrapText="1"/>
      <protection/>
    </xf>
    <xf numFmtId="0" fontId="6" fillId="0" borderId="24" xfId="0" applyFont="1" applyFill="1" applyBorder="1" applyAlignment="1" applyProtection="1">
      <alignment vertical="top" wrapText="1"/>
      <protection/>
    </xf>
    <xf numFmtId="0" fontId="6" fillId="0" borderId="25" xfId="0" applyFont="1" applyFill="1" applyBorder="1" applyAlignment="1" applyProtection="1">
      <alignment vertical="top" wrapText="1"/>
      <protection/>
    </xf>
    <xf numFmtId="0" fontId="10" fillId="16" borderId="18" xfId="0" applyFont="1" applyFill="1" applyBorder="1" applyAlignment="1" applyProtection="1">
      <alignment horizontal="left" wrapText="1"/>
      <protection/>
    </xf>
    <xf numFmtId="0" fontId="6" fillId="0" borderId="10" xfId="0" applyFont="1" applyBorder="1" applyAlignment="1" applyProtection="1">
      <alignment horizontal="left" wrapText="1"/>
      <protection locked="0"/>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center" wrapText="1"/>
      <protection/>
    </xf>
    <xf numFmtId="0" fontId="6" fillId="0" borderId="24" xfId="0" applyFont="1" applyBorder="1" applyAlignment="1" applyProtection="1">
      <alignment horizontal="center" wrapText="1"/>
      <protection/>
    </xf>
    <xf numFmtId="0" fontId="6" fillId="0" borderId="25" xfId="0" applyFont="1" applyBorder="1" applyAlignment="1" applyProtection="1">
      <alignment horizontal="center" wrapText="1"/>
      <protection/>
    </xf>
    <xf numFmtId="0" fontId="6" fillId="0" borderId="11" xfId="0" applyFont="1" applyBorder="1" applyAlignment="1" applyProtection="1">
      <alignment horizontal="left"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25" borderId="125" xfId="0" applyFont="1" applyFill="1" applyBorder="1" applyAlignment="1" applyProtection="1">
      <alignment horizontal="center" vertical="center" wrapText="1"/>
      <protection/>
    </xf>
    <xf numFmtId="0" fontId="2" fillId="25" borderId="127" xfId="0" applyFont="1" applyFill="1" applyBorder="1" applyAlignment="1" applyProtection="1">
      <alignment horizontal="center" vertical="center" wrapText="1"/>
      <protection/>
    </xf>
    <xf numFmtId="0" fontId="2" fillId="25" borderId="128" xfId="0" applyFont="1" applyFill="1" applyBorder="1" applyAlignment="1" applyProtection="1">
      <alignment horizontal="center" vertical="center" wrapText="1"/>
      <protection/>
    </xf>
    <xf numFmtId="4" fontId="0" fillId="24" borderId="125" xfId="0" applyNumberFormat="1" applyFont="1" applyFill="1" applyBorder="1" applyAlignment="1" applyProtection="1">
      <alignment horizontal="center" vertical="center"/>
      <protection locked="0"/>
    </xf>
    <xf numFmtId="4" fontId="0" fillId="24" borderId="128" xfId="0" applyNumberFormat="1" applyFont="1" applyFill="1" applyBorder="1" applyAlignment="1" applyProtection="1">
      <alignment horizontal="center" vertical="center"/>
      <protection locked="0"/>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6" fillId="0" borderId="23" xfId="0" applyFont="1" applyFill="1" applyBorder="1" applyAlignment="1" applyProtection="1">
      <alignment horizontal="left" wrapText="1"/>
      <protection/>
    </xf>
    <xf numFmtId="0" fontId="6" fillId="0" borderId="24" xfId="0" applyFont="1" applyFill="1" applyBorder="1" applyAlignment="1" applyProtection="1">
      <alignment horizontal="left" wrapText="1"/>
      <protection/>
    </xf>
    <xf numFmtId="0" fontId="6" fillId="0" borderId="11" xfId="0" applyFont="1" applyFill="1" applyBorder="1" applyAlignment="1" applyProtection="1">
      <alignment horizontal="left" wrapText="1"/>
      <protection/>
    </xf>
    <xf numFmtId="0" fontId="6" fillId="0" borderId="25" xfId="0" applyFont="1" applyFill="1" applyBorder="1" applyAlignment="1" applyProtection="1">
      <alignment horizontal="left" wrapText="1"/>
      <protection/>
    </xf>
    <xf numFmtId="0" fontId="9" fillId="0" borderId="10" xfId="0" applyFont="1" applyFill="1" applyBorder="1" applyAlignment="1" applyProtection="1">
      <alignment horizontal="center" vertical="center" wrapText="1"/>
      <protection/>
    </xf>
    <xf numFmtId="0" fontId="8" fillId="0" borderId="129" xfId="0" applyFont="1" applyBorder="1" applyAlignment="1" applyProtection="1">
      <alignment horizontal="center" vertical="center" wrapText="1"/>
      <protection/>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64" fillId="0" borderId="15" xfId="0" applyFont="1" applyFill="1" applyBorder="1" applyAlignment="1" applyProtection="1">
      <alignment horizontal="left" vertical="center" wrapText="1"/>
      <protection/>
    </xf>
    <xf numFmtId="0" fontId="0" fillId="0" borderId="17" xfId="0" applyBorder="1" applyAlignment="1">
      <alignment horizontal="left" vertical="center"/>
    </xf>
    <xf numFmtId="0" fontId="10" fillId="0" borderId="123" xfId="0" applyFont="1" applyFill="1" applyBorder="1" applyAlignment="1" applyProtection="1">
      <alignment horizontal="center" wrapText="1"/>
      <protection locked="0"/>
    </xf>
    <xf numFmtId="0" fontId="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 fillId="0" borderId="132" xfId="0" applyFont="1" applyBorder="1" applyAlignment="1" applyProtection="1">
      <alignment horizontal="center" vertical="center" wrapText="1"/>
      <protection/>
    </xf>
    <xf numFmtId="0" fontId="8" fillId="0" borderId="133" xfId="0" applyFont="1" applyBorder="1" applyAlignment="1" applyProtection="1">
      <alignment horizontal="center" vertical="center" wrapText="1"/>
      <protection/>
    </xf>
    <xf numFmtId="0" fontId="64" fillId="0" borderId="124" xfId="0" applyFont="1" applyFill="1" applyBorder="1" applyAlignment="1" applyProtection="1">
      <alignment horizontal="left" vertical="center" wrapText="1"/>
      <protection/>
    </xf>
    <xf numFmtId="0" fontId="15" fillId="0" borderId="126" xfId="0" applyFont="1" applyBorder="1" applyAlignment="1">
      <alignment horizontal="left" vertical="center"/>
    </xf>
    <xf numFmtId="195" fontId="43" fillId="16" borderId="23" xfId="51" applyNumberFormat="1" applyFont="1" applyFill="1" applyBorder="1" applyAlignment="1" applyProtection="1">
      <alignment horizontal="right" vertical="center"/>
      <protection/>
    </xf>
    <xf numFmtId="195" fontId="43" fillId="16" borderId="24" xfId="51" applyNumberFormat="1" applyFont="1" applyFill="1" applyBorder="1" applyAlignment="1" applyProtection="1">
      <alignment horizontal="right" vertical="center"/>
      <protection/>
    </xf>
    <xf numFmtId="195" fontId="43" fillId="16" borderId="25" xfId="51" applyNumberFormat="1" applyFont="1" applyFill="1" applyBorder="1" applyAlignment="1" applyProtection="1">
      <alignment horizontal="right" vertical="center"/>
      <protection/>
    </xf>
    <xf numFmtId="190" fontId="42" fillId="16" borderId="26" xfId="51" applyNumberFormat="1" applyFont="1" applyFill="1" applyBorder="1" applyAlignment="1" applyProtection="1">
      <alignment horizontal="left" vertical="center" wrapText="1"/>
      <protection/>
    </xf>
    <xf numFmtId="190" fontId="42" fillId="16" borderId="125" xfId="51" applyNumberFormat="1" applyFont="1" applyFill="1" applyBorder="1" applyAlignment="1" applyProtection="1">
      <alignment horizontal="left" vertical="center" wrapText="1"/>
      <protection/>
    </xf>
    <xf numFmtId="194" fontId="42" fillId="16" borderId="26" xfId="51" applyNumberFormat="1" applyFont="1" applyFill="1" applyBorder="1" applyAlignment="1" applyProtection="1">
      <alignment horizontal="right" vertical="center"/>
      <protection/>
    </xf>
    <xf numFmtId="194" fontId="42" fillId="16" borderId="125" xfId="51" applyNumberFormat="1" applyFont="1" applyFill="1" applyBorder="1" applyAlignment="1" applyProtection="1">
      <alignment horizontal="right" vertical="center"/>
      <protection/>
    </xf>
    <xf numFmtId="194" fontId="43" fillId="16" borderId="26" xfId="51" applyNumberFormat="1" applyFont="1" applyFill="1" applyBorder="1" applyAlignment="1" applyProtection="1">
      <alignment horizontal="right" vertical="center"/>
      <protection/>
    </xf>
    <xf numFmtId="0" fontId="49" fillId="16" borderId="26" xfId="51" applyFont="1" applyFill="1" applyBorder="1" applyProtection="1">
      <alignment/>
      <protection/>
    </xf>
    <xf numFmtId="194" fontId="42" fillId="0" borderId="29" xfId="51" applyNumberFormat="1" applyFont="1" applyFill="1" applyBorder="1" applyAlignment="1" applyProtection="1">
      <alignment horizontal="right" vertical="center"/>
      <protection/>
    </xf>
    <xf numFmtId="0" fontId="49" fillId="0" borderId="29" xfId="51" applyFont="1" applyBorder="1" applyProtection="1">
      <alignment/>
      <protection/>
    </xf>
    <xf numFmtId="194" fontId="42" fillId="0" borderId="28" xfId="51" applyNumberFormat="1" applyFont="1" applyFill="1" applyBorder="1" applyAlignment="1" applyProtection="1">
      <alignment horizontal="right" vertical="center"/>
      <protection/>
    </xf>
    <xf numFmtId="0" fontId="49" fillId="0" borderId="28" xfId="51" applyFont="1" applyBorder="1" applyProtection="1">
      <alignment/>
      <protection/>
    </xf>
    <xf numFmtId="195" fontId="42" fillId="0" borderId="28" xfId="51" applyNumberFormat="1" applyFont="1" applyFill="1" applyBorder="1" applyAlignment="1" applyProtection="1">
      <alignment horizontal="right" vertical="center"/>
      <protection/>
    </xf>
    <xf numFmtId="195" fontId="42" fillId="0" borderId="29" xfId="51" applyNumberFormat="1" applyFont="1" applyFill="1" applyBorder="1" applyAlignment="1" applyProtection="1">
      <alignment horizontal="right" vertical="center"/>
      <protection/>
    </xf>
    <xf numFmtId="0" fontId="11" fillId="16" borderId="26" xfId="51" applyFont="1" applyFill="1" applyBorder="1" applyAlignment="1" applyProtection="1">
      <alignment horizontal="left" vertical="center" wrapText="1"/>
      <protection/>
    </xf>
    <xf numFmtId="0" fontId="11" fillId="16" borderId="26" xfId="51" applyFont="1" applyFill="1" applyBorder="1" applyAlignment="1" applyProtection="1">
      <alignment horizontal="center" vertical="center" wrapText="1"/>
      <protection/>
    </xf>
    <xf numFmtId="195" fontId="42" fillId="0" borderId="27" xfId="51" applyNumberFormat="1" applyFont="1" applyFill="1" applyBorder="1" applyAlignment="1" applyProtection="1">
      <alignment horizontal="right" vertical="center"/>
      <protection/>
    </xf>
    <xf numFmtId="2" fontId="44" fillId="24" borderId="27" xfId="51" applyNumberFormat="1" applyFont="1" applyFill="1" applyBorder="1" applyAlignment="1" applyProtection="1">
      <alignment horizontal="right" vertical="center"/>
      <protection locked="0"/>
    </xf>
    <xf numFmtId="2" fontId="44" fillId="24" borderId="28" xfId="51" applyNumberFormat="1" applyFont="1" applyFill="1" applyBorder="1" applyAlignment="1" applyProtection="1">
      <alignment horizontal="right" vertical="center"/>
      <protection locked="0"/>
    </xf>
    <xf numFmtId="4" fontId="42" fillId="0" borderId="28" xfId="51" applyNumberFormat="1" applyFont="1" applyFill="1" applyBorder="1" applyAlignment="1" applyProtection="1">
      <alignment horizontal="right" vertical="center"/>
      <protection/>
    </xf>
    <xf numFmtId="4" fontId="42" fillId="0" borderId="29" xfId="51" applyNumberFormat="1" applyFont="1" applyFill="1" applyBorder="1" applyAlignment="1" applyProtection="1">
      <alignment horizontal="right" vertical="center"/>
      <protection/>
    </xf>
    <xf numFmtId="2" fontId="44" fillId="24" borderId="29" xfId="51" applyNumberFormat="1" applyFont="1" applyFill="1" applyBorder="1" applyAlignment="1" applyProtection="1">
      <alignment horizontal="right" vertical="center"/>
      <protection locked="0"/>
    </xf>
    <xf numFmtId="4" fontId="42" fillId="16" borderId="24" xfId="51" applyNumberFormat="1" applyFont="1" applyFill="1" applyBorder="1" applyAlignment="1" applyProtection="1">
      <alignment horizontal="right" vertical="center"/>
      <protection/>
    </xf>
    <xf numFmtId="2" fontId="44" fillId="16" borderId="24" xfId="51" applyNumberFormat="1" applyFont="1" applyFill="1" applyBorder="1" applyAlignment="1" applyProtection="1">
      <alignment horizontal="right" vertical="center"/>
      <protection/>
    </xf>
    <xf numFmtId="2" fontId="44" fillId="16" borderId="25" xfId="51" applyNumberFormat="1" applyFont="1" applyFill="1" applyBorder="1" applyAlignment="1" applyProtection="1">
      <alignment horizontal="right" vertical="center"/>
      <protection/>
    </xf>
    <xf numFmtId="0" fontId="42" fillId="16" borderId="26" xfId="51" applyFont="1" applyFill="1" applyBorder="1" applyAlignment="1" applyProtection="1">
      <alignment horizontal="center" vertical="center" wrapText="1"/>
      <protection/>
    </xf>
    <xf numFmtId="2" fontId="11" fillId="0" borderId="27" xfId="51" applyNumberFormat="1" applyFont="1" applyFill="1" applyBorder="1" applyAlignment="1" applyProtection="1">
      <alignment horizontal="center" vertical="center"/>
      <protection/>
    </xf>
    <xf numFmtId="2" fontId="11" fillId="0" borderId="28" xfId="51" applyNumberFormat="1" applyFont="1" applyFill="1" applyBorder="1" applyAlignment="1" applyProtection="1">
      <alignment horizontal="center" vertical="center"/>
      <protection/>
    </xf>
    <xf numFmtId="4" fontId="42" fillId="0" borderId="27" xfId="51" applyNumberFormat="1" applyFont="1" applyFill="1" applyBorder="1" applyAlignment="1" applyProtection="1">
      <alignment horizontal="right" vertical="center"/>
      <protection/>
    </xf>
    <xf numFmtId="190" fontId="11" fillId="0" borderId="27" xfId="51" applyNumberFormat="1" applyFont="1" applyFill="1" applyBorder="1" applyAlignment="1" applyProtection="1">
      <alignment horizontal="left" vertical="center" wrapText="1"/>
      <protection/>
    </xf>
    <xf numFmtId="190" fontId="11" fillId="0" borderId="28" xfId="51" applyNumberFormat="1" applyFont="1" applyFill="1" applyBorder="1" applyAlignment="1" applyProtection="1">
      <alignment horizontal="left" vertical="center" wrapText="1"/>
      <protection/>
    </xf>
    <xf numFmtId="0" fontId="11" fillId="0" borderId="28" xfId="51" applyFont="1" applyFill="1" applyBorder="1" applyAlignment="1" applyProtection="1">
      <alignment horizontal="center" vertical="center"/>
      <protection/>
    </xf>
    <xf numFmtId="0" fontId="11" fillId="0" borderId="29" xfId="51" applyFont="1" applyFill="1" applyBorder="1" applyAlignment="1" applyProtection="1">
      <alignment horizontal="center" vertical="center"/>
      <protection/>
    </xf>
    <xf numFmtId="190" fontId="11" fillId="0" borderId="29" xfId="51" applyNumberFormat="1" applyFont="1" applyFill="1" applyBorder="1" applyAlignment="1" applyProtection="1">
      <alignment horizontal="left" vertical="center" wrapText="1"/>
      <protection/>
    </xf>
    <xf numFmtId="190" fontId="11" fillId="16" borderId="23" xfId="51" applyNumberFormat="1" applyFont="1" applyFill="1" applyBorder="1" applyAlignment="1" applyProtection="1">
      <alignment horizontal="left" vertical="center" wrapText="1"/>
      <protection/>
    </xf>
    <xf numFmtId="190" fontId="11" fillId="16" borderId="24" xfId="51" applyNumberFormat="1" applyFont="1" applyFill="1" applyBorder="1" applyAlignment="1" applyProtection="1">
      <alignment horizontal="left" vertical="center" wrapText="1"/>
      <protection/>
    </xf>
    <xf numFmtId="2" fontId="11" fillId="16" borderId="24" xfId="51" applyNumberFormat="1" applyFont="1" applyFill="1" applyBorder="1" applyAlignment="1" applyProtection="1">
      <alignment horizontal="center" vertical="center"/>
      <protection/>
    </xf>
    <xf numFmtId="190" fontId="42" fillId="0" borderId="28" xfId="51" applyNumberFormat="1" applyFont="1" applyFill="1" applyBorder="1" applyAlignment="1" applyProtection="1">
      <alignment horizontal="left" vertical="center" wrapText="1"/>
      <protection/>
    </xf>
    <xf numFmtId="194" fontId="41" fillId="0" borderId="0" xfId="51" applyNumberFormat="1" applyFont="1" applyFill="1" applyBorder="1" applyAlignment="1" applyProtection="1">
      <alignment horizontal="center" vertical="center"/>
      <protection/>
    </xf>
    <xf numFmtId="0" fontId="41" fillId="0" borderId="0" xfId="51" applyFont="1" applyFill="1" applyBorder="1" applyAlignment="1" applyProtection="1">
      <alignment horizontal="center" vertical="center"/>
      <protection/>
    </xf>
    <xf numFmtId="10" fontId="42" fillId="16" borderId="26" xfId="51" applyNumberFormat="1" applyFont="1" applyFill="1" applyBorder="1" applyAlignment="1" applyProtection="1">
      <alignment horizontal="right" vertical="center"/>
      <protection/>
    </xf>
    <xf numFmtId="2" fontId="11" fillId="0" borderId="29" xfId="51" applyNumberFormat="1" applyFont="1" applyFill="1" applyBorder="1" applyAlignment="1" applyProtection="1">
      <alignment horizontal="center" vertical="center"/>
      <protection/>
    </xf>
    <xf numFmtId="0" fontId="42" fillId="16" borderId="26" xfId="51" applyFont="1" applyFill="1" applyBorder="1" applyAlignment="1" applyProtection="1">
      <alignment horizontal="left" vertical="center" wrapText="1"/>
      <protection/>
    </xf>
    <xf numFmtId="190" fontId="43" fillId="16" borderId="26" xfId="51" applyNumberFormat="1" applyFont="1" applyFill="1" applyBorder="1" applyAlignment="1" applyProtection="1">
      <alignment horizontal="left" vertical="center" wrapText="1"/>
      <protection/>
    </xf>
    <xf numFmtId="0" fontId="42" fillId="16" borderId="26" xfId="51" applyFont="1" applyFill="1" applyBorder="1" applyAlignment="1" applyProtection="1">
      <alignment horizontal="right" vertical="center" wrapText="1"/>
      <protection/>
    </xf>
    <xf numFmtId="194" fontId="42" fillId="0" borderId="27" xfId="51" applyNumberFormat="1" applyFont="1" applyFill="1" applyBorder="1" applyAlignment="1" applyProtection="1">
      <alignment horizontal="right" vertical="center"/>
      <protection/>
    </xf>
    <xf numFmtId="0" fontId="49" fillId="0" borderId="27" xfId="51" applyFont="1" applyBorder="1" applyProtection="1">
      <alignment/>
      <protection/>
    </xf>
    <xf numFmtId="194" fontId="43" fillId="16" borderId="120" xfId="51" applyNumberFormat="1" applyFont="1" applyFill="1" applyBorder="1" applyAlignment="1" applyProtection="1">
      <alignment horizontal="right" vertical="center"/>
      <protection/>
    </xf>
    <xf numFmtId="0" fontId="42" fillId="16" borderId="125" xfId="51" applyFont="1" applyFill="1" applyBorder="1" applyAlignment="1" applyProtection="1">
      <alignment horizontal="left" vertical="center" wrapText="1"/>
      <protection/>
    </xf>
    <xf numFmtId="0" fontId="43" fillId="16" borderId="120" xfId="51" applyFont="1" applyFill="1" applyBorder="1" applyAlignment="1" applyProtection="1">
      <alignment horizontal="left" vertical="center" wrapText="1"/>
      <protection/>
    </xf>
    <xf numFmtId="0" fontId="11" fillId="0" borderId="27" xfId="51" applyFont="1" applyFill="1" applyBorder="1" applyAlignment="1" applyProtection="1">
      <alignment horizontal="center" vertical="center"/>
      <protection/>
    </xf>
    <xf numFmtId="4" fontId="39" fillId="0" borderId="23" xfId="51" applyNumberFormat="1" applyFont="1" applyFill="1" applyBorder="1" applyAlignment="1" applyProtection="1">
      <alignment horizontal="left" vertical="center" wrapText="1"/>
      <protection/>
    </xf>
    <xf numFmtId="4" fontId="39" fillId="0" borderId="24" xfId="51" applyNumberFormat="1" applyFont="1" applyFill="1" applyBorder="1" applyAlignment="1" applyProtection="1">
      <alignment horizontal="left" vertical="center" wrapText="1"/>
      <protection/>
    </xf>
    <xf numFmtId="190" fontId="43" fillId="16" borderId="120" xfId="51" applyNumberFormat="1" applyFont="1" applyFill="1" applyBorder="1" applyAlignment="1" applyProtection="1">
      <alignment horizontal="left" vertical="center" wrapText="1"/>
      <protection/>
    </xf>
    <xf numFmtId="0" fontId="38" fillId="16" borderId="23" xfId="51" applyFont="1" applyFill="1" applyBorder="1" applyAlignment="1" applyProtection="1">
      <alignment horizontal="center" vertical="center"/>
      <protection/>
    </xf>
    <xf numFmtId="0" fontId="38" fillId="16" borderId="24" xfId="51" applyFont="1" applyFill="1" applyBorder="1" applyAlignment="1" applyProtection="1">
      <alignment horizontal="center" vertical="center"/>
      <protection/>
    </xf>
    <xf numFmtId="0" fontId="38" fillId="16" borderId="25" xfId="51" applyFont="1" applyFill="1" applyBorder="1" applyAlignment="1" applyProtection="1">
      <alignment horizontal="center" vertical="center"/>
      <protection/>
    </xf>
    <xf numFmtId="190" fontId="42" fillId="0" borderId="29" xfId="51" applyNumberFormat="1" applyFont="1" applyFill="1" applyBorder="1" applyAlignment="1" applyProtection="1">
      <alignment horizontal="left" vertical="center" wrapText="1"/>
      <protection/>
    </xf>
    <xf numFmtId="190" fontId="42" fillId="0" borderId="27" xfId="51" applyNumberFormat="1" applyFont="1" applyFill="1" applyBorder="1" applyAlignment="1" applyProtection="1">
      <alignment horizontal="left" vertical="center" wrapText="1"/>
      <protection/>
    </xf>
    <xf numFmtId="4" fontId="0" fillId="4" borderId="125" xfId="0" applyNumberFormat="1" applyFont="1" applyFill="1" applyBorder="1" applyAlignment="1" applyProtection="1">
      <alignment horizontal="center" vertical="center"/>
      <protection/>
    </xf>
    <xf numFmtId="4" fontId="0" fillId="4" borderId="127" xfId="0" applyNumberFormat="1" applyFont="1" applyFill="1" applyBorder="1" applyAlignment="1" applyProtection="1">
      <alignment horizontal="center" vertical="center"/>
      <protection/>
    </xf>
    <xf numFmtId="4" fontId="0" fillId="4" borderId="128" xfId="0" applyNumberFormat="1" applyFont="1" applyFill="1" applyBorder="1" applyAlignment="1" applyProtection="1">
      <alignment horizontal="center" vertic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Standard_offerta economica"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0</xdr:row>
      <xdr:rowOff>200025</xdr:rowOff>
    </xdr:from>
    <xdr:to>
      <xdr:col>3</xdr:col>
      <xdr:colOff>295275</xdr:colOff>
      <xdr:row>0</xdr:row>
      <xdr:rowOff>828675</xdr:rowOff>
    </xdr:to>
    <xdr:pic>
      <xdr:nvPicPr>
        <xdr:cNvPr id="1" name="Picture 1"/>
        <xdr:cNvPicPr preferRelativeResize="1">
          <a:picLocks noChangeAspect="1"/>
        </xdr:cNvPicPr>
      </xdr:nvPicPr>
      <xdr:blipFill>
        <a:blip r:embed="rId1"/>
        <a:stretch>
          <a:fillRect/>
        </a:stretch>
      </xdr:blipFill>
      <xdr:spPr>
        <a:xfrm>
          <a:off x="3895725" y="200025"/>
          <a:ext cx="590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4"/>
  <sheetViews>
    <sheetView tabSelected="1" view="pageBreakPreview" zoomScale="130" zoomScaleNormal="115" zoomScaleSheetLayoutView="130" workbookViewId="0" topLeftCell="A70">
      <selection activeCell="C75" sqref="C75:F75"/>
    </sheetView>
  </sheetViews>
  <sheetFormatPr defaultColWidth="9.140625" defaultRowHeight="12.75"/>
  <cols>
    <col min="1" max="1" width="6.140625" style="23" customWidth="1"/>
    <col min="2" max="2" width="38.140625" style="23" customWidth="1"/>
    <col min="3" max="3" width="18.57421875" style="23" customWidth="1"/>
    <col min="4" max="4" width="22.140625" style="23" customWidth="1"/>
    <col min="5" max="5" width="23.28125" style="23" customWidth="1"/>
    <col min="6" max="6" width="21.8515625" style="23" customWidth="1"/>
    <col min="7" max="16384" width="11.57421875" style="23" customWidth="1"/>
  </cols>
  <sheetData>
    <row r="1" spans="1:6" ht="78" customHeight="1">
      <c r="A1" s="597" t="s">
        <v>32</v>
      </c>
      <c r="B1" s="604"/>
      <c r="C1" s="12"/>
      <c r="D1" s="12"/>
      <c r="E1" s="597" t="s">
        <v>33</v>
      </c>
      <c r="F1" s="598"/>
    </row>
    <row r="2" spans="1:6" ht="12.75">
      <c r="A2" s="5"/>
      <c r="B2" s="5"/>
      <c r="C2" s="3"/>
      <c r="D2" s="3"/>
      <c r="E2" s="5"/>
      <c r="F2" s="5"/>
    </row>
    <row r="3" spans="1:6" ht="28.5" customHeight="1" thickBot="1">
      <c r="A3" s="9"/>
      <c r="B3" s="9"/>
      <c r="C3" s="9"/>
      <c r="D3" s="9"/>
      <c r="E3" s="9"/>
      <c r="F3" s="2"/>
    </row>
    <row r="4" spans="1:6" ht="16.5" customHeight="1">
      <c r="A4" s="623" t="s">
        <v>23</v>
      </c>
      <c r="B4" s="623"/>
      <c r="C4" s="22" t="s">
        <v>446</v>
      </c>
      <c r="D4" s="22"/>
      <c r="E4" s="24"/>
      <c r="F4" s="599" t="s">
        <v>27</v>
      </c>
    </row>
    <row r="5" spans="1:6" ht="15" customHeight="1">
      <c r="A5" s="623" t="s">
        <v>22</v>
      </c>
      <c r="B5" s="623"/>
      <c r="C5" s="560" t="s">
        <v>447</v>
      </c>
      <c r="D5" s="11"/>
      <c r="E5" s="13"/>
      <c r="F5" s="600"/>
    </row>
    <row r="6" spans="1:6" ht="19.5" customHeight="1" thickBot="1">
      <c r="A6" s="605"/>
      <c r="B6" s="605"/>
      <c r="C6" s="11"/>
      <c r="D6" s="11"/>
      <c r="E6" s="13"/>
      <c r="F6" s="601"/>
    </row>
    <row r="7" spans="1:6" ht="12.75">
      <c r="A7" s="10"/>
      <c r="B7" s="10"/>
      <c r="C7" s="11"/>
      <c r="D7" s="11"/>
      <c r="E7" s="12"/>
      <c r="F7" s="7"/>
    </row>
    <row r="8" spans="1:6" ht="13.5" thickBot="1">
      <c r="A8" s="10"/>
      <c r="B8" s="10"/>
      <c r="C8" s="11"/>
      <c r="D8" s="11"/>
      <c r="E8" s="12"/>
      <c r="F8" s="6"/>
    </row>
    <row r="9" spans="1:6" ht="29.25" customHeight="1">
      <c r="A9" s="25" t="s">
        <v>37</v>
      </c>
      <c r="B9" s="25"/>
      <c r="C9" s="25"/>
      <c r="D9" s="25"/>
      <c r="E9" s="26"/>
      <c r="F9" s="688">
        <v>1072248.98</v>
      </c>
    </row>
    <row r="10" spans="1:6" ht="24" customHeight="1">
      <c r="A10" s="14" t="s">
        <v>5</v>
      </c>
      <c r="B10" s="14"/>
      <c r="C10" s="14"/>
      <c r="D10" s="14"/>
      <c r="E10" s="26"/>
      <c r="F10" s="689"/>
    </row>
    <row r="11" spans="1:6" ht="33" customHeight="1">
      <c r="A11" s="25" t="s">
        <v>42</v>
      </c>
      <c r="B11" s="25"/>
      <c r="C11" s="25"/>
      <c r="D11" s="25"/>
      <c r="E11" s="26"/>
      <c r="F11" s="689"/>
    </row>
    <row r="12" spans="1:6" ht="20.25" customHeight="1" thickBot="1">
      <c r="A12" s="14" t="s">
        <v>4</v>
      </c>
      <c r="B12" s="14"/>
      <c r="C12" s="14"/>
      <c r="D12" s="14"/>
      <c r="E12" s="26"/>
      <c r="F12" s="690"/>
    </row>
    <row r="13" spans="1:6" ht="14.25" customHeight="1" thickBot="1">
      <c r="A13" s="14"/>
      <c r="B13" s="14"/>
      <c r="C13" s="14"/>
      <c r="D13" s="14"/>
      <c r="E13" s="27"/>
      <c r="F13" s="28"/>
    </row>
    <row r="14" spans="1:6" ht="30.75" customHeight="1">
      <c r="A14" s="619" t="s">
        <v>43</v>
      </c>
      <c r="B14" s="619"/>
      <c r="C14" s="619"/>
      <c r="D14" s="619"/>
      <c r="E14" s="620"/>
      <c r="F14" s="688">
        <v>81002.55</v>
      </c>
    </row>
    <row r="15" spans="1:6" ht="27.75" customHeight="1" thickBot="1">
      <c r="A15" s="621" t="s">
        <v>26</v>
      </c>
      <c r="B15" s="621"/>
      <c r="C15" s="621"/>
      <c r="D15" s="621"/>
      <c r="E15" s="622"/>
      <c r="F15" s="690"/>
    </row>
    <row r="16" spans="1:6" ht="27.75" customHeight="1">
      <c r="A16" s="35"/>
      <c r="B16" s="35"/>
      <c r="C16" s="35"/>
      <c r="D16" s="35"/>
      <c r="E16" s="35"/>
      <c r="F16" s="36"/>
    </row>
    <row r="17" spans="1:6" ht="13.5" thickBot="1">
      <c r="A17" s="15"/>
      <c r="B17" s="15"/>
      <c r="C17" s="15"/>
      <c r="D17" s="15"/>
      <c r="E17" s="15"/>
      <c r="F17" s="28"/>
    </row>
    <row r="18" spans="1:6" s="29" customFormat="1" ht="33" customHeight="1">
      <c r="A18" s="619" t="s">
        <v>44</v>
      </c>
      <c r="B18" s="619"/>
      <c r="C18" s="619"/>
      <c r="D18" s="619"/>
      <c r="E18" s="620"/>
      <c r="F18" s="688">
        <f>F9-F14</f>
        <v>991246.4299999999</v>
      </c>
    </row>
    <row r="19" spans="1:6" s="29" customFormat="1" ht="29.25" customHeight="1" thickBot="1">
      <c r="A19" s="619" t="s">
        <v>41</v>
      </c>
      <c r="B19" s="619"/>
      <c r="C19" s="619"/>
      <c r="D19" s="619"/>
      <c r="E19" s="620"/>
      <c r="F19" s="690"/>
    </row>
    <row r="20" spans="1:6" ht="12.75">
      <c r="A20" s="16"/>
      <c r="B20" s="16"/>
      <c r="C20" s="16"/>
      <c r="D20" s="16"/>
      <c r="E20" s="16"/>
      <c r="F20" s="28"/>
    </row>
    <row r="21" spans="1:6" ht="26.25" customHeight="1">
      <c r="A21" s="618" t="s">
        <v>3</v>
      </c>
      <c r="B21" s="618"/>
      <c r="C21" s="618"/>
      <c r="D21" s="618"/>
      <c r="E21" s="618"/>
      <c r="F21" s="618"/>
    </row>
    <row r="22" spans="1:6" ht="26.25" customHeight="1">
      <c r="A22" s="39"/>
      <c r="B22" s="39"/>
      <c r="C22" s="39"/>
      <c r="D22" s="39"/>
      <c r="E22" s="39"/>
      <c r="F22" s="39"/>
    </row>
    <row r="23" spans="1:15" ht="48" customHeight="1">
      <c r="A23" s="582" t="s">
        <v>6</v>
      </c>
      <c r="B23" s="582"/>
      <c r="C23" s="576"/>
      <c r="D23" s="576"/>
      <c r="E23" s="576"/>
      <c r="F23" s="576"/>
      <c r="J23" s="30"/>
      <c r="K23" s="30"/>
      <c r="L23" s="30"/>
      <c r="M23" s="30"/>
      <c r="N23" s="30"/>
      <c r="O23" s="31"/>
    </row>
    <row r="24" spans="1:15" ht="54" customHeight="1">
      <c r="A24" s="582" t="s">
        <v>35</v>
      </c>
      <c r="B24" s="582"/>
      <c r="C24" s="581"/>
      <c r="D24" s="581"/>
      <c r="E24" s="581"/>
      <c r="F24" s="41" t="s">
        <v>14</v>
      </c>
      <c r="J24" s="4"/>
      <c r="K24" s="4"/>
      <c r="L24" s="4"/>
      <c r="M24" s="4"/>
      <c r="N24" s="4"/>
      <c r="O24" s="31"/>
    </row>
    <row r="25" spans="1:6" ht="48.75" customHeight="1">
      <c r="A25" s="582" t="s">
        <v>38</v>
      </c>
      <c r="B25" s="582"/>
      <c r="C25" s="576"/>
      <c r="D25" s="576"/>
      <c r="E25" s="576"/>
      <c r="F25" s="40" t="s">
        <v>28</v>
      </c>
    </row>
    <row r="26" spans="1:6" ht="48.75" customHeight="1">
      <c r="A26" s="582" t="s">
        <v>8</v>
      </c>
      <c r="B26" s="582"/>
      <c r="C26" s="581"/>
      <c r="D26" s="581"/>
      <c r="E26" s="581"/>
      <c r="F26" s="581"/>
    </row>
    <row r="27" spans="1:6" ht="45" customHeight="1">
      <c r="A27" s="582" t="s">
        <v>7</v>
      </c>
      <c r="B27" s="582"/>
      <c r="C27" s="576"/>
      <c r="D27" s="576"/>
      <c r="E27" s="576"/>
      <c r="F27" s="576"/>
    </row>
    <row r="28" spans="1:6" ht="46.5" customHeight="1">
      <c r="A28" s="582" t="s">
        <v>11</v>
      </c>
      <c r="B28" s="582"/>
      <c r="C28" s="576"/>
      <c r="D28" s="576"/>
      <c r="E28" s="576"/>
      <c r="F28" s="576"/>
    </row>
    <row r="29" spans="1:6" ht="50.25" customHeight="1">
      <c r="A29" s="582" t="s">
        <v>10</v>
      </c>
      <c r="B29" s="582"/>
      <c r="C29" s="576"/>
      <c r="D29" s="576"/>
      <c r="E29" s="576"/>
      <c r="F29" s="576"/>
    </row>
    <row r="30" spans="1:6" ht="46.5" customHeight="1">
      <c r="A30" s="582" t="s">
        <v>9</v>
      </c>
      <c r="B30" s="582"/>
      <c r="C30" s="576"/>
      <c r="D30" s="576"/>
      <c r="E30" s="576"/>
      <c r="F30" s="576"/>
    </row>
    <row r="31" spans="1:6" ht="9" customHeight="1">
      <c r="A31" s="1"/>
      <c r="B31" s="1"/>
      <c r="C31" s="20"/>
      <c r="D31" s="20"/>
      <c r="E31" s="20"/>
      <c r="F31" s="20"/>
    </row>
    <row r="32" spans="1:6" ht="63" customHeight="1" thickBot="1">
      <c r="A32" s="606" t="s">
        <v>0</v>
      </c>
      <c r="B32" s="606"/>
      <c r="C32" s="606"/>
      <c r="D32" s="606"/>
      <c r="E32" s="606"/>
      <c r="F32" s="606"/>
    </row>
    <row r="33" spans="1:6" ht="48.75" customHeight="1" thickBot="1">
      <c r="A33" s="564" t="s">
        <v>30</v>
      </c>
      <c r="B33" s="565"/>
      <c r="C33" s="565"/>
      <c r="D33" s="585" t="s">
        <v>12</v>
      </c>
      <c r="E33" s="585"/>
      <c r="F33" s="586"/>
    </row>
    <row r="34" spans="1:6" ht="37.5" customHeight="1">
      <c r="A34" s="580" t="s">
        <v>13</v>
      </c>
      <c r="B34" s="580"/>
      <c r="C34" s="583"/>
      <c r="D34" s="583"/>
      <c r="E34" s="583"/>
      <c r="F34" s="583"/>
    </row>
    <row r="35" spans="1:6" ht="37.5" customHeight="1">
      <c r="A35" s="582" t="s">
        <v>31</v>
      </c>
      <c r="B35" s="582"/>
      <c r="C35" s="584"/>
      <c r="D35" s="584"/>
      <c r="E35" s="584"/>
      <c r="F35" s="584"/>
    </row>
    <row r="36" spans="1:6" ht="37.5" customHeight="1">
      <c r="A36" s="580" t="s">
        <v>15</v>
      </c>
      <c r="B36" s="580"/>
      <c r="C36" s="575"/>
      <c r="D36" s="575"/>
      <c r="E36" s="575"/>
      <c r="F36" s="575"/>
    </row>
    <row r="37" spans="1:6" ht="38.25" customHeight="1">
      <c r="A37" s="580" t="s">
        <v>10</v>
      </c>
      <c r="B37" s="580"/>
      <c r="C37" s="575"/>
      <c r="D37" s="575"/>
      <c r="E37" s="575"/>
      <c r="F37" s="575"/>
    </row>
    <row r="38" spans="1:6" ht="32.25" customHeight="1">
      <c r="A38" s="580" t="s">
        <v>16</v>
      </c>
      <c r="B38" s="580"/>
      <c r="C38" s="575"/>
      <c r="D38" s="575"/>
      <c r="E38" s="575"/>
      <c r="F38" s="575"/>
    </row>
    <row r="39" spans="1:6" ht="33" customHeight="1">
      <c r="A39" s="580" t="s">
        <v>17</v>
      </c>
      <c r="B39" s="580"/>
      <c r="C39" s="576"/>
      <c r="D39" s="576"/>
      <c r="E39" s="576"/>
      <c r="F39" s="576"/>
    </row>
    <row r="40" spans="1:6" ht="33.75" customHeight="1">
      <c r="A40" s="580" t="s">
        <v>36</v>
      </c>
      <c r="B40" s="580"/>
      <c r="C40" s="576"/>
      <c r="D40" s="576"/>
      <c r="E40" s="576"/>
      <c r="F40" s="576"/>
    </row>
    <row r="41" spans="1:6" ht="36.75" customHeight="1" thickBot="1">
      <c r="A41" s="580" t="s">
        <v>18</v>
      </c>
      <c r="B41" s="580"/>
      <c r="C41" s="575"/>
      <c r="D41" s="575"/>
      <c r="E41" s="575"/>
      <c r="F41" s="575"/>
    </row>
    <row r="42" spans="1:6" ht="48.75" customHeight="1" thickBot="1">
      <c r="A42" s="564" t="s">
        <v>34</v>
      </c>
      <c r="B42" s="565"/>
      <c r="C42" s="565"/>
      <c r="D42" s="585" t="s">
        <v>12</v>
      </c>
      <c r="E42" s="585"/>
      <c r="F42" s="586"/>
    </row>
    <row r="43" spans="1:6" ht="39" customHeight="1">
      <c r="A43" s="580" t="s">
        <v>13</v>
      </c>
      <c r="B43" s="580"/>
      <c r="C43" s="583"/>
      <c r="D43" s="583"/>
      <c r="E43" s="583"/>
      <c r="F43" s="583"/>
    </row>
    <row r="44" spans="1:6" ht="36.75" customHeight="1">
      <c r="A44" s="582" t="s">
        <v>31</v>
      </c>
      <c r="B44" s="582"/>
      <c r="C44" s="584"/>
      <c r="D44" s="584"/>
      <c r="E44" s="584"/>
      <c r="F44" s="584"/>
    </row>
    <row r="45" spans="1:6" ht="34.5" customHeight="1">
      <c r="A45" s="580" t="s">
        <v>15</v>
      </c>
      <c r="B45" s="580"/>
      <c r="C45" s="575"/>
      <c r="D45" s="575"/>
      <c r="E45" s="575"/>
      <c r="F45" s="575"/>
    </row>
    <row r="46" spans="1:6" ht="33.75" customHeight="1">
      <c r="A46" s="580" t="s">
        <v>10</v>
      </c>
      <c r="B46" s="580"/>
      <c r="C46" s="575"/>
      <c r="D46" s="575"/>
      <c r="E46" s="575"/>
      <c r="F46" s="575"/>
    </row>
    <row r="47" spans="1:6" ht="36.75" customHeight="1">
      <c r="A47" s="580" t="s">
        <v>16</v>
      </c>
      <c r="B47" s="580"/>
      <c r="C47" s="575"/>
      <c r="D47" s="575"/>
      <c r="E47" s="575"/>
      <c r="F47" s="575"/>
    </row>
    <row r="48" spans="1:6" ht="35.25" customHeight="1">
      <c r="A48" s="580" t="s">
        <v>17</v>
      </c>
      <c r="B48" s="580"/>
      <c r="C48" s="576"/>
      <c r="D48" s="576"/>
      <c r="E48" s="576"/>
      <c r="F48" s="576"/>
    </row>
    <row r="49" spans="1:6" ht="39" customHeight="1">
      <c r="A49" s="580" t="s">
        <v>36</v>
      </c>
      <c r="B49" s="580"/>
      <c r="C49" s="576"/>
      <c r="D49" s="576"/>
      <c r="E49" s="576"/>
      <c r="F49" s="576"/>
    </row>
    <row r="50" spans="1:6" ht="48" customHeight="1">
      <c r="A50" s="580" t="s">
        <v>18</v>
      </c>
      <c r="B50" s="580"/>
      <c r="C50" s="575"/>
      <c r="D50" s="575"/>
      <c r="E50" s="575"/>
      <c r="F50" s="575"/>
    </row>
    <row r="51" spans="1:6" ht="25.5" customHeight="1">
      <c r="A51" s="42"/>
      <c r="B51" s="43"/>
      <c r="C51" s="44"/>
      <c r="D51" s="44"/>
      <c r="E51" s="44"/>
      <c r="F51" s="45"/>
    </row>
    <row r="52" spans="1:6" ht="42.75" customHeight="1">
      <c r="A52" s="580" t="s">
        <v>13</v>
      </c>
      <c r="B52" s="580"/>
      <c r="C52" s="576"/>
      <c r="D52" s="576"/>
      <c r="E52" s="576"/>
      <c r="F52" s="576"/>
    </row>
    <row r="53" spans="1:6" ht="39" customHeight="1">
      <c r="A53" s="582" t="s">
        <v>31</v>
      </c>
      <c r="B53" s="582"/>
      <c r="C53" s="584"/>
      <c r="D53" s="584"/>
      <c r="E53" s="584"/>
      <c r="F53" s="584"/>
    </row>
    <row r="54" spans="1:6" ht="38.25" customHeight="1">
      <c r="A54" s="580" t="s">
        <v>15</v>
      </c>
      <c r="B54" s="580"/>
      <c r="C54" s="575"/>
      <c r="D54" s="575"/>
      <c r="E54" s="575"/>
      <c r="F54" s="575"/>
    </row>
    <row r="55" spans="1:6" ht="36" customHeight="1">
      <c r="A55" s="580" t="s">
        <v>10</v>
      </c>
      <c r="B55" s="580"/>
      <c r="C55" s="575"/>
      <c r="D55" s="575"/>
      <c r="E55" s="575"/>
      <c r="F55" s="575"/>
    </row>
    <row r="56" spans="1:6" ht="35.25" customHeight="1">
      <c r="A56" s="580" t="s">
        <v>16</v>
      </c>
      <c r="B56" s="580"/>
      <c r="C56" s="575"/>
      <c r="D56" s="575"/>
      <c r="E56" s="575"/>
      <c r="F56" s="575"/>
    </row>
    <row r="57" spans="1:6" ht="36.75" customHeight="1">
      <c r="A57" s="580" t="s">
        <v>17</v>
      </c>
      <c r="B57" s="580"/>
      <c r="C57" s="576"/>
      <c r="D57" s="576"/>
      <c r="E57" s="576"/>
      <c r="F57" s="576"/>
    </row>
    <row r="58" spans="1:6" ht="37.5" customHeight="1">
      <c r="A58" s="580" t="s">
        <v>36</v>
      </c>
      <c r="B58" s="580"/>
      <c r="C58" s="576"/>
      <c r="D58" s="576"/>
      <c r="E58" s="576"/>
      <c r="F58" s="576"/>
    </row>
    <row r="59" spans="1:6" ht="51" customHeight="1">
      <c r="A59" s="580" t="s">
        <v>18</v>
      </c>
      <c r="B59" s="580"/>
      <c r="C59" s="575"/>
      <c r="D59" s="575"/>
      <c r="E59" s="575"/>
      <c r="F59" s="575"/>
    </row>
    <row r="60" spans="1:6" ht="25.5" customHeight="1">
      <c r="A60" s="577"/>
      <c r="B60" s="578"/>
      <c r="C60" s="578"/>
      <c r="D60" s="578"/>
      <c r="E60" s="578"/>
      <c r="F60" s="579"/>
    </row>
    <row r="61" spans="1:6" ht="25.5" customHeight="1">
      <c r="A61" s="577"/>
      <c r="B61" s="579"/>
      <c r="C61" s="617"/>
      <c r="D61" s="617"/>
      <c r="E61" s="617"/>
      <c r="F61" s="617"/>
    </row>
    <row r="62" spans="1:6" ht="51" customHeight="1" thickBot="1">
      <c r="A62" s="561" t="s">
        <v>24</v>
      </c>
      <c r="B62" s="591"/>
      <c r="C62" s="591"/>
      <c r="D62" s="591"/>
      <c r="E62" s="591"/>
      <c r="F62" s="592"/>
    </row>
    <row r="63" spans="1:6" ht="60.75" customHeight="1" thickBot="1">
      <c r="A63" s="611" t="s">
        <v>2</v>
      </c>
      <c r="B63" s="611"/>
      <c r="C63" s="611"/>
      <c r="D63" s="611"/>
      <c r="E63" s="611"/>
      <c r="F63" s="8"/>
    </row>
    <row r="64" spans="1:5" ht="93.75" customHeight="1" thickBot="1">
      <c r="A64" s="624" t="s">
        <v>440</v>
      </c>
      <c r="B64" s="625"/>
      <c r="C64" s="34" t="s">
        <v>443</v>
      </c>
      <c r="D64" s="37" t="s">
        <v>439</v>
      </c>
      <c r="E64" s="34" t="s">
        <v>441</v>
      </c>
    </row>
    <row r="65" spans="1:5" ht="23.25" customHeight="1">
      <c r="A65" s="626" t="s">
        <v>435</v>
      </c>
      <c r="B65" s="627"/>
      <c r="C65" s="554">
        <v>991246.43</v>
      </c>
      <c r="D65" s="555"/>
      <c r="E65" s="556">
        <f>C65-(C65*D65/100)</f>
        <v>991246.43</v>
      </c>
    </row>
    <row r="66" spans="1:5" ht="23.25" customHeight="1">
      <c r="A66" s="615" t="s">
        <v>444</v>
      </c>
      <c r="B66" s="616"/>
      <c r="C66" s="557"/>
      <c r="D66" s="558"/>
      <c r="E66" s="559">
        <v>81002.55</v>
      </c>
    </row>
    <row r="67" spans="1:5" ht="25.5" customHeight="1">
      <c r="A67" s="612" t="s">
        <v>21</v>
      </c>
      <c r="B67" s="613"/>
      <c r="C67" s="613"/>
      <c r="D67" s="614"/>
      <c r="E67" s="38">
        <f>SUM(E65:E66)</f>
        <v>1072248.98</v>
      </c>
    </row>
    <row r="68" spans="1:5" s="29" customFormat="1" ht="13.5" thickBot="1">
      <c r="A68" s="17"/>
      <c r="B68" s="18"/>
      <c r="C68" s="21"/>
      <c r="D68" s="21"/>
      <c r="E68" s="19"/>
    </row>
    <row r="69" spans="1:6" ht="66.75" customHeight="1" thickBot="1">
      <c r="A69" s="607" t="s">
        <v>39</v>
      </c>
      <c r="B69" s="608"/>
      <c r="C69" s="608"/>
      <c r="D69" s="608"/>
      <c r="E69" s="610"/>
      <c r="F69" s="602" t="s">
        <v>45</v>
      </c>
    </row>
    <row r="70" spans="1:6" ht="69" customHeight="1" thickBot="1">
      <c r="A70" s="607" t="s">
        <v>40</v>
      </c>
      <c r="B70" s="608"/>
      <c r="C70" s="609"/>
      <c r="D70" s="608"/>
      <c r="E70" s="610"/>
      <c r="F70" s="603"/>
    </row>
    <row r="71" spans="1:6" ht="42.75" customHeight="1" thickBot="1">
      <c r="A71" s="33"/>
      <c r="B71" s="33"/>
      <c r="C71" s="33"/>
      <c r="D71" s="33"/>
      <c r="E71" s="33"/>
      <c r="F71" s="28"/>
    </row>
    <row r="72" spans="1:6" ht="82.5" customHeight="1" thickBot="1">
      <c r="A72" s="587" t="s">
        <v>442</v>
      </c>
      <c r="B72" s="588"/>
      <c r="C72" s="588"/>
      <c r="D72" s="588"/>
      <c r="E72" s="589"/>
      <c r="F72" s="553">
        <v>0</v>
      </c>
    </row>
    <row r="73" spans="1:6" ht="48" customHeight="1" thickBot="1">
      <c r="A73" s="593" t="s">
        <v>1</v>
      </c>
      <c r="B73" s="594"/>
      <c r="C73" s="594"/>
      <c r="D73" s="594"/>
      <c r="E73" s="594"/>
      <c r="F73" s="595"/>
    </row>
    <row r="74" spans="1:6" ht="95.25" customHeight="1" thickBot="1">
      <c r="A74" s="596" t="s">
        <v>436</v>
      </c>
      <c r="B74" s="596"/>
      <c r="C74" s="596"/>
      <c r="D74" s="596"/>
      <c r="E74" s="596"/>
      <c r="F74" s="596"/>
    </row>
    <row r="75" spans="1:6" ht="45.75" customHeight="1">
      <c r="A75" s="590" t="s">
        <v>437</v>
      </c>
      <c r="B75" s="573"/>
      <c r="C75" s="574" t="s">
        <v>20</v>
      </c>
      <c r="D75" s="574"/>
      <c r="E75" s="574"/>
      <c r="F75" s="567"/>
    </row>
    <row r="76" spans="1:6" ht="38.25" customHeight="1">
      <c r="A76" s="570" t="s">
        <v>19</v>
      </c>
      <c r="B76" s="582"/>
      <c r="C76" s="568"/>
      <c r="D76" s="568"/>
      <c r="E76" s="568"/>
      <c r="F76" s="569"/>
    </row>
    <row r="77" spans="1:6" ht="38.25" customHeight="1" thickBot="1">
      <c r="A77" s="571" t="s">
        <v>25</v>
      </c>
      <c r="B77" s="572"/>
      <c r="C77" s="562" t="s">
        <v>20</v>
      </c>
      <c r="D77" s="562"/>
      <c r="E77" s="562"/>
      <c r="F77" s="563"/>
    </row>
    <row r="78" spans="1:6" ht="45" customHeight="1">
      <c r="A78" s="590" t="s">
        <v>438</v>
      </c>
      <c r="B78" s="573"/>
      <c r="C78" s="574" t="s">
        <v>20</v>
      </c>
      <c r="D78" s="574"/>
      <c r="E78" s="574"/>
      <c r="F78" s="567"/>
    </row>
    <row r="79" spans="1:6" ht="44.25" customHeight="1">
      <c r="A79" s="570" t="s">
        <v>19</v>
      </c>
      <c r="B79" s="582"/>
      <c r="C79" s="568" t="s">
        <v>20</v>
      </c>
      <c r="D79" s="568"/>
      <c r="E79" s="568"/>
      <c r="F79" s="569"/>
    </row>
    <row r="80" spans="1:6" ht="37.5" customHeight="1" thickBot="1">
      <c r="A80" s="571" t="s">
        <v>25</v>
      </c>
      <c r="B80" s="572"/>
      <c r="C80" s="562" t="s">
        <v>20</v>
      </c>
      <c r="D80" s="562"/>
      <c r="E80" s="562"/>
      <c r="F80" s="563"/>
    </row>
    <row r="81" spans="1:6" ht="43.5" customHeight="1">
      <c r="A81" s="590" t="s">
        <v>438</v>
      </c>
      <c r="B81" s="573"/>
      <c r="C81" s="574" t="s">
        <v>20</v>
      </c>
      <c r="D81" s="574"/>
      <c r="E81" s="574"/>
      <c r="F81" s="567"/>
    </row>
    <row r="82" spans="1:6" ht="38.25" customHeight="1">
      <c r="A82" s="570" t="s">
        <v>19</v>
      </c>
      <c r="B82" s="582"/>
      <c r="C82" s="568" t="s">
        <v>20</v>
      </c>
      <c r="D82" s="568"/>
      <c r="E82" s="568"/>
      <c r="F82" s="569"/>
    </row>
    <row r="83" spans="1:6" ht="39.75" customHeight="1" thickBot="1">
      <c r="A83" s="571" t="s">
        <v>25</v>
      </c>
      <c r="B83" s="572"/>
      <c r="C83" s="562" t="s">
        <v>20</v>
      </c>
      <c r="D83" s="562"/>
      <c r="E83" s="562"/>
      <c r="F83" s="563"/>
    </row>
    <row r="84" spans="1:6" s="32" customFormat="1" ht="57" customHeight="1">
      <c r="A84" s="566" t="s">
        <v>29</v>
      </c>
      <c r="B84" s="566"/>
      <c r="C84" s="566"/>
      <c r="D84" s="566"/>
      <c r="E84" s="566"/>
      <c r="F84" s="566"/>
    </row>
  </sheetData>
  <sheetProtection password="DA05" sheet="1" objects="1" scenarios="1" selectLockedCells="1"/>
  <protectedRanges>
    <protectedRange password="E099" sqref="C65:D68 E66" name="Bereich2"/>
    <protectedRange password="E099" sqref="B64:B66 C64:E64 E65" name="Bereich1"/>
    <protectedRange password="E099" sqref="B67:B68" name="Bereich2_2"/>
  </protectedRanges>
  <mergeCells count="117">
    <mergeCell ref="A4:B4"/>
    <mergeCell ref="A64:B64"/>
    <mergeCell ref="A65:B65"/>
    <mergeCell ref="A5:B5"/>
    <mergeCell ref="A18:E18"/>
    <mergeCell ref="A24:B24"/>
    <mergeCell ref="A29:B29"/>
    <mergeCell ref="C29:F29"/>
    <mergeCell ref="C52:F52"/>
    <mergeCell ref="C24:E24"/>
    <mergeCell ref="F14:F15"/>
    <mergeCell ref="A14:E14"/>
    <mergeCell ref="A15:E15"/>
    <mergeCell ref="C23:F23"/>
    <mergeCell ref="A19:E19"/>
    <mergeCell ref="F18:F19"/>
    <mergeCell ref="A23:B23"/>
    <mergeCell ref="A37:B37"/>
    <mergeCell ref="C37:F37"/>
    <mergeCell ref="A27:B27"/>
    <mergeCell ref="A28:B28"/>
    <mergeCell ref="C61:F61"/>
    <mergeCell ref="A61:B61"/>
    <mergeCell ref="A21:F21"/>
    <mergeCell ref="A25:B25"/>
    <mergeCell ref="C36:F36"/>
    <mergeCell ref="A56:B56"/>
    <mergeCell ref="A41:B41"/>
    <mergeCell ref="C41:F41"/>
    <mergeCell ref="A43:B43"/>
    <mergeCell ref="C48:F48"/>
    <mergeCell ref="A70:E70"/>
    <mergeCell ref="F69:F70"/>
    <mergeCell ref="A69:E69"/>
    <mergeCell ref="A63:E63"/>
    <mergeCell ref="A67:D67"/>
    <mergeCell ref="A66:B66"/>
    <mergeCell ref="E1:F1"/>
    <mergeCell ref="F4:F6"/>
    <mergeCell ref="F9:F12"/>
    <mergeCell ref="A36:B36"/>
    <mergeCell ref="A1:B1"/>
    <mergeCell ref="A6:B6"/>
    <mergeCell ref="A32:F32"/>
    <mergeCell ref="A30:B30"/>
    <mergeCell ref="C30:F30"/>
    <mergeCell ref="A33:C33"/>
    <mergeCell ref="A84:F84"/>
    <mergeCell ref="A62:F62"/>
    <mergeCell ref="A73:F73"/>
    <mergeCell ref="A74:F74"/>
    <mergeCell ref="A77:B77"/>
    <mergeCell ref="C77:F77"/>
    <mergeCell ref="A79:B79"/>
    <mergeCell ref="C79:F79"/>
    <mergeCell ref="A80:B80"/>
    <mergeCell ref="C80:F80"/>
    <mergeCell ref="A38:B38"/>
    <mergeCell ref="C38:F38"/>
    <mergeCell ref="A39:B39"/>
    <mergeCell ref="A40:B40"/>
    <mergeCell ref="C39:F39"/>
    <mergeCell ref="C40:F40"/>
    <mergeCell ref="A42:C42"/>
    <mergeCell ref="D42:F42"/>
    <mergeCell ref="A44:B44"/>
    <mergeCell ref="C44:F44"/>
    <mergeCell ref="C43:F43"/>
    <mergeCell ref="A45:B45"/>
    <mergeCell ref="C45:F45"/>
    <mergeCell ref="A83:B83"/>
    <mergeCell ref="C83:F83"/>
    <mergeCell ref="A57:B57"/>
    <mergeCell ref="A58:B58"/>
    <mergeCell ref="C58:F58"/>
    <mergeCell ref="A75:B75"/>
    <mergeCell ref="C75:F75"/>
    <mergeCell ref="A76:B76"/>
    <mergeCell ref="C76:F76"/>
    <mergeCell ref="A82:B82"/>
    <mergeCell ref="C82:F82"/>
    <mergeCell ref="A52:B52"/>
    <mergeCell ref="A78:B78"/>
    <mergeCell ref="C78:F78"/>
    <mergeCell ref="A53:B53"/>
    <mergeCell ref="C53:F53"/>
    <mergeCell ref="A54:B54"/>
    <mergeCell ref="C54:F54"/>
    <mergeCell ref="A46:B46"/>
    <mergeCell ref="A72:E72"/>
    <mergeCell ref="A81:B81"/>
    <mergeCell ref="C81:F81"/>
    <mergeCell ref="A48:B48"/>
    <mergeCell ref="A49:B49"/>
    <mergeCell ref="C49:F49"/>
    <mergeCell ref="C46:F46"/>
    <mergeCell ref="A47:B47"/>
    <mergeCell ref="C55:F55"/>
    <mergeCell ref="C25:E25"/>
    <mergeCell ref="C26:F26"/>
    <mergeCell ref="A35:B35"/>
    <mergeCell ref="C34:F34"/>
    <mergeCell ref="C35:F35"/>
    <mergeCell ref="D33:F33"/>
    <mergeCell ref="A34:B34"/>
    <mergeCell ref="C28:F28"/>
    <mergeCell ref="C27:F27"/>
    <mergeCell ref="A26:B26"/>
    <mergeCell ref="C47:F47"/>
    <mergeCell ref="C57:F57"/>
    <mergeCell ref="C59:F59"/>
    <mergeCell ref="A60:F60"/>
    <mergeCell ref="A59:B59"/>
    <mergeCell ref="C56:F56"/>
    <mergeCell ref="A50:B50"/>
    <mergeCell ref="C50:F50"/>
    <mergeCell ref="A55:B55"/>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2" max="255" man="1"/>
  </rowBreaks>
  <ignoredErrors>
    <ignoredError sqref="F18"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BV281"/>
  <sheetViews>
    <sheetView workbookViewId="0" topLeftCell="A28">
      <selection activeCell="D33" sqref="D33:M33"/>
    </sheetView>
  </sheetViews>
  <sheetFormatPr defaultColWidth="9.140625" defaultRowHeight="12.75" outlineLevelCol="1"/>
  <cols>
    <col min="1" max="1" width="5.00390625" style="85" customWidth="1"/>
    <col min="2" max="2" width="7.140625" style="85" customWidth="1"/>
    <col min="3" max="3" width="8.8515625" style="85" bestFit="1" customWidth="1"/>
    <col min="4" max="4" width="27.57421875" style="85" bestFit="1" customWidth="1"/>
    <col min="5" max="5" width="9.8515625" style="85" customWidth="1"/>
    <col min="6" max="6" width="25.421875" style="87" customWidth="1"/>
    <col min="7" max="7" width="8.7109375" style="85" customWidth="1"/>
    <col min="8" max="8" width="7.57421875" style="85" customWidth="1"/>
    <col min="9" max="9" width="9.140625" style="88" customWidth="1"/>
    <col min="10" max="10" width="9.421875" style="89" customWidth="1"/>
    <col min="11" max="11" width="8.421875" style="89" customWidth="1"/>
    <col min="12" max="12" width="9.28125" style="85" customWidth="1"/>
    <col min="13" max="13" width="8.7109375" style="85" customWidth="1"/>
    <col min="14" max="14" width="10.140625" style="85" customWidth="1"/>
    <col min="15" max="15" width="7.00390625" style="85" customWidth="1"/>
    <col min="16" max="16" width="8.8515625" style="85" customWidth="1"/>
    <col min="17" max="17" width="11.7109375" style="90" customWidth="1" collapsed="1"/>
    <col min="18" max="18" width="10.7109375" style="90" customWidth="1"/>
    <col min="19" max="19" width="11.7109375" style="90" customWidth="1"/>
    <col min="20" max="20" width="10.7109375" style="91" customWidth="1"/>
    <col min="21" max="21" width="10.7109375" style="90" customWidth="1" collapsed="1"/>
    <col min="22" max="22" width="11.7109375" style="90" customWidth="1"/>
    <col min="23" max="23" width="10.7109375" style="90" customWidth="1"/>
    <col min="24" max="24" width="10.7109375" style="91" customWidth="1"/>
    <col min="25" max="25" width="11.28125" style="85" bestFit="1" customWidth="1"/>
    <col min="26" max="26" width="11.7109375" style="90" customWidth="1" collapsed="1"/>
    <col min="27" max="28" width="10.7109375" style="90" customWidth="1"/>
    <col min="29" max="29" width="10.7109375" style="91" customWidth="1"/>
    <col min="30" max="30" width="10.7109375" style="90" customWidth="1" collapsed="1"/>
    <col min="31" max="31" width="11.7109375" style="90" customWidth="1"/>
    <col min="32" max="32" width="10.7109375" style="90" customWidth="1"/>
    <col min="33" max="33" width="10.7109375" style="91" customWidth="1"/>
    <col min="34" max="34" width="11.28125" style="85" bestFit="1" customWidth="1"/>
    <col min="35" max="35" width="11.7109375" style="85" customWidth="1"/>
    <col min="36" max="39" width="6.7109375" style="85" customWidth="1"/>
    <col min="40" max="44" width="5.57421875" style="85" hidden="1" customWidth="1" outlineLevel="1"/>
    <col min="45" max="45" width="3.7109375" style="85" hidden="1" customWidth="1" outlineLevel="1"/>
    <col min="46" max="46" width="3.28125" style="92" customWidth="1" collapsed="1"/>
    <col min="47" max="57" width="3.28125" style="92" customWidth="1"/>
    <col min="58" max="58" width="14.00390625" style="85" customWidth="1"/>
    <col min="59" max="59" width="11.7109375" style="90" hidden="1" customWidth="1" outlineLevel="1" collapsed="1"/>
    <col min="60" max="60" width="10.7109375" style="90" hidden="1" customWidth="1" outlineLevel="1"/>
    <col min="61" max="61" width="11.7109375" style="90" hidden="1" customWidth="1" outlineLevel="1"/>
    <col min="62" max="62" width="10.7109375" style="91" hidden="1" customWidth="1" outlineLevel="1"/>
    <col min="63" max="63" width="10.7109375" style="90" hidden="1" customWidth="1" outlineLevel="1" collapsed="1"/>
    <col min="64" max="64" width="11.7109375" style="90" hidden="1" customWidth="1" outlineLevel="1"/>
    <col min="65" max="65" width="10.7109375" style="90" hidden="1" customWidth="1" outlineLevel="1"/>
    <col min="66" max="66" width="10.7109375" style="91" hidden="1" customWidth="1" outlineLevel="1"/>
    <col min="67" max="67" width="11.7109375" style="90" hidden="1" customWidth="1" outlineLevel="1" collapsed="1"/>
    <col min="68" max="69" width="10.7109375" style="90" hidden="1" customWidth="1" outlineLevel="1"/>
    <col min="70" max="70" width="10.7109375" style="91" hidden="1" customWidth="1" outlineLevel="1"/>
    <col min="71" max="71" width="10.7109375" style="90" hidden="1" customWidth="1" outlineLevel="1" collapsed="1"/>
    <col min="72" max="72" width="11.7109375" style="90" hidden="1" customWidth="1" outlineLevel="1"/>
    <col min="73" max="73" width="10.7109375" style="90" hidden="1" customWidth="1" outlineLevel="1"/>
    <col min="74" max="74" width="10.7109375" style="91" hidden="1" customWidth="1" outlineLevel="1"/>
    <col min="75" max="75" width="14.00390625" style="85" customWidth="1" collapsed="1"/>
    <col min="76" max="16384" width="14.00390625" style="85" customWidth="1"/>
  </cols>
  <sheetData>
    <row r="1" spans="1:74" s="56" customFormat="1" ht="34.5" customHeight="1">
      <c r="A1" s="46"/>
      <c r="B1" s="47" t="s">
        <v>46</v>
      </c>
      <c r="C1" s="48"/>
      <c r="D1" s="49"/>
      <c r="E1" s="49"/>
      <c r="F1" s="48"/>
      <c r="G1" s="49"/>
      <c r="H1" s="48"/>
      <c r="I1" s="50"/>
      <c r="J1" s="51"/>
      <c r="K1" s="51"/>
      <c r="L1" s="49"/>
      <c r="M1" s="49"/>
      <c r="N1" s="49"/>
      <c r="O1" s="49"/>
      <c r="P1" s="49"/>
      <c r="Q1" s="52"/>
      <c r="R1" s="52"/>
      <c r="S1" s="52"/>
      <c r="T1" s="53"/>
      <c r="U1" s="52"/>
      <c r="V1" s="52"/>
      <c r="W1" s="52"/>
      <c r="X1" s="53"/>
      <c r="Y1" s="49"/>
      <c r="Z1" s="52"/>
      <c r="AA1" s="52"/>
      <c r="AB1" s="52"/>
      <c r="AC1" s="53"/>
      <c r="AD1" s="52"/>
      <c r="AE1" s="52"/>
      <c r="AF1" s="52"/>
      <c r="AG1" s="53"/>
      <c r="AH1" s="49"/>
      <c r="AI1" s="49"/>
      <c r="AJ1" s="49"/>
      <c r="AK1" s="49"/>
      <c r="AL1" s="49"/>
      <c r="AM1" s="49"/>
      <c r="AN1" s="49"/>
      <c r="AO1" s="49"/>
      <c r="AP1" s="49"/>
      <c r="AQ1" s="49"/>
      <c r="AR1" s="49"/>
      <c r="AS1" s="49"/>
      <c r="AT1" s="54"/>
      <c r="AU1" s="54"/>
      <c r="AV1" s="54"/>
      <c r="AW1" s="54"/>
      <c r="AX1" s="54"/>
      <c r="AY1" s="54"/>
      <c r="AZ1" s="54"/>
      <c r="BA1" s="54"/>
      <c r="BB1" s="54"/>
      <c r="BC1" s="54"/>
      <c r="BD1" s="54"/>
      <c r="BE1" s="55"/>
      <c r="BG1" s="57"/>
      <c r="BH1" s="57"/>
      <c r="BI1" s="57"/>
      <c r="BJ1" s="58"/>
      <c r="BK1" s="57"/>
      <c r="BL1" s="57"/>
      <c r="BM1" s="57"/>
      <c r="BN1" s="58"/>
      <c r="BO1" s="57"/>
      <c r="BP1" s="57"/>
      <c r="BQ1" s="57"/>
      <c r="BR1" s="58"/>
      <c r="BS1" s="57"/>
      <c r="BT1" s="57"/>
      <c r="BU1" s="57"/>
      <c r="BV1" s="58"/>
    </row>
    <row r="2" spans="1:74" s="56" customFormat="1" ht="34.5" customHeight="1">
      <c r="A2" s="59"/>
      <c r="B2" s="60" t="s">
        <v>47</v>
      </c>
      <c r="C2" s="61"/>
      <c r="D2" s="62"/>
      <c r="E2" s="62"/>
      <c r="F2" s="61"/>
      <c r="G2" s="62"/>
      <c r="H2" s="61"/>
      <c r="I2" s="63"/>
      <c r="J2" s="64"/>
      <c r="K2" s="64"/>
      <c r="L2" s="62"/>
      <c r="M2" s="62"/>
      <c r="N2" s="62"/>
      <c r="O2" s="62"/>
      <c r="P2" s="62"/>
      <c r="Q2" s="65"/>
      <c r="R2" s="65"/>
      <c r="S2" s="65"/>
      <c r="T2" s="66"/>
      <c r="U2" s="65"/>
      <c r="V2" s="65"/>
      <c r="W2" s="65"/>
      <c r="X2" s="66"/>
      <c r="Y2" s="62"/>
      <c r="Z2" s="65"/>
      <c r="AA2" s="65"/>
      <c r="AB2" s="65"/>
      <c r="AC2" s="66"/>
      <c r="AD2" s="65"/>
      <c r="AE2" s="65"/>
      <c r="AF2" s="65"/>
      <c r="AG2" s="66"/>
      <c r="AH2" s="62"/>
      <c r="AI2" s="62"/>
      <c r="AJ2" s="62"/>
      <c r="AK2" s="62"/>
      <c r="AL2" s="62"/>
      <c r="AM2" s="62"/>
      <c r="AN2" s="62"/>
      <c r="AO2" s="62"/>
      <c r="AP2" s="62"/>
      <c r="AQ2" s="62"/>
      <c r="AR2" s="62"/>
      <c r="AS2" s="62"/>
      <c r="AT2" s="67"/>
      <c r="AU2" s="67"/>
      <c r="AV2" s="67"/>
      <c r="AW2" s="67"/>
      <c r="AX2" s="67"/>
      <c r="AY2" s="67"/>
      <c r="AZ2" s="67"/>
      <c r="BA2" s="67"/>
      <c r="BB2" s="67"/>
      <c r="BC2" s="67"/>
      <c r="BD2" s="67"/>
      <c r="BE2" s="68"/>
      <c r="BG2" s="57"/>
      <c r="BH2" s="57"/>
      <c r="BI2" s="57"/>
      <c r="BJ2" s="58"/>
      <c r="BK2" s="57"/>
      <c r="BL2" s="57"/>
      <c r="BM2" s="57"/>
      <c r="BN2" s="58"/>
      <c r="BO2" s="57"/>
      <c r="BP2" s="57"/>
      <c r="BQ2" s="57"/>
      <c r="BR2" s="58"/>
      <c r="BS2" s="57"/>
      <c r="BT2" s="57"/>
      <c r="BU2" s="57"/>
      <c r="BV2" s="58"/>
    </row>
    <row r="3" spans="1:74" s="56" customFormat="1" ht="34.5" customHeight="1" thickBot="1">
      <c r="A3" s="69"/>
      <c r="B3" s="70" t="s">
        <v>48</v>
      </c>
      <c r="C3" s="71"/>
      <c r="D3" s="72"/>
      <c r="E3" s="72"/>
      <c r="F3" s="71"/>
      <c r="G3" s="72"/>
      <c r="H3" s="71"/>
      <c r="I3" s="73"/>
      <c r="J3" s="74"/>
      <c r="K3" s="74"/>
      <c r="L3" s="72"/>
      <c r="M3" s="72"/>
      <c r="N3" s="72"/>
      <c r="O3" s="72"/>
      <c r="P3" s="72"/>
      <c r="Q3" s="75"/>
      <c r="R3" s="75"/>
      <c r="S3" s="75"/>
      <c r="T3" s="76"/>
      <c r="U3" s="75"/>
      <c r="V3" s="75"/>
      <c r="W3" s="75"/>
      <c r="X3" s="76"/>
      <c r="Y3" s="72"/>
      <c r="Z3" s="75"/>
      <c r="AA3" s="75"/>
      <c r="AB3" s="75"/>
      <c r="AC3" s="76"/>
      <c r="AD3" s="75"/>
      <c r="AE3" s="75"/>
      <c r="AF3" s="75"/>
      <c r="AG3" s="76"/>
      <c r="AH3" s="72"/>
      <c r="AI3" s="72"/>
      <c r="AJ3" s="72"/>
      <c r="AK3" s="72"/>
      <c r="AL3" s="72"/>
      <c r="AM3" s="72"/>
      <c r="AN3" s="72"/>
      <c r="AO3" s="72"/>
      <c r="AP3" s="72"/>
      <c r="AQ3" s="72"/>
      <c r="AR3" s="72"/>
      <c r="AS3" s="72"/>
      <c r="AT3" s="77"/>
      <c r="AU3" s="77"/>
      <c r="AV3" s="77"/>
      <c r="AW3" s="77"/>
      <c r="AX3" s="77"/>
      <c r="AY3" s="77"/>
      <c r="AZ3" s="77"/>
      <c r="BA3" s="77"/>
      <c r="BB3" s="77"/>
      <c r="BC3" s="77"/>
      <c r="BD3" s="77"/>
      <c r="BE3" s="78"/>
      <c r="BG3" s="57"/>
      <c r="BH3" s="57"/>
      <c r="BI3" s="57"/>
      <c r="BJ3" s="58"/>
      <c r="BK3" s="57"/>
      <c r="BL3" s="57"/>
      <c r="BM3" s="57"/>
      <c r="BN3" s="58"/>
      <c r="BO3" s="57"/>
      <c r="BP3" s="57"/>
      <c r="BQ3" s="57"/>
      <c r="BR3" s="58"/>
      <c r="BS3" s="57"/>
      <c r="BT3" s="57"/>
      <c r="BU3" s="57"/>
      <c r="BV3" s="58"/>
    </row>
    <row r="4" spans="2:74" s="56" customFormat="1" ht="42" customHeight="1" thickBot="1">
      <c r="B4" s="79"/>
      <c r="C4" s="80"/>
      <c r="F4" s="80"/>
      <c r="H4" s="80"/>
      <c r="I4" s="81"/>
      <c r="J4" s="82"/>
      <c r="K4" s="82"/>
      <c r="Q4" s="57"/>
      <c r="R4" s="57"/>
      <c r="S4" s="57"/>
      <c r="T4" s="58"/>
      <c r="U4" s="57"/>
      <c r="V4" s="57"/>
      <c r="W4" s="57"/>
      <c r="X4" s="58"/>
      <c r="Z4" s="57"/>
      <c r="AA4" s="57"/>
      <c r="AB4" s="57"/>
      <c r="AC4" s="58"/>
      <c r="AD4" s="57"/>
      <c r="AE4" s="57"/>
      <c r="AF4" s="57"/>
      <c r="AG4" s="58"/>
      <c r="AT4" s="83"/>
      <c r="AU4" s="83"/>
      <c r="AV4" s="83"/>
      <c r="AW4" s="83"/>
      <c r="AX4" s="83"/>
      <c r="AY4" s="83"/>
      <c r="AZ4" s="83"/>
      <c r="BA4" s="83"/>
      <c r="BB4" s="83"/>
      <c r="BC4" s="83"/>
      <c r="BD4" s="83"/>
      <c r="BE4" s="83"/>
      <c r="BG4" s="57"/>
      <c r="BH4" s="57"/>
      <c r="BI4" s="57"/>
      <c r="BJ4" s="58"/>
      <c r="BK4" s="57"/>
      <c r="BL4" s="57"/>
      <c r="BM4" s="57"/>
      <c r="BN4" s="58"/>
      <c r="BO4" s="57"/>
      <c r="BP4" s="57"/>
      <c r="BQ4" s="57"/>
      <c r="BR4" s="58"/>
      <c r="BS4" s="57"/>
      <c r="BT4" s="57"/>
      <c r="BU4" s="57"/>
      <c r="BV4" s="58"/>
    </row>
    <row r="5" spans="1:73" s="56" customFormat="1" ht="27.75" customHeight="1">
      <c r="A5" s="46"/>
      <c r="B5" s="84" t="s">
        <v>49</v>
      </c>
      <c r="C5" s="49"/>
      <c r="D5" s="49"/>
      <c r="E5" s="49"/>
      <c r="F5" s="49"/>
      <c r="G5" s="49"/>
      <c r="H5" s="49"/>
      <c r="I5" s="51"/>
      <c r="J5" s="51"/>
      <c r="K5" s="51"/>
      <c r="L5" s="49"/>
      <c r="M5" s="49"/>
      <c r="N5" s="49"/>
      <c r="O5" s="49"/>
      <c r="P5" s="49"/>
      <c r="Q5" s="52"/>
      <c r="R5" s="52"/>
      <c r="S5" s="52"/>
      <c r="T5" s="49"/>
      <c r="U5" s="52"/>
      <c r="V5" s="52"/>
      <c r="W5" s="52"/>
      <c r="X5" s="49"/>
      <c r="Y5" s="49"/>
      <c r="Z5" s="52"/>
      <c r="AA5" s="52"/>
      <c r="AB5" s="52"/>
      <c r="AC5" s="49"/>
      <c r="AD5" s="52"/>
      <c r="AE5" s="52"/>
      <c r="AF5" s="52"/>
      <c r="AG5" s="49"/>
      <c r="AH5" s="49"/>
      <c r="AI5" s="49"/>
      <c r="AJ5" s="49"/>
      <c r="AK5" s="49"/>
      <c r="AL5" s="49"/>
      <c r="AM5" s="49"/>
      <c r="AN5" s="49"/>
      <c r="AO5" s="49"/>
      <c r="AP5" s="49"/>
      <c r="AQ5" s="49"/>
      <c r="AR5" s="49"/>
      <c r="AS5" s="49"/>
      <c r="AT5" s="54"/>
      <c r="AU5" s="54"/>
      <c r="AV5" s="54"/>
      <c r="AW5" s="54"/>
      <c r="AX5" s="54"/>
      <c r="AY5" s="54"/>
      <c r="AZ5" s="54"/>
      <c r="BA5" s="54"/>
      <c r="BB5" s="54"/>
      <c r="BC5" s="54"/>
      <c r="BD5" s="54"/>
      <c r="BE5" s="55"/>
      <c r="BG5" s="57"/>
      <c r="BH5" s="57"/>
      <c r="BI5" s="57"/>
      <c r="BK5" s="57"/>
      <c r="BL5" s="57"/>
      <c r="BM5" s="57"/>
      <c r="BO5" s="57"/>
      <c r="BP5" s="57"/>
      <c r="BQ5" s="57"/>
      <c r="BS5" s="57"/>
      <c r="BT5" s="57"/>
      <c r="BU5" s="57"/>
    </row>
    <row r="6" spans="1:73" s="56" customFormat="1" ht="27.75" customHeight="1" thickBot="1">
      <c r="A6" s="69"/>
      <c r="B6" s="70" t="s">
        <v>50</v>
      </c>
      <c r="C6" s="72"/>
      <c r="D6" s="72"/>
      <c r="E6" s="72"/>
      <c r="F6" s="72"/>
      <c r="G6" s="72"/>
      <c r="H6" s="72"/>
      <c r="I6" s="74"/>
      <c r="J6" s="74"/>
      <c r="K6" s="74"/>
      <c r="L6" s="72"/>
      <c r="M6" s="72"/>
      <c r="N6" s="72"/>
      <c r="O6" s="72"/>
      <c r="P6" s="72"/>
      <c r="Q6" s="75"/>
      <c r="R6" s="75"/>
      <c r="S6" s="75"/>
      <c r="T6" s="72"/>
      <c r="U6" s="75"/>
      <c r="V6" s="75"/>
      <c r="W6" s="75"/>
      <c r="X6" s="72"/>
      <c r="Y6" s="72"/>
      <c r="Z6" s="75"/>
      <c r="AA6" s="75"/>
      <c r="AB6" s="75"/>
      <c r="AC6" s="72"/>
      <c r="AD6" s="75"/>
      <c r="AE6" s="75"/>
      <c r="AF6" s="75"/>
      <c r="AG6" s="72"/>
      <c r="AH6" s="72"/>
      <c r="AI6" s="72"/>
      <c r="AJ6" s="72"/>
      <c r="AK6" s="72"/>
      <c r="AL6" s="72"/>
      <c r="AM6" s="72"/>
      <c r="AN6" s="72"/>
      <c r="AO6" s="72"/>
      <c r="AP6" s="72"/>
      <c r="AQ6" s="72"/>
      <c r="AR6" s="72"/>
      <c r="AS6" s="72"/>
      <c r="AT6" s="77"/>
      <c r="AU6" s="77"/>
      <c r="AV6" s="77"/>
      <c r="AW6" s="77"/>
      <c r="AX6" s="77"/>
      <c r="AY6" s="77"/>
      <c r="AZ6" s="77"/>
      <c r="BA6" s="77"/>
      <c r="BB6" s="77"/>
      <c r="BC6" s="77"/>
      <c r="BD6" s="77"/>
      <c r="BE6" s="78"/>
      <c r="BG6" s="57"/>
      <c r="BH6" s="57"/>
      <c r="BI6" s="57"/>
      <c r="BK6" s="57"/>
      <c r="BL6" s="57"/>
      <c r="BM6" s="57"/>
      <c r="BO6" s="57"/>
      <c r="BP6" s="57"/>
      <c r="BQ6" s="57"/>
      <c r="BS6" s="57"/>
      <c r="BT6" s="57"/>
      <c r="BU6" s="57"/>
    </row>
    <row r="7" spans="2:8" ht="42" customHeight="1" thickBot="1">
      <c r="B7" s="86"/>
      <c r="C7" s="87"/>
      <c r="H7" s="87"/>
    </row>
    <row r="8" spans="1:9" ht="45" customHeight="1" thickBot="1">
      <c r="A8" s="93"/>
      <c r="B8" s="94" t="s">
        <v>51</v>
      </c>
      <c r="C8" s="95"/>
      <c r="D8" s="95"/>
      <c r="E8" s="95"/>
      <c r="F8" s="95"/>
      <c r="G8" s="95"/>
      <c r="H8" s="95"/>
      <c r="I8" s="96"/>
    </row>
    <row r="9" spans="2:8" ht="42" customHeight="1" thickBot="1">
      <c r="B9" s="86"/>
      <c r="C9" s="87"/>
      <c r="H9" s="87"/>
    </row>
    <row r="10" spans="1:74" s="101" customFormat="1" ht="45" customHeight="1" thickBot="1">
      <c r="A10" s="97" t="s">
        <v>52</v>
      </c>
      <c r="B10" s="644" t="s">
        <v>53</v>
      </c>
      <c r="C10" s="644"/>
      <c r="D10" s="643" t="s">
        <v>54</v>
      </c>
      <c r="E10" s="643"/>
      <c r="F10" s="643"/>
      <c r="G10" s="643"/>
      <c r="H10" s="644" t="s">
        <v>55</v>
      </c>
      <c r="I10" s="644"/>
      <c r="J10" s="654" t="s">
        <v>56</v>
      </c>
      <c r="K10" s="654"/>
      <c r="L10" s="644" t="s">
        <v>57</v>
      </c>
      <c r="M10" s="644"/>
      <c r="N10" s="644" t="s">
        <v>58</v>
      </c>
      <c r="O10" s="644"/>
      <c r="P10" s="644"/>
      <c r="Q10" s="98"/>
      <c r="R10" s="99"/>
      <c r="S10" s="98"/>
      <c r="T10" s="100"/>
      <c r="U10" s="98"/>
      <c r="V10" s="98"/>
      <c r="W10" s="99"/>
      <c r="X10" s="100"/>
      <c r="Z10" s="98"/>
      <c r="AA10" s="99"/>
      <c r="AB10" s="98"/>
      <c r="AC10" s="100"/>
      <c r="AD10" s="98"/>
      <c r="AE10" s="98"/>
      <c r="AF10" s="99"/>
      <c r="AG10" s="100"/>
      <c r="AT10" s="102"/>
      <c r="AU10" s="102"/>
      <c r="AV10" s="102"/>
      <c r="AW10" s="102"/>
      <c r="AX10" s="102"/>
      <c r="AY10" s="102"/>
      <c r="AZ10" s="102"/>
      <c r="BA10" s="102"/>
      <c r="BB10" s="102"/>
      <c r="BC10" s="102"/>
      <c r="BD10" s="102"/>
      <c r="BE10" s="102"/>
      <c r="BG10" s="98"/>
      <c r="BH10" s="99"/>
      <c r="BI10" s="98"/>
      <c r="BJ10" s="100"/>
      <c r="BK10" s="98"/>
      <c r="BL10" s="98"/>
      <c r="BM10" s="99"/>
      <c r="BN10" s="100"/>
      <c r="BO10" s="98"/>
      <c r="BP10" s="99"/>
      <c r="BQ10" s="98"/>
      <c r="BR10" s="100"/>
      <c r="BS10" s="98"/>
      <c r="BT10" s="98"/>
      <c r="BU10" s="99"/>
      <c r="BV10" s="100"/>
    </row>
    <row r="11" spans="1:74" s="101" customFormat="1" ht="45" customHeight="1">
      <c r="A11" s="103">
        <v>1</v>
      </c>
      <c r="B11" s="679">
        <v>1</v>
      </c>
      <c r="C11" s="679"/>
      <c r="D11" s="658" t="s">
        <v>59</v>
      </c>
      <c r="E11" s="658"/>
      <c r="F11" s="658"/>
      <c r="G11" s="658"/>
      <c r="H11" s="655" t="s">
        <v>60</v>
      </c>
      <c r="I11" s="655"/>
      <c r="J11" s="657">
        <f>BG218+BK218+BO218+BS218</f>
        <v>747304.2069999999</v>
      </c>
      <c r="K11" s="657"/>
      <c r="L11" s="646">
        <v>0.5</v>
      </c>
      <c r="M11" s="646"/>
      <c r="N11" s="645">
        <f>J11*L11</f>
        <v>373652.10349999997</v>
      </c>
      <c r="O11" s="645"/>
      <c r="P11" s="645"/>
      <c r="Q11" s="99"/>
      <c r="R11" s="99"/>
      <c r="S11" s="99"/>
      <c r="T11" s="100"/>
      <c r="U11" s="99"/>
      <c r="V11" s="99"/>
      <c r="W11" s="99"/>
      <c r="X11" s="100"/>
      <c r="Z11" s="99"/>
      <c r="AA11" s="99"/>
      <c r="AB11" s="99"/>
      <c r="AC11" s="100"/>
      <c r="AD11" s="99"/>
      <c r="AE11" s="99"/>
      <c r="AF11" s="99"/>
      <c r="AG11" s="100"/>
      <c r="AT11" s="102"/>
      <c r="AU11" s="102"/>
      <c r="AV11" s="102"/>
      <c r="AW11" s="102"/>
      <c r="AX11" s="102"/>
      <c r="AY11" s="102"/>
      <c r="AZ11" s="102"/>
      <c r="BA11" s="102"/>
      <c r="BB11" s="102"/>
      <c r="BC11" s="102"/>
      <c r="BD11" s="102"/>
      <c r="BE11" s="102"/>
      <c r="BG11" s="99"/>
      <c r="BH11" s="99"/>
      <c r="BI11" s="99"/>
      <c r="BJ11" s="100"/>
      <c r="BK11" s="99"/>
      <c r="BL11" s="99"/>
      <c r="BM11" s="99"/>
      <c r="BN11" s="100"/>
      <c r="BO11" s="99"/>
      <c r="BP11" s="99"/>
      <c r="BQ11" s="99"/>
      <c r="BR11" s="100"/>
      <c r="BS11" s="99"/>
      <c r="BT11" s="99"/>
      <c r="BU11" s="99"/>
      <c r="BV11" s="100"/>
    </row>
    <row r="12" spans="1:74" s="101" customFormat="1" ht="45" customHeight="1">
      <c r="A12" s="104">
        <v>2</v>
      </c>
      <c r="B12" s="660">
        <v>2</v>
      </c>
      <c r="C12" s="660"/>
      <c r="D12" s="659" t="s">
        <v>61</v>
      </c>
      <c r="E12" s="659"/>
      <c r="F12" s="659"/>
      <c r="G12" s="659"/>
      <c r="H12" s="656" t="s">
        <v>60</v>
      </c>
      <c r="I12" s="656"/>
      <c r="J12" s="648">
        <f>BH218+BP218</f>
        <v>28152</v>
      </c>
      <c r="K12" s="648"/>
      <c r="L12" s="647">
        <v>0.5</v>
      </c>
      <c r="M12" s="647"/>
      <c r="N12" s="641">
        <f>J12*L12</f>
        <v>14076</v>
      </c>
      <c r="O12" s="641"/>
      <c r="P12" s="641"/>
      <c r="Q12" s="98"/>
      <c r="R12" s="99"/>
      <c r="S12" s="98"/>
      <c r="T12" s="100"/>
      <c r="U12" s="98"/>
      <c r="V12" s="98"/>
      <c r="W12" s="99"/>
      <c r="X12" s="100"/>
      <c r="Z12" s="98"/>
      <c r="AA12" s="99"/>
      <c r="AB12" s="98"/>
      <c r="AC12" s="100"/>
      <c r="AD12" s="98"/>
      <c r="AE12" s="98"/>
      <c r="AF12" s="99"/>
      <c r="AG12" s="100"/>
      <c r="AT12" s="102"/>
      <c r="AU12" s="102"/>
      <c r="AV12" s="102"/>
      <c r="AW12" s="102"/>
      <c r="AX12" s="102"/>
      <c r="AY12" s="102"/>
      <c r="AZ12" s="102"/>
      <c r="BA12" s="102"/>
      <c r="BB12" s="102"/>
      <c r="BC12" s="102"/>
      <c r="BD12" s="102"/>
      <c r="BE12" s="102"/>
      <c r="BG12" s="98"/>
      <c r="BH12" s="99"/>
      <c r="BI12" s="98"/>
      <c r="BJ12" s="100"/>
      <c r="BK12" s="98"/>
      <c r="BL12" s="98"/>
      <c r="BM12" s="99"/>
      <c r="BN12" s="100"/>
      <c r="BO12" s="98"/>
      <c r="BP12" s="99"/>
      <c r="BQ12" s="98"/>
      <c r="BR12" s="100"/>
      <c r="BS12" s="98"/>
      <c r="BT12" s="98"/>
      <c r="BU12" s="99"/>
      <c r="BV12" s="100"/>
    </row>
    <row r="13" spans="1:74" s="101" customFormat="1" ht="45" customHeight="1">
      <c r="A13" s="104">
        <v>3</v>
      </c>
      <c r="B13" s="660">
        <v>3</v>
      </c>
      <c r="C13" s="660"/>
      <c r="D13" s="659" t="s">
        <v>62</v>
      </c>
      <c r="E13" s="659"/>
      <c r="F13" s="659"/>
      <c r="G13" s="659"/>
      <c r="H13" s="656" t="s">
        <v>60</v>
      </c>
      <c r="I13" s="656"/>
      <c r="J13" s="648">
        <f>BI218+BL218+BQ218+BT218</f>
        <v>461150.797</v>
      </c>
      <c r="K13" s="648"/>
      <c r="L13" s="647">
        <v>0.5</v>
      </c>
      <c r="M13" s="647"/>
      <c r="N13" s="641">
        <f>J13*L13</f>
        <v>230575.3985</v>
      </c>
      <c r="O13" s="641"/>
      <c r="P13" s="641"/>
      <c r="Q13" s="98"/>
      <c r="R13" s="99"/>
      <c r="S13" s="98"/>
      <c r="T13" s="100"/>
      <c r="U13" s="98"/>
      <c r="V13" s="98"/>
      <c r="W13" s="99"/>
      <c r="X13" s="100"/>
      <c r="Z13" s="98"/>
      <c r="AA13" s="99"/>
      <c r="AB13" s="98"/>
      <c r="AC13" s="100"/>
      <c r="AD13" s="98"/>
      <c r="AE13" s="98"/>
      <c r="AF13" s="99"/>
      <c r="AG13" s="100"/>
      <c r="AT13" s="102"/>
      <c r="AU13" s="102"/>
      <c r="AV13" s="102"/>
      <c r="AW13" s="102"/>
      <c r="AX13" s="102"/>
      <c r="AY13" s="102"/>
      <c r="AZ13" s="102"/>
      <c r="BA13" s="102"/>
      <c r="BB13" s="102"/>
      <c r="BC13" s="102"/>
      <c r="BD13" s="102"/>
      <c r="BE13" s="102"/>
      <c r="BG13" s="98"/>
      <c r="BH13" s="99"/>
      <c r="BI13" s="98"/>
      <c r="BJ13" s="100"/>
      <c r="BK13" s="98"/>
      <c r="BL13" s="98"/>
      <c r="BM13" s="99"/>
      <c r="BN13" s="100"/>
      <c r="BO13" s="98"/>
      <c r="BP13" s="99"/>
      <c r="BQ13" s="98"/>
      <c r="BR13" s="100"/>
      <c r="BS13" s="98"/>
      <c r="BT13" s="98"/>
      <c r="BU13" s="99"/>
      <c r="BV13" s="100"/>
    </row>
    <row r="14" spans="1:74" s="101" customFormat="1" ht="45" customHeight="1">
      <c r="A14" s="104">
        <v>4</v>
      </c>
      <c r="B14" s="660">
        <v>4</v>
      </c>
      <c r="C14" s="660"/>
      <c r="D14" s="659" t="s">
        <v>63</v>
      </c>
      <c r="E14" s="659"/>
      <c r="F14" s="659"/>
      <c r="G14" s="659"/>
      <c r="H14" s="656" t="s">
        <v>60</v>
      </c>
      <c r="I14" s="656"/>
      <c r="J14" s="648">
        <f>BM218+BU218</f>
        <v>28152</v>
      </c>
      <c r="K14" s="648"/>
      <c r="L14" s="647">
        <v>0.5</v>
      </c>
      <c r="M14" s="647"/>
      <c r="N14" s="641">
        <f>J14*L14</f>
        <v>14076</v>
      </c>
      <c r="O14" s="641"/>
      <c r="P14" s="641"/>
      <c r="Q14" s="98"/>
      <c r="R14" s="99"/>
      <c r="S14" s="98"/>
      <c r="T14" s="100"/>
      <c r="U14" s="98"/>
      <c r="V14" s="98"/>
      <c r="W14" s="99"/>
      <c r="X14" s="100"/>
      <c r="Z14" s="98"/>
      <c r="AA14" s="99"/>
      <c r="AB14" s="98"/>
      <c r="AC14" s="100"/>
      <c r="AD14" s="98"/>
      <c r="AE14" s="98"/>
      <c r="AF14" s="99"/>
      <c r="AG14" s="100"/>
      <c r="AT14" s="102"/>
      <c r="AU14" s="102"/>
      <c r="AV14" s="102"/>
      <c r="AW14" s="102"/>
      <c r="AX14" s="102"/>
      <c r="AY14" s="102"/>
      <c r="AZ14" s="102"/>
      <c r="BA14" s="102"/>
      <c r="BB14" s="102"/>
      <c r="BC14" s="102"/>
      <c r="BD14" s="102"/>
      <c r="BE14" s="102"/>
      <c r="BG14" s="98"/>
      <c r="BH14" s="99"/>
      <c r="BI14" s="98"/>
      <c r="BJ14" s="100"/>
      <c r="BK14" s="98"/>
      <c r="BL14" s="98"/>
      <c r="BM14" s="99"/>
      <c r="BN14" s="100"/>
      <c r="BO14" s="98"/>
      <c r="BP14" s="99"/>
      <c r="BQ14" s="98"/>
      <c r="BR14" s="100"/>
      <c r="BS14" s="98"/>
      <c r="BT14" s="98"/>
      <c r="BU14" s="99"/>
      <c r="BV14" s="100"/>
    </row>
    <row r="15" spans="1:73" s="101" customFormat="1" ht="45" customHeight="1" thickBot="1">
      <c r="A15" s="105">
        <v>5</v>
      </c>
      <c r="B15" s="661">
        <v>5</v>
      </c>
      <c r="C15" s="661"/>
      <c r="D15" s="662" t="s">
        <v>64</v>
      </c>
      <c r="E15" s="662"/>
      <c r="F15" s="662"/>
      <c r="G15" s="662"/>
      <c r="H15" s="670" t="s">
        <v>65</v>
      </c>
      <c r="I15" s="670"/>
      <c r="J15" s="649">
        <f>BJ218+BN218+BR218+BV218</f>
        <v>168663.58</v>
      </c>
      <c r="K15" s="649"/>
      <c r="L15" s="650">
        <v>0.5</v>
      </c>
      <c r="M15" s="650"/>
      <c r="N15" s="642">
        <f>J15*L15</f>
        <v>84331.79</v>
      </c>
      <c r="O15" s="642"/>
      <c r="P15" s="642"/>
      <c r="Q15" s="99"/>
      <c r="R15" s="99"/>
      <c r="S15" s="99"/>
      <c r="U15" s="99"/>
      <c r="V15" s="99"/>
      <c r="W15" s="99"/>
      <c r="Z15" s="99"/>
      <c r="AA15" s="99"/>
      <c r="AB15" s="99"/>
      <c r="AD15" s="99"/>
      <c r="AE15" s="99"/>
      <c r="AF15" s="99"/>
      <c r="AT15" s="102"/>
      <c r="AU15" s="102"/>
      <c r="AV15" s="102"/>
      <c r="AW15" s="102"/>
      <c r="AX15" s="102"/>
      <c r="AY15" s="102"/>
      <c r="AZ15" s="102"/>
      <c r="BA15" s="102"/>
      <c r="BB15" s="102"/>
      <c r="BC15" s="102"/>
      <c r="BD15" s="102"/>
      <c r="BE15" s="102"/>
      <c r="BG15" s="99"/>
      <c r="BH15" s="99"/>
      <c r="BI15" s="99"/>
      <c r="BK15" s="99"/>
      <c r="BL15" s="99"/>
      <c r="BM15" s="99"/>
      <c r="BO15" s="99"/>
      <c r="BP15" s="99"/>
      <c r="BQ15" s="99"/>
      <c r="BS15" s="99"/>
      <c r="BT15" s="99"/>
      <c r="BU15" s="99"/>
    </row>
    <row r="16" spans="2:73" s="106" customFormat="1" ht="45" customHeight="1" thickBot="1">
      <c r="B16" s="107"/>
      <c r="C16" s="107"/>
      <c r="D16" s="663" t="s">
        <v>66</v>
      </c>
      <c r="E16" s="664"/>
      <c r="F16" s="664"/>
      <c r="G16" s="664"/>
      <c r="H16" s="665"/>
      <c r="I16" s="665"/>
      <c r="J16" s="651"/>
      <c r="K16" s="651"/>
      <c r="L16" s="652"/>
      <c r="M16" s="653"/>
      <c r="N16" s="628">
        <f>SUM(N11:P15)</f>
        <v>716711.292</v>
      </c>
      <c r="O16" s="629"/>
      <c r="P16" s="630"/>
      <c r="Q16" s="108"/>
      <c r="R16" s="108"/>
      <c r="S16" s="108"/>
      <c r="U16" s="108"/>
      <c r="V16" s="108"/>
      <c r="W16" s="108"/>
      <c r="Z16" s="108"/>
      <c r="AA16" s="108"/>
      <c r="AB16" s="108"/>
      <c r="AD16" s="108"/>
      <c r="AE16" s="108"/>
      <c r="AF16" s="108"/>
      <c r="AT16" s="109"/>
      <c r="AU16" s="109"/>
      <c r="AV16" s="109"/>
      <c r="AW16" s="109"/>
      <c r="AX16" s="109"/>
      <c r="AY16" s="109"/>
      <c r="AZ16" s="109"/>
      <c r="BA16" s="109"/>
      <c r="BB16" s="109"/>
      <c r="BC16" s="109"/>
      <c r="BD16" s="109"/>
      <c r="BE16" s="109"/>
      <c r="BG16" s="108"/>
      <c r="BH16" s="108"/>
      <c r="BI16" s="108"/>
      <c r="BK16" s="108"/>
      <c r="BL16" s="108"/>
      <c r="BM16" s="108"/>
      <c r="BO16" s="108"/>
      <c r="BP16" s="108"/>
      <c r="BQ16" s="108"/>
      <c r="BS16" s="108"/>
      <c r="BT16" s="108"/>
      <c r="BU16" s="108"/>
    </row>
    <row r="17" spans="2:73" s="106" customFormat="1" ht="45" customHeight="1" thickBot="1">
      <c r="B17" s="107"/>
      <c r="C17" s="110"/>
      <c r="D17" s="111"/>
      <c r="E17" s="111"/>
      <c r="F17" s="111"/>
      <c r="G17" s="112"/>
      <c r="H17" s="113"/>
      <c r="I17" s="113"/>
      <c r="P17" s="114"/>
      <c r="Q17" s="108"/>
      <c r="R17" s="108"/>
      <c r="S17" s="108"/>
      <c r="U17" s="108"/>
      <c r="V17" s="108"/>
      <c r="W17" s="108"/>
      <c r="Z17" s="108"/>
      <c r="AA17" s="108"/>
      <c r="AB17" s="108"/>
      <c r="AD17" s="108"/>
      <c r="AE17" s="108"/>
      <c r="AF17" s="108"/>
      <c r="AT17" s="109"/>
      <c r="AU17" s="109"/>
      <c r="AV17" s="109"/>
      <c r="AW17" s="109"/>
      <c r="AX17" s="109"/>
      <c r="AY17" s="109"/>
      <c r="AZ17" s="109"/>
      <c r="BA17" s="109"/>
      <c r="BB17" s="109"/>
      <c r="BC17" s="109"/>
      <c r="BD17" s="109"/>
      <c r="BE17" s="109"/>
      <c r="BG17" s="108"/>
      <c r="BH17" s="108"/>
      <c r="BI17" s="108"/>
      <c r="BK17" s="108"/>
      <c r="BL17" s="108"/>
      <c r="BM17" s="108"/>
      <c r="BO17" s="108"/>
      <c r="BP17" s="108"/>
      <c r="BQ17" s="108"/>
      <c r="BS17" s="108"/>
      <c r="BT17" s="108"/>
      <c r="BU17" s="108"/>
    </row>
    <row r="18" spans="1:68" s="101" customFormat="1" ht="45" customHeight="1" thickBot="1">
      <c r="A18" s="97" t="s">
        <v>52</v>
      </c>
      <c r="B18" s="115" t="s">
        <v>67</v>
      </c>
      <c r="C18" s="671" t="s">
        <v>68</v>
      </c>
      <c r="D18" s="671"/>
      <c r="E18" s="671"/>
      <c r="F18" s="116" t="s">
        <v>69</v>
      </c>
      <c r="G18" s="673" t="s">
        <v>70</v>
      </c>
      <c r="H18" s="673"/>
      <c r="I18" s="673"/>
      <c r="J18" s="673" t="s">
        <v>71</v>
      </c>
      <c r="K18" s="673"/>
      <c r="L18" s="673"/>
      <c r="M18" s="673" t="s">
        <v>72</v>
      </c>
      <c r="N18" s="673"/>
      <c r="O18" s="673"/>
      <c r="P18" s="99"/>
      <c r="Q18" s="100"/>
      <c r="S18" s="99"/>
      <c r="T18" s="99"/>
      <c r="U18" s="99"/>
      <c r="V18" s="99"/>
      <c r="W18" s="100"/>
      <c r="X18" s="99"/>
      <c r="Y18" s="99"/>
      <c r="Z18" s="99"/>
      <c r="AA18" s="100"/>
      <c r="AN18" s="102"/>
      <c r="AO18" s="102"/>
      <c r="AP18" s="102"/>
      <c r="AQ18" s="102"/>
      <c r="AR18" s="102"/>
      <c r="AS18" s="102"/>
      <c r="AT18" s="102"/>
      <c r="AU18" s="102"/>
      <c r="AV18" s="102"/>
      <c r="AW18" s="102"/>
      <c r="AX18" s="102"/>
      <c r="AY18" s="102"/>
      <c r="BG18" s="100"/>
      <c r="BI18" s="99"/>
      <c r="BJ18" s="99"/>
      <c r="BK18" s="99"/>
      <c r="BL18" s="99"/>
      <c r="BM18" s="100"/>
      <c r="BN18" s="99"/>
      <c r="BO18" s="99"/>
      <c r="BP18" s="100"/>
    </row>
    <row r="19" spans="1:67" s="101" customFormat="1" ht="45" customHeight="1">
      <c r="A19" s="103">
        <v>1</v>
      </c>
      <c r="B19" s="117">
        <v>1</v>
      </c>
      <c r="C19" s="687" t="str">
        <f>D11</f>
        <v>Reinigung der Tunnelwände maschinell mit Bürsten
Lavaggio dei piedritti di gallerie stradali con spazzolone rotante</v>
      </c>
      <c r="D19" s="675"/>
      <c r="E19" s="675"/>
      <c r="F19" s="118">
        <f>Q218</f>
        <v>147909.36424999998</v>
      </c>
      <c r="G19" s="674">
        <f>U218</f>
        <v>40993.137500000004</v>
      </c>
      <c r="H19" s="675"/>
      <c r="I19" s="675"/>
      <c r="J19" s="674">
        <f>Z218</f>
        <v>145072.36424999998</v>
      </c>
      <c r="K19" s="675"/>
      <c r="L19" s="675"/>
      <c r="M19" s="674">
        <f>AD218</f>
        <v>39677.2375</v>
      </c>
      <c r="N19" s="675"/>
      <c r="O19" s="675"/>
      <c r="P19" s="99"/>
      <c r="S19" s="99"/>
      <c r="T19" s="99"/>
      <c r="U19" s="99"/>
      <c r="V19" s="99"/>
      <c r="X19" s="99"/>
      <c r="Y19" s="99"/>
      <c r="Z19" s="99"/>
      <c r="AN19" s="102"/>
      <c r="AO19" s="102"/>
      <c r="AP19" s="102"/>
      <c r="AQ19" s="102"/>
      <c r="AR19" s="102"/>
      <c r="AS19" s="102"/>
      <c r="AT19" s="102"/>
      <c r="AU19" s="102"/>
      <c r="AV19" s="102"/>
      <c r="AW19" s="102"/>
      <c r="AX19" s="102"/>
      <c r="AY19" s="102"/>
      <c r="BI19" s="99"/>
      <c r="BJ19" s="99"/>
      <c r="BK19" s="99"/>
      <c r="BL19" s="99"/>
      <c r="BN19" s="99"/>
      <c r="BO19" s="99"/>
    </row>
    <row r="20" spans="1:67" s="101" customFormat="1" ht="45" customHeight="1">
      <c r="A20" s="104">
        <v>2</v>
      </c>
      <c r="B20" s="119">
        <v>2</v>
      </c>
      <c r="C20" s="666" t="str">
        <f>D12</f>
        <v>Reinigung des Firstber. bzw. der Tunneldecke maschinell mit Bürsten 
Lavaggio delle calotte delle gallerie stradali con spazzolone rotante</v>
      </c>
      <c r="D20" s="640"/>
      <c r="E20" s="640"/>
      <c r="F20" s="120">
        <f>R218</f>
        <v>7038</v>
      </c>
      <c r="G20" s="639">
        <v>0</v>
      </c>
      <c r="H20" s="640"/>
      <c r="I20" s="640"/>
      <c r="J20" s="639">
        <f>AA218</f>
        <v>7038</v>
      </c>
      <c r="K20" s="640"/>
      <c r="L20" s="640"/>
      <c r="M20" s="639">
        <v>0</v>
      </c>
      <c r="N20" s="640"/>
      <c r="O20" s="640"/>
      <c r="P20" s="99"/>
      <c r="S20" s="99"/>
      <c r="T20" s="99"/>
      <c r="U20" s="99"/>
      <c r="V20" s="99"/>
      <c r="X20" s="99"/>
      <c r="Y20" s="99"/>
      <c r="Z20" s="99"/>
      <c r="AN20" s="102"/>
      <c r="AO20" s="102"/>
      <c r="AP20" s="102"/>
      <c r="AQ20" s="102"/>
      <c r="AR20" s="102"/>
      <c r="AS20" s="102"/>
      <c r="AT20" s="102"/>
      <c r="AU20" s="102"/>
      <c r="AV20" s="102"/>
      <c r="AW20" s="102"/>
      <c r="AX20" s="102"/>
      <c r="AY20" s="102"/>
      <c r="BI20" s="99"/>
      <c r="BJ20" s="99"/>
      <c r="BK20" s="99"/>
      <c r="BL20" s="99"/>
      <c r="BN20" s="99"/>
      <c r="BO20" s="99"/>
    </row>
    <row r="21" spans="1:68" s="101" customFormat="1" ht="45" customHeight="1">
      <c r="A21" s="104">
        <v>3</v>
      </c>
      <c r="B21" s="119">
        <v>3</v>
      </c>
      <c r="C21" s="666" t="str">
        <f>D13</f>
        <v>Reinigung der Tunnelwände maschinell mit Hochdruckwaschbalken 
Idrolavaggio dei piedritti di gallerie tramite barra ad alta pressione</v>
      </c>
      <c r="D21" s="640"/>
      <c r="E21" s="640"/>
      <c r="F21" s="120">
        <f>S218</f>
        <v>1939.5</v>
      </c>
      <c r="G21" s="639">
        <f>V218</f>
        <v>112107.69925</v>
      </c>
      <c r="H21" s="640"/>
      <c r="I21" s="640"/>
      <c r="J21" s="639">
        <f>AB218</f>
        <v>1842</v>
      </c>
      <c r="K21" s="640"/>
      <c r="L21" s="640"/>
      <c r="M21" s="639">
        <f>AE218</f>
        <v>114686.19925</v>
      </c>
      <c r="N21" s="640"/>
      <c r="O21" s="640"/>
      <c r="P21" s="99"/>
      <c r="Q21" s="100"/>
      <c r="S21" s="99"/>
      <c r="T21" s="99"/>
      <c r="U21" s="99"/>
      <c r="V21" s="99"/>
      <c r="W21" s="100"/>
      <c r="X21" s="99"/>
      <c r="Y21" s="99"/>
      <c r="Z21" s="99"/>
      <c r="AA21" s="100"/>
      <c r="AN21" s="102"/>
      <c r="AO21" s="102"/>
      <c r="AP21" s="102"/>
      <c r="AQ21" s="102"/>
      <c r="AR21" s="102"/>
      <c r="AS21" s="102"/>
      <c r="AT21" s="102"/>
      <c r="AU21" s="102"/>
      <c r="AV21" s="102"/>
      <c r="AW21" s="102"/>
      <c r="AX21" s="102"/>
      <c r="AY21" s="102"/>
      <c r="BG21" s="100"/>
      <c r="BI21" s="99"/>
      <c r="BJ21" s="99"/>
      <c r="BK21" s="99"/>
      <c r="BL21" s="99"/>
      <c r="BM21" s="100"/>
      <c r="BN21" s="99"/>
      <c r="BO21" s="99"/>
      <c r="BP21" s="100"/>
    </row>
    <row r="22" spans="1:68" s="101" customFormat="1" ht="45" customHeight="1">
      <c r="A22" s="104">
        <v>4</v>
      </c>
      <c r="B22" s="119">
        <v>4</v>
      </c>
      <c r="C22" s="666" t="str">
        <f>D14</f>
        <v>Reinigung des Firstb. bzw. der Tunneldecke maschinell mit Hochdruck
Idrolavaggio delle calotte di gallerie tramite barra ad alta pressione</v>
      </c>
      <c r="D22" s="640"/>
      <c r="E22" s="640"/>
      <c r="F22" s="120">
        <v>0</v>
      </c>
      <c r="G22" s="639">
        <f>W218</f>
        <v>7038</v>
      </c>
      <c r="H22" s="640"/>
      <c r="I22" s="640"/>
      <c r="J22" s="639">
        <v>0</v>
      </c>
      <c r="K22" s="640"/>
      <c r="L22" s="640"/>
      <c r="M22" s="639">
        <f>AF218</f>
        <v>7038</v>
      </c>
      <c r="N22" s="640"/>
      <c r="O22" s="640"/>
      <c r="P22" s="99"/>
      <c r="Q22" s="100"/>
      <c r="S22" s="99"/>
      <c r="T22" s="99"/>
      <c r="U22" s="99"/>
      <c r="V22" s="99"/>
      <c r="W22" s="100"/>
      <c r="X22" s="99"/>
      <c r="Y22" s="99"/>
      <c r="Z22" s="99"/>
      <c r="AA22" s="100"/>
      <c r="AN22" s="102"/>
      <c r="AO22" s="102"/>
      <c r="AP22" s="102"/>
      <c r="AQ22" s="102"/>
      <c r="AR22" s="102"/>
      <c r="AS22" s="102"/>
      <c r="AT22" s="102"/>
      <c r="AU22" s="102"/>
      <c r="AV22" s="102"/>
      <c r="AW22" s="102"/>
      <c r="AX22" s="102"/>
      <c r="AY22" s="102"/>
      <c r="BG22" s="100"/>
      <c r="BI22" s="99"/>
      <c r="BJ22" s="99"/>
      <c r="BK22" s="99"/>
      <c r="BL22" s="99"/>
      <c r="BM22" s="100"/>
      <c r="BN22" s="99"/>
      <c r="BO22" s="99"/>
      <c r="BP22" s="100"/>
    </row>
    <row r="23" spans="1:68" s="101" customFormat="1" ht="45" customHeight="1" thickBot="1">
      <c r="A23" s="105">
        <v>5</v>
      </c>
      <c r="B23" s="121">
        <v>5</v>
      </c>
      <c r="C23" s="686" t="str">
        <f>D15</f>
        <v>Reinigung des gesamten Straßenbelages und der Gehsteige
Pulizia completa della superficie stradale e dei marciapiedi </v>
      </c>
      <c r="D23" s="638"/>
      <c r="E23" s="638"/>
      <c r="F23" s="122">
        <f>T218</f>
        <v>21608.735</v>
      </c>
      <c r="G23" s="637">
        <f>X218</f>
        <v>21663.059999999998</v>
      </c>
      <c r="H23" s="638"/>
      <c r="I23" s="638"/>
      <c r="J23" s="637">
        <f>AC218</f>
        <v>20998.235</v>
      </c>
      <c r="K23" s="638"/>
      <c r="L23" s="638"/>
      <c r="M23" s="637">
        <f>AG218</f>
        <v>20061.76</v>
      </c>
      <c r="N23" s="638"/>
      <c r="O23" s="638"/>
      <c r="P23" s="99"/>
      <c r="Q23" s="100"/>
      <c r="S23" s="99"/>
      <c r="T23" s="99"/>
      <c r="U23" s="99"/>
      <c r="V23" s="99"/>
      <c r="W23" s="100"/>
      <c r="X23" s="99"/>
      <c r="Y23" s="99"/>
      <c r="Z23" s="99"/>
      <c r="AA23" s="100"/>
      <c r="AN23" s="102"/>
      <c r="AO23" s="102"/>
      <c r="AP23" s="102"/>
      <c r="AQ23" s="102"/>
      <c r="AR23" s="102"/>
      <c r="AS23" s="102"/>
      <c r="AT23" s="102"/>
      <c r="AU23" s="102"/>
      <c r="AV23" s="102"/>
      <c r="AW23" s="102"/>
      <c r="AX23" s="102"/>
      <c r="AY23" s="102"/>
      <c r="BG23" s="100"/>
      <c r="BI23" s="99"/>
      <c r="BJ23" s="99"/>
      <c r="BK23" s="99"/>
      <c r="BL23" s="99"/>
      <c r="BM23" s="100"/>
      <c r="BN23" s="99"/>
      <c r="BO23" s="99"/>
      <c r="BP23" s="100"/>
    </row>
    <row r="24" spans="1:68" s="126" customFormat="1" ht="45" customHeight="1" thickBot="1">
      <c r="A24" s="672" t="s">
        <v>73</v>
      </c>
      <c r="B24" s="672"/>
      <c r="C24" s="672"/>
      <c r="D24" s="672"/>
      <c r="E24" s="672"/>
      <c r="F24" s="123">
        <f>SUM(F19:F23)</f>
        <v>178495.59924999997</v>
      </c>
      <c r="G24" s="635">
        <f>SUM(G19:I23)</f>
        <v>181801.89675</v>
      </c>
      <c r="H24" s="636"/>
      <c r="I24" s="636"/>
      <c r="J24" s="635">
        <f>SUM(J19:L23)</f>
        <v>174950.59924999997</v>
      </c>
      <c r="K24" s="636"/>
      <c r="L24" s="636"/>
      <c r="M24" s="635">
        <f>SUM(M19:O23)</f>
        <v>181463.19675</v>
      </c>
      <c r="N24" s="636"/>
      <c r="O24" s="636"/>
      <c r="P24" s="124"/>
      <c r="Q24" s="125"/>
      <c r="S24" s="124"/>
      <c r="T24" s="124"/>
      <c r="U24" s="124"/>
      <c r="V24" s="124"/>
      <c r="W24" s="125"/>
      <c r="X24" s="124"/>
      <c r="Y24" s="124"/>
      <c r="Z24" s="124"/>
      <c r="AA24" s="125"/>
      <c r="AN24" s="102"/>
      <c r="AO24" s="102"/>
      <c r="AP24" s="102"/>
      <c r="AQ24" s="102"/>
      <c r="AR24" s="102"/>
      <c r="AS24" s="102"/>
      <c r="AT24" s="102"/>
      <c r="AU24" s="102"/>
      <c r="AV24" s="102"/>
      <c r="AW24" s="102"/>
      <c r="AX24" s="102"/>
      <c r="AY24" s="102"/>
      <c r="BG24" s="125"/>
      <c r="BI24" s="124"/>
      <c r="BJ24" s="124"/>
      <c r="BK24" s="124"/>
      <c r="BL24" s="124"/>
      <c r="BM24" s="125"/>
      <c r="BN24" s="124"/>
      <c r="BO24" s="124"/>
      <c r="BP24" s="125"/>
    </row>
    <row r="25" spans="2:68" s="127" customFormat="1" ht="45" customHeight="1" thickBot="1">
      <c r="B25" s="128"/>
      <c r="C25" s="128"/>
      <c r="D25" s="129"/>
      <c r="E25" s="129"/>
      <c r="F25" s="130"/>
      <c r="G25" s="130"/>
      <c r="H25" s="130"/>
      <c r="I25" s="130"/>
      <c r="J25" s="130"/>
      <c r="K25" s="130"/>
      <c r="L25" s="130"/>
      <c r="M25" s="130"/>
      <c r="N25" s="130"/>
      <c r="O25" s="130"/>
      <c r="P25" s="131"/>
      <c r="Q25" s="132"/>
      <c r="S25" s="131"/>
      <c r="T25" s="131"/>
      <c r="U25" s="131"/>
      <c r="V25" s="131"/>
      <c r="W25" s="132"/>
      <c r="X25" s="131"/>
      <c r="Y25" s="131"/>
      <c r="Z25" s="131"/>
      <c r="AA25" s="132"/>
      <c r="AN25" s="109"/>
      <c r="AO25" s="109"/>
      <c r="AP25" s="109"/>
      <c r="AQ25" s="109"/>
      <c r="AR25" s="109"/>
      <c r="AS25" s="109"/>
      <c r="AT25" s="109"/>
      <c r="AU25" s="109"/>
      <c r="AV25" s="109"/>
      <c r="AW25" s="109"/>
      <c r="AX25" s="109"/>
      <c r="AY25" s="109"/>
      <c r="BG25" s="132"/>
      <c r="BI25" s="131"/>
      <c r="BJ25" s="131"/>
      <c r="BK25" s="131"/>
      <c r="BL25" s="131"/>
      <c r="BM25" s="132"/>
      <c r="BN25" s="131"/>
      <c r="BO25" s="131"/>
      <c r="BP25" s="132"/>
    </row>
    <row r="26" spans="4:16" ht="45" customHeight="1" thickBot="1">
      <c r="D26" s="683" t="s">
        <v>74</v>
      </c>
      <c r="E26" s="684"/>
      <c r="F26" s="684"/>
      <c r="G26" s="684"/>
      <c r="H26" s="684"/>
      <c r="I26" s="684"/>
      <c r="J26" s="684"/>
      <c r="K26" s="684"/>
      <c r="L26" s="684"/>
      <c r="M26" s="684"/>
      <c r="N26" s="684"/>
      <c r="O26" s="684"/>
      <c r="P26" s="685"/>
    </row>
    <row r="27" spans="2:73" s="106" customFormat="1" ht="45" customHeight="1" thickBot="1">
      <c r="B27" s="107"/>
      <c r="C27" s="110"/>
      <c r="D27" s="111"/>
      <c r="E27" s="111"/>
      <c r="F27" s="111"/>
      <c r="G27" s="112"/>
      <c r="H27" s="113"/>
      <c r="I27" s="113"/>
      <c r="P27" s="114"/>
      <c r="Q27" s="108"/>
      <c r="R27" s="108"/>
      <c r="S27" s="108"/>
      <c r="U27" s="108"/>
      <c r="V27" s="108"/>
      <c r="W27" s="108"/>
      <c r="Z27" s="108"/>
      <c r="AA27" s="108"/>
      <c r="AB27" s="108"/>
      <c r="AD27" s="108"/>
      <c r="AE27" s="108"/>
      <c r="AF27" s="108"/>
      <c r="AT27" s="109"/>
      <c r="AU27" s="109"/>
      <c r="AV27" s="109"/>
      <c r="AW27" s="109"/>
      <c r="AX27" s="109"/>
      <c r="AY27" s="109"/>
      <c r="AZ27" s="109"/>
      <c r="BA27" s="109"/>
      <c r="BB27" s="109"/>
      <c r="BC27" s="109"/>
      <c r="BD27" s="109"/>
      <c r="BE27" s="109"/>
      <c r="BG27" s="108"/>
      <c r="BH27" s="108"/>
      <c r="BI27" s="108"/>
      <c r="BK27" s="108"/>
      <c r="BL27" s="108"/>
      <c r="BM27" s="108"/>
      <c r="BO27" s="108"/>
      <c r="BP27" s="108"/>
      <c r="BQ27" s="108"/>
      <c r="BS27" s="108"/>
      <c r="BT27" s="108"/>
      <c r="BU27" s="108"/>
    </row>
    <row r="28" spans="4:74" s="126" customFormat="1" ht="45" customHeight="1" thickBot="1">
      <c r="D28" s="631" t="s">
        <v>75</v>
      </c>
      <c r="E28" s="631"/>
      <c r="F28" s="631"/>
      <c r="G28" s="631"/>
      <c r="H28" s="631"/>
      <c r="I28" s="631"/>
      <c r="J28" s="631"/>
      <c r="K28" s="631"/>
      <c r="L28" s="631"/>
      <c r="M28" s="631"/>
      <c r="N28" s="633">
        <f>F24+G24</f>
        <v>360297.496</v>
      </c>
      <c r="O28" s="633"/>
      <c r="P28" s="633"/>
      <c r="Y28" s="102"/>
      <c r="Z28" s="102"/>
      <c r="AA28" s="102"/>
      <c r="AB28" s="102"/>
      <c r="AC28" s="102"/>
      <c r="AD28" s="102"/>
      <c r="AE28" s="102"/>
      <c r="AF28" s="102"/>
      <c r="AG28" s="102"/>
      <c r="AH28" s="102"/>
      <c r="AI28" s="102"/>
      <c r="AJ28" s="102"/>
      <c r="BO28" s="102"/>
      <c r="BP28" s="102"/>
      <c r="BQ28" s="102"/>
      <c r="BR28" s="102"/>
      <c r="BS28" s="102"/>
      <c r="BT28" s="102"/>
      <c r="BU28" s="102"/>
      <c r="BV28" s="102"/>
    </row>
    <row r="29" spans="4:74" s="126" customFormat="1" ht="45" customHeight="1" thickBot="1">
      <c r="D29" s="631" t="s">
        <v>76</v>
      </c>
      <c r="E29" s="631"/>
      <c r="F29" s="631"/>
      <c r="G29" s="631"/>
      <c r="H29" s="631"/>
      <c r="I29" s="631"/>
      <c r="J29" s="631"/>
      <c r="K29" s="631"/>
      <c r="L29" s="631"/>
      <c r="M29" s="631"/>
      <c r="N29" s="633">
        <f>J24+M24</f>
        <v>356413.796</v>
      </c>
      <c r="O29" s="633"/>
      <c r="P29" s="633"/>
      <c r="Q29" s="125"/>
      <c r="AE29" s="102"/>
      <c r="AF29" s="102"/>
      <c r="AG29" s="102"/>
      <c r="AH29" s="102"/>
      <c r="AI29" s="102"/>
      <c r="AJ29" s="102"/>
      <c r="AK29" s="102"/>
      <c r="AL29" s="102"/>
      <c r="AM29" s="102"/>
      <c r="AN29" s="102"/>
      <c r="AO29" s="102"/>
      <c r="AP29" s="102"/>
      <c r="BG29" s="125"/>
      <c r="BT29" s="102"/>
      <c r="BU29" s="102"/>
      <c r="BV29" s="102"/>
    </row>
    <row r="30" spans="4:74" s="126" customFormat="1" ht="45" customHeight="1" thickBot="1">
      <c r="D30" s="632" t="s">
        <v>77</v>
      </c>
      <c r="E30" s="632"/>
      <c r="F30" s="632"/>
      <c r="G30" s="632"/>
      <c r="H30" s="632"/>
      <c r="I30" s="632"/>
      <c r="J30" s="632"/>
      <c r="K30" s="632"/>
      <c r="L30" s="632"/>
      <c r="M30" s="632"/>
      <c r="N30" s="634">
        <v>0</v>
      </c>
      <c r="O30" s="634"/>
      <c r="P30" s="634"/>
      <c r="Q30" s="125"/>
      <c r="AE30" s="102"/>
      <c r="AF30" s="102"/>
      <c r="AG30" s="102"/>
      <c r="AH30" s="102"/>
      <c r="AI30" s="102"/>
      <c r="AJ30" s="102"/>
      <c r="AK30" s="102"/>
      <c r="AL30" s="102"/>
      <c r="AM30" s="102"/>
      <c r="AN30" s="102"/>
      <c r="AO30" s="102"/>
      <c r="AP30" s="102"/>
      <c r="BG30" s="125"/>
      <c r="BT30" s="102"/>
      <c r="BU30" s="102"/>
      <c r="BV30" s="102"/>
    </row>
    <row r="31" spans="4:74" s="126" customFormat="1" ht="45" customHeight="1" thickBot="1" thickTop="1">
      <c r="D31" s="682" t="s">
        <v>78</v>
      </c>
      <c r="E31" s="682"/>
      <c r="F31" s="682"/>
      <c r="G31" s="682"/>
      <c r="H31" s="682"/>
      <c r="I31" s="682"/>
      <c r="J31" s="682"/>
      <c r="K31" s="682"/>
      <c r="L31" s="682"/>
      <c r="M31" s="682"/>
      <c r="N31" s="676">
        <f>SUM(N28:O30)</f>
        <v>716711.2919999999</v>
      </c>
      <c r="O31" s="676"/>
      <c r="P31" s="676"/>
      <c r="Q31" s="125"/>
      <c r="AE31" s="133"/>
      <c r="AF31" s="133"/>
      <c r="AG31" s="133"/>
      <c r="AH31" s="133"/>
      <c r="AI31" s="133"/>
      <c r="AJ31" s="133"/>
      <c r="AK31" s="133"/>
      <c r="AL31" s="133"/>
      <c r="AM31" s="133"/>
      <c r="AN31" s="133"/>
      <c r="AO31" s="133"/>
      <c r="AP31" s="133"/>
      <c r="BG31" s="125"/>
      <c r="BT31" s="133"/>
      <c r="BU31" s="133"/>
      <c r="BV31" s="133"/>
    </row>
    <row r="32" spans="4:72" s="101" customFormat="1" ht="45" customHeight="1" thickBot="1">
      <c r="D32" s="671" t="s">
        <v>445</v>
      </c>
      <c r="E32" s="671"/>
      <c r="F32" s="671"/>
      <c r="G32" s="671"/>
      <c r="H32" s="671"/>
      <c r="I32" s="671"/>
      <c r="J32" s="671"/>
      <c r="K32" s="671"/>
      <c r="L32" s="671"/>
      <c r="M32" s="671"/>
      <c r="N32" s="633">
        <v>991246.43</v>
      </c>
      <c r="O32" s="633"/>
      <c r="P32" s="633"/>
      <c r="Q32" s="100"/>
      <c r="R32" s="99"/>
      <c r="S32" s="100"/>
      <c r="T32" s="99"/>
      <c r="U32" s="99"/>
      <c r="V32" s="100"/>
      <c r="X32" s="99"/>
      <c r="Y32" s="99"/>
      <c r="Z32" s="99"/>
      <c r="AA32" s="100"/>
      <c r="AB32" s="99"/>
      <c r="AC32" s="99"/>
      <c r="AD32" s="99"/>
      <c r="AE32" s="100"/>
      <c r="AR32" s="102"/>
      <c r="AS32" s="102"/>
      <c r="AT32" s="102"/>
      <c r="AU32" s="102"/>
      <c r="AV32" s="102"/>
      <c r="AW32" s="102"/>
      <c r="AX32" s="102"/>
      <c r="AY32" s="102"/>
      <c r="AZ32" s="102"/>
      <c r="BA32" s="102"/>
      <c r="BB32" s="102"/>
      <c r="BC32" s="102"/>
      <c r="BG32" s="100"/>
      <c r="BH32" s="99"/>
      <c r="BI32" s="100"/>
      <c r="BJ32" s="99"/>
      <c r="BK32" s="99"/>
      <c r="BL32" s="100"/>
      <c r="BN32" s="99"/>
      <c r="BO32" s="99"/>
      <c r="BP32" s="100"/>
      <c r="BQ32" s="99"/>
      <c r="BR32" s="99"/>
      <c r="BS32" s="99"/>
      <c r="BT32" s="100"/>
    </row>
    <row r="33" spans="4:72" s="101" customFormat="1" ht="45" customHeight="1" thickBot="1">
      <c r="D33" s="671" t="s">
        <v>79</v>
      </c>
      <c r="E33" s="671"/>
      <c r="F33" s="671"/>
      <c r="G33" s="671"/>
      <c r="H33" s="671"/>
      <c r="I33" s="671"/>
      <c r="J33" s="671"/>
      <c r="K33" s="671"/>
      <c r="L33" s="671"/>
      <c r="M33" s="671"/>
      <c r="N33" s="669">
        <f>(1-(N31/N32))*(-1)</f>
        <v>-0.2769595225679654</v>
      </c>
      <c r="O33" s="669"/>
      <c r="P33" s="669"/>
      <c r="Q33" s="100"/>
      <c r="R33" s="99"/>
      <c r="S33" s="100"/>
      <c r="T33" s="99"/>
      <c r="U33" s="99"/>
      <c r="V33" s="100"/>
      <c r="X33" s="99"/>
      <c r="Y33" s="99"/>
      <c r="Z33" s="99"/>
      <c r="AA33" s="100"/>
      <c r="AB33" s="99"/>
      <c r="AC33" s="99"/>
      <c r="AD33" s="99"/>
      <c r="AE33" s="100"/>
      <c r="AR33" s="102"/>
      <c r="AS33" s="102"/>
      <c r="AT33" s="102"/>
      <c r="AU33" s="102"/>
      <c r="AV33" s="102"/>
      <c r="AW33" s="102"/>
      <c r="AX33" s="102"/>
      <c r="AY33" s="102"/>
      <c r="AZ33" s="102"/>
      <c r="BA33" s="102"/>
      <c r="BB33" s="102"/>
      <c r="BC33" s="102"/>
      <c r="BG33" s="100"/>
      <c r="BH33" s="99"/>
      <c r="BI33" s="100"/>
      <c r="BJ33" s="99"/>
      <c r="BK33" s="99"/>
      <c r="BL33" s="100"/>
      <c r="BN33" s="99"/>
      <c r="BO33" s="99"/>
      <c r="BP33" s="100"/>
      <c r="BQ33" s="99"/>
      <c r="BR33" s="99"/>
      <c r="BS33" s="99"/>
      <c r="BT33" s="100"/>
    </row>
    <row r="34" spans="4:72" s="101" customFormat="1" ht="45" customHeight="1" thickBot="1">
      <c r="D34" s="677" t="s">
        <v>444</v>
      </c>
      <c r="E34" s="677"/>
      <c r="F34" s="677"/>
      <c r="G34" s="677"/>
      <c r="H34" s="677"/>
      <c r="I34" s="677"/>
      <c r="J34" s="677"/>
      <c r="K34" s="677"/>
      <c r="L34" s="677"/>
      <c r="M34" s="677"/>
      <c r="N34" s="634">
        <v>81002.55</v>
      </c>
      <c r="O34" s="634"/>
      <c r="P34" s="634"/>
      <c r="Q34" s="100"/>
      <c r="R34" s="99"/>
      <c r="S34" s="100"/>
      <c r="T34" s="99"/>
      <c r="U34" s="99"/>
      <c r="V34" s="100"/>
      <c r="X34" s="99"/>
      <c r="Y34" s="99"/>
      <c r="Z34" s="99"/>
      <c r="AA34" s="100"/>
      <c r="AB34" s="99"/>
      <c r="AC34" s="99"/>
      <c r="AD34" s="99"/>
      <c r="AE34" s="100"/>
      <c r="AR34" s="102"/>
      <c r="AS34" s="102"/>
      <c r="AT34" s="102"/>
      <c r="AU34" s="102"/>
      <c r="AV34" s="102"/>
      <c r="AW34" s="102"/>
      <c r="AX34" s="102"/>
      <c r="AY34" s="102"/>
      <c r="AZ34" s="102"/>
      <c r="BA34" s="102"/>
      <c r="BB34" s="102"/>
      <c r="BC34" s="102"/>
      <c r="BG34" s="100"/>
      <c r="BH34" s="99"/>
      <c r="BI34" s="100"/>
      <c r="BJ34" s="99"/>
      <c r="BK34" s="99"/>
      <c r="BL34" s="100"/>
      <c r="BN34" s="99"/>
      <c r="BO34" s="99"/>
      <c r="BP34" s="100"/>
      <c r="BQ34" s="99"/>
      <c r="BR34" s="99"/>
      <c r="BS34" s="99"/>
      <c r="BT34" s="100"/>
    </row>
    <row r="35" spans="4:72" s="126" customFormat="1" ht="45" customHeight="1" thickBot="1" thickTop="1">
      <c r="D35" s="678" t="s">
        <v>80</v>
      </c>
      <c r="E35" s="678"/>
      <c r="F35" s="678"/>
      <c r="G35" s="678"/>
      <c r="H35" s="678"/>
      <c r="I35" s="678"/>
      <c r="J35" s="678"/>
      <c r="K35" s="678"/>
      <c r="L35" s="678"/>
      <c r="M35" s="678"/>
      <c r="N35" s="676">
        <f>ROUND(N31+N34,2)</f>
        <v>797713.84</v>
      </c>
      <c r="O35" s="676"/>
      <c r="P35" s="676"/>
      <c r="Q35" s="125"/>
      <c r="R35" s="124"/>
      <c r="S35" s="125"/>
      <c r="T35" s="124"/>
      <c r="U35" s="124"/>
      <c r="V35" s="125"/>
      <c r="X35" s="124"/>
      <c r="Y35" s="124"/>
      <c r="Z35" s="124"/>
      <c r="AA35" s="125"/>
      <c r="AB35" s="124"/>
      <c r="AC35" s="124"/>
      <c r="AD35" s="124"/>
      <c r="AE35" s="125"/>
      <c r="AR35" s="102"/>
      <c r="AS35" s="102"/>
      <c r="AT35" s="102"/>
      <c r="AU35" s="102"/>
      <c r="AV35" s="102"/>
      <c r="AW35" s="102"/>
      <c r="AX35" s="102"/>
      <c r="AY35" s="102"/>
      <c r="AZ35" s="102"/>
      <c r="BA35" s="102"/>
      <c r="BB35" s="102"/>
      <c r="BC35" s="102"/>
      <c r="BG35" s="125"/>
      <c r="BH35" s="124"/>
      <c r="BI35" s="125"/>
      <c r="BJ35" s="124"/>
      <c r="BK35" s="124"/>
      <c r="BL35" s="125"/>
      <c r="BN35" s="124"/>
      <c r="BO35" s="124"/>
      <c r="BP35" s="125"/>
      <c r="BQ35" s="124"/>
      <c r="BR35" s="124"/>
      <c r="BS35" s="124"/>
      <c r="BT35" s="125"/>
    </row>
    <row r="36" spans="2:15" ht="12">
      <c r="B36" s="134"/>
      <c r="C36" s="87"/>
      <c r="H36" s="87"/>
      <c r="J36" s="667"/>
      <c r="K36" s="668"/>
      <c r="L36" s="668"/>
      <c r="M36" s="668"/>
      <c r="N36" s="668"/>
      <c r="O36" s="668"/>
    </row>
    <row r="37" spans="2:15" ht="12">
      <c r="B37" s="134"/>
      <c r="C37" s="87"/>
      <c r="F37" s="135"/>
      <c r="G37" s="136"/>
      <c r="H37" s="87"/>
      <c r="J37" s="667"/>
      <c r="K37" s="668"/>
      <c r="L37" s="668"/>
      <c r="M37" s="668"/>
      <c r="N37" s="668"/>
      <c r="O37" s="668"/>
    </row>
    <row r="38" spans="4:57" s="137" customFormat="1" ht="12">
      <c r="D38" s="138"/>
      <c r="E38" s="138"/>
      <c r="F38" s="138"/>
      <c r="G38" s="138"/>
      <c r="H38" s="138"/>
      <c r="AT38" s="92"/>
      <c r="AU38" s="139"/>
      <c r="AV38" s="139"/>
      <c r="AW38" s="92"/>
      <c r="AX38" s="139"/>
      <c r="AY38" s="139"/>
      <c r="AZ38" s="92"/>
      <c r="BA38" s="139"/>
      <c r="BB38" s="139"/>
      <c r="BC38" s="92"/>
      <c r="BD38" s="139"/>
      <c r="BE38" s="139"/>
    </row>
    <row r="39" spans="4:57" s="137" customFormat="1" ht="12">
      <c r="D39" s="138"/>
      <c r="E39" s="138"/>
      <c r="F39" s="138"/>
      <c r="G39" s="138"/>
      <c r="H39" s="138"/>
      <c r="AT39" s="139"/>
      <c r="AU39" s="139"/>
      <c r="AV39" s="139"/>
      <c r="AW39" s="139"/>
      <c r="AX39" s="139"/>
      <c r="AY39" s="139"/>
      <c r="AZ39" s="139"/>
      <c r="BA39" s="139"/>
      <c r="BB39" s="139"/>
      <c r="BC39" s="139"/>
      <c r="BD39" s="139"/>
      <c r="BE39" s="139"/>
    </row>
    <row r="40" spans="4:57" s="137" customFormat="1" ht="25.5" customHeight="1">
      <c r="D40" s="140" t="s">
        <v>81</v>
      </c>
      <c r="E40" s="141"/>
      <c r="F40" s="141"/>
      <c r="G40" s="141"/>
      <c r="H40" s="141"/>
      <c r="AT40" s="139"/>
      <c r="AU40" s="139"/>
      <c r="AV40" s="139"/>
      <c r="AW40" s="139"/>
      <c r="AX40" s="139"/>
      <c r="AY40" s="139"/>
      <c r="AZ40" s="139"/>
      <c r="BA40" s="139"/>
      <c r="BB40" s="139"/>
      <c r="BC40" s="139"/>
      <c r="BD40" s="139"/>
      <c r="BE40" s="139"/>
    </row>
    <row r="41" spans="4:57" s="137" customFormat="1" ht="22.5" customHeight="1">
      <c r="D41" s="141"/>
      <c r="E41" s="141"/>
      <c r="F41" s="141"/>
      <c r="G41" s="141"/>
      <c r="H41" s="141"/>
      <c r="AT41" s="139"/>
      <c r="AU41" s="139"/>
      <c r="AV41" s="139"/>
      <c r="AW41" s="139"/>
      <c r="AX41" s="139"/>
      <c r="AY41" s="139"/>
      <c r="AZ41" s="139"/>
      <c r="BA41" s="139"/>
      <c r="BB41" s="139"/>
      <c r="BC41" s="139"/>
      <c r="BD41" s="139"/>
      <c r="BE41" s="139"/>
    </row>
    <row r="42" spans="4:57" s="137" customFormat="1" ht="12">
      <c r="D42" s="138"/>
      <c r="E42" s="138"/>
      <c r="F42" s="138"/>
      <c r="G42" s="138"/>
      <c r="H42" s="138"/>
      <c r="AT42" s="139"/>
      <c r="AU42" s="139"/>
      <c r="AV42" s="139"/>
      <c r="AW42" s="139"/>
      <c r="AX42" s="139"/>
      <c r="AY42" s="139"/>
      <c r="AZ42" s="139"/>
      <c r="BA42" s="139"/>
      <c r="BB42" s="139"/>
      <c r="BC42" s="139"/>
      <c r="BD42" s="139"/>
      <c r="BE42" s="139"/>
    </row>
    <row r="43" spans="4:57" s="137" customFormat="1" ht="12">
      <c r="D43" s="138"/>
      <c r="E43" s="138"/>
      <c r="F43" s="138"/>
      <c r="G43" s="138"/>
      <c r="H43" s="138"/>
      <c r="AT43" s="139"/>
      <c r="AU43" s="139"/>
      <c r="AV43" s="139"/>
      <c r="AW43" s="139"/>
      <c r="AX43" s="139"/>
      <c r="AY43" s="139"/>
      <c r="AZ43" s="139"/>
      <c r="BA43" s="139"/>
      <c r="BB43" s="139"/>
      <c r="BC43" s="139"/>
      <c r="BD43" s="139"/>
      <c r="BE43" s="139"/>
    </row>
    <row r="44" spans="4:57" s="137" customFormat="1" ht="12.75" thickBot="1">
      <c r="D44" s="142"/>
      <c r="E44" s="138"/>
      <c r="F44" s="138"/>
      <c r="G44" s="138"/>
      <c r="H44" s="138"/>
      <c r="AT44" s="139"/>
      <c r="AU44" s="139"/>
      <c r="AV44" s="139"/>
      <c r="AW44" s="139"/>
      <c r="AX44" s="139"/>
      <c r="AY44" s="139"/>
      <c r="AZ44" s="139"/>
      <c r="BA44" s="139"/>
      <c r="BB44" s="139"/>
      <c r="BC44" s="139"/>
      <c r="BD44" s="139"/>
      <c r="BE44" s="139"/>
    </row>
    <row r="45" spans="2:74" s="143" customFormat="1" ht="19.5" customHeight="1" thickBot="1">
      <c r="B45" s="144"/>
      <c r="C45" s="145"/>
      <c r="F45" s="145"/>
      <c r="H45" s="145"/>
      <c r="I45" s="146"/>
      <c r="J45" s="147"/>
      <c r="K45" s="147"/>
      <c r="Q45" s="148"/>
      <c r="R45" s="149" t="s">
        <v>82</v>
      </c>
      <c r="S45" s="149"/>
      <c r="T45" s="150"/>
      <c r="U45" s="151" t="s">
        <v>83</v>
      </c>
      <c r="V45" s="149"/>
      <c r="W45" s="149"/>
      <c r="X45" s="152"/>
      <c r="Z45" s="148"/>
      <c r="AA45" s="149" t="s">
        <v>84</v>
      </c>
      <c r="AB45" s="149"/>
      <c r="AC45" s="150"/>
      <c r="AD45" s="151" t="s">
        <v>85</v>
      </c>
      <c r="AE45" s="149"/>
      <c r="AF45" s="149"/>
      <c r="AG45" s="152"/>
      <c r="AJ45" s="153"/>
      <c r="AK45" s="153"/>
      <c r="AL45" s="153"/>
      <c r="AM45" s="153"/>
      <c r="AT45" s="154"/>
      <c r="AU45" s="155" t="s">
        <v>86</v>
      </c>
      <c r="AV45" s="156"/>
      <c r="AW45" s="154"/>
      <c r="AX45" s="155" t="s">
        <v>87</v>
      </c>
      <c r="AY45" s="156"/>
      <c r="AZ45" s="154"/>
      <c r="BA45" s="155" t="s">
        <v>88</v>
      </c>
      <c r="BB45" s="156"/>
      <c r="BC45" s="154"/>
      <c r="BD45" s="155" t="s">
        <v>89</v>
      </c>
      <c r="BE45" s="156"/>
      <c r="BG45" s="148"/>
      <c r="BH45" s="149" t="s">
        <v>82</v>
      </c>
      <c r="BI45" s="149"/>
      <c r="BJ45" s="150"/>
      <c r="BK45" s="151" t="s">
        <v>83</v>
      </c>
      <c r="BL45" s="149"/>
      <c r="BM45" s="149"/>
      <c r="BN45" s="152"/>
      <c r="BO45" s="148"/>
      <c r="BP45" s="149" t="s">
        <v>84</v>
      </c>
      <c r="BQ45" s="149"/>
      <c r="BR45" s="150"/>
      <c r="BS45" s="151" t="s">
        <v>85</v>
      </c>
      <c r="BT45" s="149"/>
      <c r="BU45" s="149"/>
      <c r="BV45" s="152"/>
    </row>
    <row r="46" spans="1:74" ht="91.5" customHeight="1">
      <c r="A46" s="157" t="s">
        <v>90</v>
      </c>
      <c r="B46" s="158" t="s">
        <v>427</v>
      </c>
      <c r="C46" s="158" t="s">
        <v>428</v>
      </c>
      <c r="D46" s="158" t="s">
        <v>429</v>
      </c>
      <c r="E46" s="158" t="s">
        <v>430</v>
      </c>
      <c r="F46" s="158" t="s">
        <v>431</v>
      </c>
      <c r="G46" s="158" t="s">
        <v>91</v>
      </c>
      <c r="H46" s="158" t="s">
        <v>92</v>
      </c>
      <c r="I46" s="159" t="s">
        <v>93</v>
      </c>
      <c r="J46" s="159" t="s">
        <v>94</v>
      </c>
      <c r="K46" s="160" t="s">
        <v>95</v>
      </c>
      <c r="L46" s="161" t="s">
        <v>96</v>
      </c>
      <c r="M46" s="157" t="s">
        <v>432</v>
      </c>
      <c r="N46" s="162" t="s">
        <v>433</v>
      </c>
      <c r="O46" s="163" t="s">
        <v>97</v>
      </c>
      <c r="P46" s="158" t="s">
        <v>434</v>
      </c>
      <c r="Q46" s="164" t="s">
        <v>98</v>
      </c>
      <c r="R46" s="165" t="s">
        <v>99</v>
      </c>
      <c r="S46" s="165" t="s">
        <v>100</v>
      </c>
      <c r="T46" s="166" t="s">
        <v>101</v>
      </c>
      <c r="U46" s="164" t="s">
        <v>98</v>
      </c>
      <c r="V46" s="165" t="s">
        <v>100</v>
      </c>
      <c r="W46" s="165" t="s">
        <v>102</v>
      </c>
      <c r="X46" s="166" t="s">
        <v>101</v>
      </c>
      <c r="Y46" s="167" t="s">
        <v>103</v>
      </c>
      <c r="Z46" s="164" t="s">
        <v>98</v>
      </c>
      <c r="AA46" s="165" t="s">
        <v>99</v>
      </c>
      <c r="AB46" s="165" t="s">
        <v>100</v>
      </c>
      <c r="AC46" s="166" t="s">
        <v>101</v>
      </c>
      <c r="AD46" s="164" t="s">
        <v>98</v>
      </c>
      <c r="AE46" s="165" t="s">
        <v>100</v>
      </c>
      <c r="AF46" s="165" t="s">
        <v>102</v>
      </c>
      <c r="AG46" s="166" t="s">
        <v>101</v>
      </c>
      <c r="AH46" s="167" t="s">
        <v>104</v>
      </c>
      <c r="AI46" s="167" t="s">
        <v>105</v>
      </c>
      <c r="AJ46" s="164" t="s">
        <v>106</v>
      </c>
      <c r="AK46" s="165" t="s">
        <v>107</v>
      </c>
      <c r="AL46" s="165" t="s">
        <v>108</v>
      </c>
      <c r="AM46" s="166" t="s">
        <v>109</v>
      </c>
      <c r="AN46" s="168" t="s">
        <v>110</v>
      </c>
      <c r="AO46" s="168" t="s">
        <v>111</v>
      </c>
      <c r="AP46" s="168" t="s">
        <v>112</v>
      </c>
      <c r="AQ46" s="168" t="s">
        <v>113</v>
      </c>
      <c r="AR46" s="168" t="s">
        <v>114</v>
      </c>
      <c r="AS46" s="168"/>
      <c r="AT46" s="169" t="s">
        <v>115</v>
      </c>
      <c r="AU46" s="170" t="s">
        <v>116</v>
      </c>
      <c r="AV46" s="171" t="s">
        <v>117</v>
      </c>
      <c r="AW46" s="169" t="s">
        <v>115</v>
      </c>
      <c r="AX46" s="170" t="s">
        <v>116</v>
      </c>
      <c r="AY46" s="171" t="s">
        <v>117</v>
      </c>
      <c r="AZ46" s="169" t="s">
        <v>115</v>
      </c>
      <c r="BA46" s="170" t="s">
        <v>116</v>
      </c>
      <c r="BB46" s="171" t="s">
        <v>117</v>
      </c>
      <c r="BC46" s="169" t="s">
        <v>115</v>
      </c>
      <c r="BD46" s="170" t="s">
        <v>116</v>
      </c>
      <c r="BE46" s="171" t="s">
        <v>117</v>
      </c>
      <c r="BG46" s="164" t="s">
        <v>118</v>
      </c>
      <c r="BH46" s="165" t="s">
        <v>119</v>
      </c>
      <c r="BI46" s="165" t="s">
        <v>120</v>
      </c>
      <c r="BJ46" s="166" t="s">
        <v>121</v>
      </c>
      <c r="BK46" s="164" t="s">
        <v>118</v>
      </c>
      <c r="BL46" s="165" t="s">
        <v>120</v>
      </c>
      <c r="BM46" s="165" t="s">
        <v>122</v>
      </c>
      <c r="BN46" s="166" t="s">
        <v>121</v>
      </c>
      <c r="BO46" s="164" t="s">
        <v>118</v>
      </c>
      <c r="BP46" s="165" t="s">
        <v>119</v>
      </c>
      <c r="BQ46" s="165" t="s">
        <v>120</v>
      </c>
      <c r="BR46" s="166" t="s">
        <v>121</v>
      </c>
      <c r="BS46" s="164" t="s">
        <v>118</v>
      </c>
      <c r="BT46" s="165" t="s">
        <v>120</v>
      </c>
      <c r="BU46" s="165" t="s">
        <v>122</v>
      </c>
      <c r="BV46" s="166" t="s">
        <v>121</v>
      </c>
    </row>
    <row r="47" spans="1:74" ht="12">
      <c r="A47" s="172">
        <v>1</v>
      </c>
      <c r="B47" s="173">
        <v>1</v>
      </c>
      <c r="C47" s="173" t="s">
        <v>123</v>
      </c>
      <c r="D47" s="174" t="s">
        <v>124</v>
      </c>
      <c r="E47" s="175">
        <v>11.28</v>
      </c>
      <c r="F47" s="176" t="s">
        <v>125</v>
      </c>
      <c r="G47" s="173" t="s">
        <v>126</v>
      </c>
      <c r="H47" s="173"/>
      <c r="I47" s="177">
        <v>0</v>
      </c>
      <c r="J47" s="177">
        <v>200</v>
      </c>
      <c r="K47" s="178" t="s">
        <v>127</v>
      </c>
      <c r="L47" s="179">
        <v>0.5</v>
      </c>
      <c r="M47" s="180">
        <v>5</v>
      </c>
      <c r="N47" s="181">
        <f aca="true" t="shared" si="0" ref="N47:N60">(I47*M47)+(J47*M47)</f>
        <v>1000</v>
      </c>
      <c r="O47" s="181"/>
      <c r="P47" s="179"/>
      <c r="Q47" s="182">
        <f aca="true" t="shared" si="1" ref="Q47:Q60">N47*AN47*AT47</f>
        <v>0</v>
      </c>
      <c r="R47" s="183"/>
      <c r="S47" s="184">
        <f aca="true" t="shared" si="2" ref="S47:S60">N47*AP47*AU47</f>
        <v>0</v>
      </c>
      <c r="T47" s="185">
        <f aca="true" t="shared" si="3" ref="T47:T60">MAX(I47:J47)*AR47*AV47</f>
        <v>0</v>
      </c>
      <c r="U47" s="182">
        <f aca="true" t="shared" si="4" ref="U47:U60">N47*AN47*AW47</f>
        <v>500</v>
      </c>
      <c r="V47" s="184">
        <f aca="true" t="shared" si="5" ref="V47:V60">N47*AP47*AX47</f>
        <v>0</v>
      </c>
      <c r="W47" s="183"/>
      <c r="X47" s="186">
        <f aca="true" t="shared" si="6" ref="X47:X60">MAX(I47:J47)*AY47*AR47</f>
        <v>100</v>
      </c>
      <c r="Y47" s="187">
        <f aca="true" t="shared" si="7" ref="Y47:Y60">SUM(Q47:X47)</f>
        <v>600</v>
      </c>
      <c r="Z47" s="182">
        <f aca="true" t="shared" si="8" ref="Z47:Z60">N47*AN47*AZ47</f>
        <v>0</v>
      </c>
      <c r="AA47" s="183"/>
      <c r="AB47" s="184"/>
      <c r="AC47" s="185">
        <f aca="true" t="shared" si="9" ref="AC47:AC60">MAX(I47:J47)*AR47*BB47</f>
        <v>0</v>
      </c>
      <c r="AD47" s="182">
        <f aca="true" t="shared" si="10" ref="AD47:AD60">N47*AN47*BC47</f>
        <v>0</v>
      </c>
      <c r="AE47" s="184">
        <f aca="true" t="shared" si="11" ref="AE47:AE60">N47*AP47*BD47</f>
        <v>0</v>
      </c>
      <c r="AF47" s="183"/>
      <c r="AG47" s="186">
        <f aca="true" t="shared" si="12" ref="AG47:AG60">MAX(I47:J47)*AR47*BE47</f>
        <v>0</v>
      </c>
      <c r="AH47" s="187">
        <f aca="true" t="shared" si="13" ref="AH47:AH60">SUM(Z47:AG47)</f>
        <v>0</v>
      </c>
      <c r="AI47" s="187">
        <f aca="true" t="shared" si="14" ref="AI47:AI60">Y47+AH47</f>
        <v>600</v>
      </c>
      <c r="AJ47" s="188" t="s">
        <v>128</v>
      </c>
      <c r="AK47" s="181">
        <v>0.33</v>
      </c>
      <c r="AL47" s="181" t="s">
        <v>128</v>
      </c>
      <c r="AM47" s="179" t="s">
        <v>128</v>
      </c>
      <c r="AN47" s="189">
        <f>L11</f>
        <v>0.5</v>
      </c>
      <c r="AO47" s="189">
        <f>L12</f>
        <v>0.5</v>
      </c>
      <c r="AP47" s="189">
        <f>L13</f>
        <v>0.5</v>
      </c>
      <c r="AQ47" s="189">
        <f>L14</f>
        <v>0.5</v>
      </c>
      <c r="AR47" s="189">
        <f>L15</f>
        <v>0.5</v>
      </c>
      <c r="AS47" s="189"/>
      <c r="AT47" s="190"/>
      <c r="AU47" s="191"/>
      <c r="AV47" s="192"/>
      <c r="AW47" s="190">
        <v>1</v>
      </c>
      <c r="AX47" s="191"/>
      <c r="AY47" s="192">
        <v>1</v>
      </c>
      <c r="AZ47" s="190"/>
      <c r="BA47" s="191"/>
      <c r="BB47" s="192"/>
      <c r="BC47" s="190"/>
      <c r="BD47" s="191"/>
      <c r="BE47" s="192"/>
      <c r="BG47" s="193">
        <f aca="true" t="shared" si="15" ref="BG47:BG60">N47*AT47</f>
        <v>0</v>
      </c>
      <c r="BH47" s="194"/>
      <c r="BI47" s="195">
        <f aca="true" t="shared" si="16" ref="BI47:BI60">N47*AU47</f>
        <v>0</v>
      </c>
      <c r="BJ47" s="196">
        <f aca="true" t="shared" si="17" ref="BJ47:BJ60">MAX(I47:J47)*AV47</f>
        <v>0</v>
      </c>
      <c r="BK47" s="197">
        <f aca="true" t="shared" si="18" ref="BK47:BK60">N47*AW47</f>
        <v>1000</v>
      </c>
      <c r="BL47" s="195">
        <f aca="true" t="shared" si="19" ref="BL47:BL60">N47*AX47</f>
        <v>0</v>
      </c>
      <c r="BM47" s="198"/>
      <c r="BN47" s="199">
        <f aca="true" t="shared" si="20" ref="BN47:BN60">MAX(I47:J47)*AY47</f>
        <v>200</v>
      </c>
      <c r="BO47" s="197">
        <f aca="true" t="shared" si="21" ref="BO47:BO60">N47*AZ47</f>
        <v>0</v>
      </c>
      <c r="BP47" s="198"/>
      <c r="BQ47" s="195">
        <f aca="true" t="shared" si="22" ref="BQ47:BQ60">N47*BA47</f>
        <v>0</v>
      </c>
      <c r="BR47" s="196">
        <f aca="true" t="shared" si="23" ref="BR47:BR60">MAX(I47:J47)*BB47</f>
        <v>0</v>
      </c>
      <c r="BS47" s="197">
        <f aca="true" t="shared" si="24" ref="BS47:BS60">N47*BC47</f>
        <v>0</v>
      </c>
      <c r="BT47" s="195">
        <f aca="true" t="shared" si="25" ref="BT47:BT60">N47*BD47</f>
        <v>0</v>
      </c>
      <c r="BU47" s="198"/>
      <c r="BV47" s="199">
        <f aca="true" t="shared" si="26" ref="BV47:BV60">MAX(I47:J47)*BE47</f>
        <v>0</v>
      </c>
    </row>
    <row r="48" spans="1:74" ht="12">
      <c r="A48" s="200">
        <v>2</v>
      </c>
      <c r="B48" s="201">
        <v>1</v>
      </c>
      <c r="C48" s="201" t="s">
        <v>123</v>
      </c>
      <c r="D48" s="202" t="s">
        <v>129</v>
      </c>
      <c r="E48" s="203">
        <v>13.87</v>
      </c>
      <c r="F48" s="204" t="s">
        <v>125</v>
      </c>
      <c r="G48" s="201" t="s">
        <v>130</v>
      </c>
      <c r="H48" s="201"/>
      <c r="I48" s="205">
        <v>0</v>
      </c>
      <c r="J48" s="205">
        <v>255</v>
      </c>
      <c r="K48" s="206" t="s">
        <v>127</v>
      </c>
      <c r="L48" s="207">
        <v>0.5</v>
      </c>
      <c r="M48" s="208">
        <v>3</v>
      </c>
      <c r="N48" s="209">
        <f t="shared" si="0"/>
        <v>765</v>
      </c>
      <c r="O48" s="209"/>
      <c r="P48" s="207"/>
      <c r="Q48" s="210">
        <f t="shared" si="1"/>
        <v>0</v>
      </c>
      <c r="R48" s="211"/>
      <c r="S48" s="212">
        <f t="shared" si="2"/>
        <v>0</v>
      </c>
      <c r="T48" s="213">
        <f t="shared" si="3"/>
        <v>0</v>
      </c>
      <c r="U48" s="210">
        <f t="shared" si="4"/>
        <v>382.5</v>
      </c>
      <c r="V48" s="212">
        <f t="shared" si="5"/>
        <v>0</v>
      </c>
      <c r="W48" s="211"/>
      <c r="X48" s="214">
        <f t="shared" si="6"/>
        <v>127.5</v>
      </c>
      <c r="Y48" s="215">
        <f t="shared" si="7"/>
        <v>510</v>
      </c>
      <c r="Z48" s="210">
        <f t="shared" si="8"/>
        <v>0</v>
      </c>
      <c r="AA48" s="211"/>
      <c r="AB48" s="212"/>
      <c r="AC48" s="213">
        <f t="shared" si="9"/>
        <v>0</v>
      </c>
      <c r="AD48" s="210">
        <f t="shared" si="10"/>
        <v>0</v>
      </c>
      <c r="AE48" s="212">
        <f t="shared" si="11"/>
        <v>0</v>
      </c>
      <c r="AF48" s="211"/>
      <c r="AG48" s="214">
        <f t="shared" si="12"/>
        <v>0</v>
      </c>
      <c r="AH48" s="215">
        <f t="shared" si="13"/>
        <v>0</v>
      </c>
      <c r="AI48" s="215">
        <f t="shared" si="14"/>
        <v>510</v>
      </c>
      <c r="AJ48" s="216" t="s">
        <v>128</v>
      </c>
      <c r="AK48" s="209">
        <v>0.33</v>
      </c>
      <c r="AL48" s="209" t="s">
        <v>128</v>
      </c>
      <c r="AM48" s="207" t="s">
        <v>128</v>
      </c>
      <c r="AN48" s="189">
        <f aca="true" t="shared" si="27" ref="AN48:AN79">AN47</f>
        <v>0.5</v>
      </c>
      <c r="AO48" s="189">
        <f aca="true" t="shared" si="28" ref="AO48:AO79">AO47</f>
        <v>0.5</v>
      </c>
      <c r="AP48" s="189">
        <f aca="true" t="shared" si="29" ref="AP48:AP79">AP47</f>
        <v>0.5</v>
      </c>
      <c r="AQ48" s="189">
        <f aca="true" t="shared" si="30" ref="AQ48:AQ79">AQ47</f>
        <v>0.5</v>
      </c>
      <c r="AR48" s="189">
        <f aca="true" t="shared" si="31" ref="AR48:AR79">AR47</f>
        <v>0.5</v>
      </c>
      <c r="AS48" s="189"/>
      <c r="AT48" s="217"/>
      <c r="AU48" s="218"/>
      <c r="AV48" s="219"/>
      <c r="AW48" s="217">
        <v>1</v>
      </c>
      <c r="AX48" s="218"/>
      <c r="AY48" s="219">
        <v>1</v>
      </c>
      <c r="AZ48" s="217"/>
      <c r="BA48" s="218"/>
      <c r="BB48" s="219"/>
      <c r="BC48" s="217"/>
      <c r="BD48" s="218"/>
      <c r="BE48" s="219"/>
      <c r="BG48" s="193">
        <f t="shared" si="15"/>
        <v>0</v>
      </c>
      <c r="BH48" s="220"/>
      <c r="BI48" s="195">
        <f t="shared" si="16"/>
        <v>0</v>
      </c>
      <c r="BJ48" s="196">
        <f t="shared" si="17"/>
        <v>0</v>
      </c>
      <c r="BK48" s="197">
        <f t="shared" si="18"/>
        <v>765</v>
      </c>
      <c r="BL48" s="195">
        <f t="shared" si="19"/>
        <v>0</v>
      </c>
      <c r="BM48" s="198"/>
      <c r="BN48" s="199">
        <f t="shared" si="20"/>
        <v>255</v>
      </c>
      <c r="BO48" s="221">
        <f t="shared" si="21"/>
        <v>0</v>
      </c>
      <c r="BP48" s="222"/>
      <c r="BQ48" s="223">
        <f t="shared" si="22"/>
        <v>0</v>
      </c>
      <c r="BR48" s="224">
        <f t="shared" si="23"/>
        <v>0</v>
      </c>
      <c r="BS48" s="197">
        <f t="shared" si="24"/>
        <v>0</v>
      </c>
      <c r="BT48" s="195">
        <f t="shared" si="25"/>
        <v>0</v>
      </c>
      <c r="BU48" s="198"/>
      <c r="BV48" s="199">
        <f t="shared" si="26"/>
        <v>0</v>
      </c>
    </row>
    <row r="49" spans="1:74" ht="12">
      <c r="A49" s="225">
        <v>3</v>
      </c>
      <c r="B49" s="226">
        <v>1</v>
      </c>
      <c r="C49" s="226" t="s">
        <v>123</v>
      </c>
      <c r="D49" s="227" t="s">
        <v>131</v>
      </c>
      <c r="E49" s="228">
        <v>17.56</v>
      </c>
      <c r="F49" s="229" t="s">
        <v>125</v>
      </c>
      <c r="G49" s="226" t="s">
        <v>132</v>
      </c>
      <c r="H49" s="226" t="s">
        <v>133</v>
      </c>
      <c r="I49" s="230">
        <v>78</v>
      </c>
      <c r="J49" s="230">
        <f>I49</f>
        <v>78</v>
      </c>
      <c r="K49" s="231" t="s">
        <v>134</v>
      </c>
      <c r="L49" s="232">
        <v>1</v>
      </c>
      <c r="M49" s="233">
        <v>3</v>
      </c>
      <c r="N49" s="234">
        <f t="shared" si="0"/>
        <v>468</v>
      </c>
      <c r="O49" s="234"/>
      <c r="P49" s="232"/>
      <c r="Q49" s="235">
        <f t="shared" si="1"/>
        <v>0</v>
      </c>
      <c r="R49" s="236"/>
      <c r="S49" s="237">
        <f t="shared" si="2"/>
        <v>0</v>
      </c>
      <c r="T49" s="238">
        <f t="shared" si="3"/>
        <v>0</v>
      </c>
      <c r="U49" s="235">
        <f t="shared" si="4"/>
        <v>234</v>
      </c>
      <c r="V49" s="237">
        <f t="shared" si="5"/>
        <v>0</v>
      </c>
      <c r="W49" s="236"/>
      <c r="X49" s="239">
        <f t="shared" si="6"/>
        <v>39</v>
      </c>
      <c r="Y49" s="240">
        <f t="shared" si="7"/>
        <v>273</v>
      </c>
      <c r="Z49" s="235">
        <f t="shared" si="8"/>
        <v>0</v>
      </c>
      <c r="AA49" s="236"/>
      <c r="AB49" s="237"/>
      <c r="AC49" s="238">
        <f t="shared" si="9"/>
        <v>0</v>
      </c>
      <c r="AD49" s="235">
        <f t="shared" si="10"/>
        <v>234</v>
      </c>
      <c r="AE49" s="237">
        <f t="shared" si="11"/>
        <v>0</v>
      </c>
      <c r="AF49" s="236"/>
      <c r="AG49" s="239">
        <f t="shared" si="12"/>
        <v>39</v>
      </c>
      <c r="AH49" s="240">
        <f t="shared" si="13"/>
        <v>273</v>
      </c>
      <c r="AI49" s="240">
        <f t="shared" si="14"/>
        <v>546</v>
      </c>
      <c r="AJ49" s="241" t="s">
        <v>128</v>
      </c>
      <c r="AK49" s="234">
        <v>0.33</v>
      </c>
      <c r="AL49" s="234" t="s">
        <v>128</v>
      </c>
      <c r="AM49" s="232">
        <v>0.33</v>
      </c>
      <c r="AN49" s="189">
        <f t="shared" si="27"/>
        <v>0.5</v>
      </c>
      <c r="AO49" s="189">
        <f t="shared" si="28"/>
        <v>0.5</v>
      </c>
      <c r="AP49" s="189">
        <f t="shared" si="29"/>
        <v>0.5</v>
      </c>
      <c r="AQ49" s="189">
        <f t="shared" si="30"/>
        <v>0.5</v>
      </c>
      <c r="AR49" s="189">
        <f t="shared" si="31"/>
        <v>0.5</v>
      </c>
      <c r="AS49" s="189"/>
      <c r="AT49" s="242"/>
      <c r="AU49" s="243"/>
      <c r="AV49" s="244"/>
      <c r="AW49" s="242">
        <v>1</v>
      </c>
      <c r="AX49" s="243"/>
      <c r="AY49" s="244">
        <v>1</v>
      </c>
      <c r="AZ49" s="242"/>
      <c r="BA49" s="243"/>
      <c r="BB49" s="244"/>
      <c r="BC49" s="242">
        <v>1</v>
      </c>
      <c r="BD49" s="243"/>
      <c r="BE49" s="244">
        <v>1</v>
      </c>
      <c r="BG49" s="193">
        <f t="shared" si="15"/>
        <v>0</v>
      </c>
      <c r="BH49" s="220"/>
      <c r="BI49" s="195">
        <f t="shared" si="16"/>
        <v>0</v>
      </c>
      <c r="BJ49" s="196">
        <f t="shared" si="17"/>
        <v>0</v>
      </c>
      <c r="BK49" s="197">
        <f t="shared" si="18"/>
        <v>468</v>
      </c>
      <c r="BL49" s="195">
        <f t="shared" si="19"/>
        <v>0</v>
      </c>
      <c r="BM49" s="198"/>
      <c r="BN49" s="199">
        <f t="shared" si="20"/>
        <v>78</v>
      </c>
      <c r="BO49" s="221">
        <f t="shared" si="21"/>
        <v>0</v>
      </c>
      <c r="BP49" s="222"/>
      <c r="BQ49" s="223">
        <f t="shared" si="22"/>
        <v>0</v>
      </c>
      <c r="BR49" s="224">
        <f t="shared" si="23"/>
        <v>0</v>
      </c>
      <c r="BS49" s="197">
        <f t="shared" si="24"/>
        <v>468</v>
      </c>
      <c r="BT49" s="195">
        <f t="shared" si="25"/>
        <v>0</v>
      </c>
      <c r="BU49" s="198"/>
      <c r="BV49" s="199">
        <f t="shared" si="26"/>
        <v>78</v>
      </c>
    </row>
    <row r="50" spans="1:74" ht="12">
      <c r="A50" s="245">
        <v>4</v>
      </c>
      <c r="B50" s="246">
        <v>1</v>
      </c>
      <c r="C50" s="246" t="s">
        <v>135</v>
      </c>
      <c r="D50" s="247" t="s">
        <v>136</v>
      </c>
      <c r="E50" s="248">
        <v>0.1</v>
      </c>
      <c r="F50" s="249" t="s">
        <v>137</v>
      </c>
      <c r="G50" s="246" t="s">
        <v>132</v>
      </c>
      <c r="H50" s="246" t="s">
        <v>138</v>
      </c>
      <c r="I50" s="250">
        <v>1160</v>
      </c>
      <c r="J50" s="250">
        <f>I50</f>
        <v>1160</v>
      </c>
      <c r="K50" s="251" t="s">
        <v>127</v>
      </c>
      <c r="L50" s="252">
        <v>2</v>
      </c>
      <c r="M50" s="253">
        <v>4</v>
      </c>
      <c r="N50" s="254">
        <f t="shared" si="0"/>
        <v>9280</v>
      </c>
      <c r="O50" s="254"/>
      <c r="P50" s="252"/>
      <c r="Q50" s="255">
        <f t="shared" si="1"/>
        <v>4640</v>
      </c>
      <c r="R50" s="256"/>
      <c r="S50" s="257">
        <f t="shared" si="2"/>
        <v>0</v>
      </c>
      <c r="T50" s="258">
        <f t="shared" si="3"/>
        <v>580</v>
      </c>
      <c r="U50" s="255">
        <f t="shared" si="4"/>
        <v>0</v>
      </c>
      <c r="V50" s="257">
        <f t="shared" si="5"/>
        <v>4640</v>
      </c>
      <c r="W50" s="256"/>
      <c r="X50" s="259">
        <f t="shared" si="6"/>
        <v>580</v>
      </c>
      <c r="Y50" s="260">
        <f t="shared" si="7"/>
        <v>10440</v>
      </c>
      <c r="Z50" s="255">
        <f t="shared" si="8"/>
        <v>4640</v>
      </c>
      <c r="AA50" s="256"/>
      <c r="AB50" s="257"/>
      <c r="AC50" s="258">
        <f t="shared" si="9"/>
        <v>580</v>
      </c>
      <c r="AD50" s="255">
        <f t="shared" si="10"/>
        <v>0</v>
      </c>
      <c r="AE50" s="257">
        <f t="shared" si="11"/>
        <v>4640</v>
      </c>
      <c r="AF50" s="256"/>
      <c r="AG50" s="259">
        <f t="shared" si="12"/>
        <v>580</v>
      </c>
      <c r="AH50" s="260">
        <f t="shared" si="13"/>
        <v>10440</v>
      </c>
      <c r="AI50" s="260">
        <f t="shared" si="14"/>
        <v>20880</v>
      </c>
      <c r="AJ50" s="261">
        <v>1</v>
      </c>
      <c r="AK50" s="254">
        <v>1</v>
      </c>
      <c r="AL50" s="254">
        <v>1</v>
      </c>
      <c r="AM50" s="252">
        <v>1</v>
      </c>
      <c r="AN50" s="189">
        <f t="shared" si="27"/>
        <v>0.5</v>
      </c>
      <c r="AO50" s="189">
        <f t="shared" si="28"/>
        <v>0.5</v>
      </c>
      <c r="AP50" s="189">
        <f t="shared" si="29"/>
        <v>0.5</v>
      </c>
      <c r="AQ50" s="189">
        <f t="shared" si="30"/>
        <v>0.5</v>
      </c>
      <c r="AR50" s="189">
        <f t="shared" si="31"/>
        <v>0.5</v>
      </c>
      <c r="AS50" s="189"/>
      <c r="AT50" s="262">
        <v>1</v>
      </c>
      <c r="AU50" s="263"/>
      <c r="AV50" s="264">
        <v>1</v>
      </c>
      <c r="AW50" s="262"/>
      <c r="AX50" s="263">
        <v>1</v>
      </c>
      <c r="AY50" s="264">
        <v>1</v>
      </c>
      <c r="AZ50" s="262">
        <v>1</v>
      </c>
      <c r="BA50" s="263"/>
      <c r="BB50" s="264">
        <v>1</v>
      </c>
      <c r="BC50" s="262"/>
      <c r="BD50" s="263">
        <v>1</v>
      </c>
      <c r="BE50" s="264">
        <v>1</v>
      </c>
      <c r="BG50" s="193">
        <f t="shared" si="15"/>
        <v>9280</v>
      </c>
      <c r="BH50" s="220"/>
      <c r="BI50" s="195">
        <f t="shared" si="16"/>
        <v>0</v>
      </c>
      <c r="BJ50" s="196">
        <f t="shared" si="17"/>
        <v>1160</v>
      </c>
      <c r="BK50" s="197">
        <f t="shared" si="18"/>
        <v>0</v>
      </c>
      <c r="BL50" s="195">
        <f t="shared" si="19"/>
        <v>9280</v>
      </c>
      <c r="BM50" s="198"/>
      <c r="BN50" s="199">
        <f t="shared" si="20"/>
        <v>1160</v>
      </c>
      <c r="BO50" s="221">
        <f t="shared" si="21"/>
        <v>9280</v>
      </c>
      <c r="BP50" s="222"/>
      <c r="BQ50" s="223">
        <f t="shared" si="22"/>
        <v>0</v>
      </c>
      <c r="BR50" s="224">
        <f t="shared" si="23"/>
        <v>1160</v>
      </c>
      <c r="BS50" s="197">
        <f t="shared" si="24"/>
        <v>0</v>
      </c>
      <c r="BT50" s="195">
        <f t="shared" si="25"/>
        <v>9280</v>
      </c>
      <c r="BU50" s="198"/>
      <c r="BV50" s="199">
        <f t="shared" si="26"/>
        <v>1160</v>
      </c>
    </row>
    <row r="51" spans="1:74" ht="12">
      <c r="A51" s="225">
        <v>5</v>
      </c>
      <c r="B51" s="226">
        <v>1</v>
      </c>
      <c r="C51" s="226" t="s">
        <v>135</v>
      </c>
      <c r="D51" s="227" t="s">
        <v>139</v>
      </c>
      <c r="E51" s="228">
        <v>2.5</v>
      </c>
      <c r="F51" s="229" t="s">
        <v>137</v>
      </c>
      <c r="G51" s="226" t="s">
        <v>132</v>
      </c>
      <c r="H51" s="226" t="s">
        <v>133</v>
      </c>
      <c r="I51" s="230">
        <v>300</v>
      </c>
      <c r="J51" s="230">
        <f>I51</f>
        <v>300</v>
      </c>
      <c r="K51" s="231" t="s">
        <v>127</v>
      </c>
      <c r="L51" s="232">
        <v>1</v>
      </c>
      <c r="M51" s="233">
        <v>4</v>
      </c>
      <c r="N51" s="234">
        <f t="shared" si="0"/>
        <v>2400</v>
      </c>
      <c r="O51" s="234"/>
      <c r="P51" s="232"/>
      <c r="Q51" s="235">
        <f t="shared" si="1"/>
        <v>0</v>
      </c>
      <c r="R51" s="236"/>
      <c r="S51" s="237">
        <f t="shared" si="2"/>
        <v>0</v>
      </c>
      <c r="T51" s="238">
        <f t="shared" si="3"/>
        <v>0</v>
      </c>
      <c r="U51" s="235">
        <f t="shared" si="4"/>
        <v>1200</v>
      </c>
      <c r="V51" s="237">
        <f t="shared" si="5"/>
        <v>0</v>
      </c>
      <c r="W51" s="236"/>
      <c r="X51" s="239">
        <f t="shared" si="6"/>
        <v>150</v>
      </c>
      <c r="Y51" s="240">
        <f t="shared" si="7"/>
        <v>1350</v>
      </c>
      <c r="Z51" s="235">
        <f t="shared" si="8"/>
        <v>0</v>
      </c>
      <c r="AA51" s="236"/>
      <c r="AB51" s="237"/>
      <c r="AC51" s="238">
        <f t="shared" si="9"/>
        <v>0</v>
      </c>
      <c r="AD51" s="235">
        <f t="shared" si="10"/>
        <v>1200</v>
      </c>
      <c r="AE51" s="237">
        <f t="shared" si="11"/>
        <v>0</v>
      </c>
      <c r="AF51" s="236"/>
      <c r="AG51" s="239">
        <f t="shared" si="12"/>
        <v>150</v>
      </c>
      <c r="AH51" s="240">
        <f t="shared" si="13"/>
        <v>1350</v>
      </c>
      <c r="AI51" s="240">
        <f t="shared" si="14"/>
        <v>2700</v>
      </c>
      <c r="AJ51" s="241" t="s">
        <v>128</v>
      </c>
      <c r="AK51" s="234">
        <v>0.25</v>
      </c>
      <c r="AL51" s="234" t="s">
        <v>128</v>
      </c>
      <c r="AM51" s="232">
        <v>0.33</v>
      </c>
      <c r="AN51" s="189">
        <f t="shared" si="27"/>
        <v>0.5</v>
      </c>
      <c r="AO51" s="189">
        <f t="shared" si="28"/>
        <v>0.5</v>
      </c>
      <c r="AP51" s="189">
        <f t="shared" si="29"/>
        <v>0.5</v>
      </c>
      <c r="AQ51" s="189">
        <f t="shared" si="30"/>
        <v>0.5</v>
      </c>
      <c r="AR51" s="189">
        <f t="shared" si="31"/>
        <v>0.5</v>
      </c>
      <c r="AS51" s="189"/>
      <c r="AT51" s="242"/>
      <c r="AU51" s="243"/>
      <c r="AV51" s="244"/>
      <c r="AW51" s="242">
        <v>1</v>
      </c>
      <c r="AX51" s="243"/>
      <c r="AY51" s="244">
        <v>1</v>
      </c>
      <c r="AZ51" s="242"/>
      <c r="BA51" s="243"/>
      <c r="BB51" s="244"/>
      <c r="BC51" s="242">
        <v>1</v>
      </c>
      <c r="BD51" s="243"/>
      <c r="BE51" s="244">
        <v>1</v>
      </c>
      <c r="BG51" s="193">
        <f t="shared" si="15"/>
        <v>0</v>
      </c>
      <c r="BH51" s="220"/>
      <c r="BI51" s="195">
        <f t="shared" si="16"/>
        <v>0</v>
      </c>
      <c r="BJ51" s="196">
        <f t="shared" si="17"/>
        <v>0</v>
      </c>
      <c r="BK51" s="197">
        <f t="shared" si="18"/>
        <v>2400</v>
      </c>
      <c r="BL51" s="195">
        <f t="shared" si="19"/>
        <v>0</v>
      </c>
      <c r="BM51" s="198"/>
      <c r="BN51" s="199">
        <f t="shared" si="20"/>
        <v>300</v>
      </c>
      <c r="BO51" s="221">
        <f t="shared" si="21"/>
        <v>0</v>
      </c>
      <c r="BP51" s="222"/>
      <c r="BQ51" s="223">
        <f t="shared" si="22"/>
        <v>0</v>
      </c>
      <c r="BR51" s="224">
        <f t="shared" si="23"/>
        <v>0</v>
      </c>
      <c r="BS51" s="197">
        <f t="shared" si="24"/>
        <v>2400</v>
      </c>
      <c r="BT51" s="195">
        <f t="shared" si="25"/>
        <v>0</v>
      </c>
      <c r="BU51" s="198"/>
      <c r="BV51" s="199">
        <f t="shared" si="26"/>
        <v>300</v>
      </c>
    </row>
    <row r="52" spans="1:74" ht="12">
      <c r="A52" s="200">
        <v>6</v>
      </c>
      <c r="B52" s="201">
        <v>1</v>
      </c>
      <c r="C52" s="201" t="s">
        <v>135</v>
      </c>
      <c r="D52" s="202" t="s">
        <v>140</v>
      </c>
      <c r="E52" s="203">
        <v>3.2</v>
      </c>
      <c r="F52" s="204" t="s">
        <v>137</v>
      </c>
      <c r="G52" s="201" t="s">
        <v>132</v>
      </c>
      <c r="H52" s="201"/>
      <c r="I52" s="205">
        <v>222</v>
      </c>
      <c r="J52" s="205">
        <f>I52</f>
        <v>222</v>
      </c>
      <c r="K52" s="206" t="s">
        <v>127</v>
      </c>
      <c r="L52" s="207">
        <v>0.5</v>
      </c>
      <c r="M52" s="208">
        <v>3</v>
      </c>
      <c r="N52" s="209">
        <f t="shared" si="0"/>
        <v>1332</v>
      </c>
      <c r="O52" s="209"/>
      <c r="P52" s="207"/>
      <c r="Q52" s="210">
        <f t="shared" si="1"/>
        <v>0</v>
      </c>
      <c r="R52" s="211"/>
      <c r="S52" s="212">
        <f t="shared" si="2"/>
        <v>0</v>
      </c>
      <c r="T52" s="213">
        <f t="shared" si="3"/>
        <v>0</v>
      </c>
      <c r="U52" s="210">
        <f t="shared" si="4"/>
        <v>666</v>
      </c>
      <c r="V52" s="212">
        <f t="shared" si="5"/>
        <v>0</v>
      </c>
      <c r="W52" s="211"/>
      <c r="X52" s="214">
        <f t="shared" si="6"/>
        <v>111</v>
      </c>
      <c r="Y52" s="215">
        <f t="shared" si="7"/>
        <v>777</v>
      </c>
      <c r="Z52" s="210">
        <f t="shared" si="8"/>
        <v>0</v>
      </c>
      <c r="AA52" s="211"/>
      <c r="AB52" s="212"/>
      <c r="AC52" s="213">
        <f t="shared" si="9"/>
        <v>0</v>
      </c>
      <c r="AD52" s="210">
        <f t="shared" si="10"/>
        <v>0</v>
      </c>
      <c r="AE52" s="212">
        <f t="shared" si="11"/>
        <v>0</v>
      </c>
      <c r="AF52" s="211"/>
      <c r="AG52" s="214">
        <f t="shared" si="12"/>
        <v>0</v>
      </c>
      <c r="AH52" s="215">
        <f t="shared" si="13"/>
        <v>0</v>
      </c>
      <c r="AI52" s="215">
        <f t="shared" si="14"/>
        <v>777</v>
      </c>
      <c r="AJ52" s="216" t="s">
        <v>128</v>
      </c>
      <c r="AK52" s="209">
        <v>0.25</v>
      </c>
      <c r="AL52" s="209" t="s">
        <v>128</v>
      </c>
      <c r="AM52" s="207" t="s">
        <v>128</v>
      </c>
      <c r="AN52" s="189">
        <f t="shared" si="27"/>
        <v>0.5</v>
      </c>
      <c r="AO52" s="189">
        <f t="shared" si="28"/>
        <v>0.5</v>
      </c>
      <c r="AP52" s="189">
        <f t="shared" si="29"/>
        <v>0.5</v>
      </c>
      <c r="AQ52" s="189">
        <f t="shared" si="30"/>
        <v>0.5</v>
      </c>
      <c r="AR52" s="189">
        <f t="shared" si="31"/>
        <v>0.5</v>
      </c>
      <c r="AS52" s="189"/>
      <c r="AT52" s="217"/>
      <c r="AU52" s="218"/>
      <c r="AV52" s="219"/>
      <c r="AW52" s="217">
        <v>1</v>
      </c>
      <c r="AX52" s="218"/>
      <c r="AY52" s="219">
        <v>1</v>
      </c>
      <c r="AZ52" s="217"/>
      <c r="BA52" s="218"/>
      <c r="BB52" s="219"/>
      <c r="BC52" s="217"/>
      <c r="BD52" s="218"/>
      <c r="BE52" s="219"/>
      <c r="BG52" s="193">
        <f t="shared" si="15"/>
        <v>0</v>
      </c>
      <c r="BH52" s="220"/>
      <c r="BI52" s="195">
        <f t="shared" si="16"/>
        <v>0</v>
      </c>
      <c r="BJ52" s="196">
        <f t="shared" si="17"/>
        <v>0</v>
      </c>
      <c r="BK52" s="197">
        <f t="shared" si="18"/>
        <v>1332</v>
      </c>
      <c r="BL52" s="195">
        <f t="shared" si="19"/>
        <v>0</v>
      </c>
      <c r="BM52" s="198"/>
      <c r="BN52" s="199">
        <f t="shared" si="20"/>
        <v>222</v>
      </c>
      <c r="BO52" s="221">
        <f t="shared" si="21"/>
        <v>0</v>
      </c>
      <c r="BP52" s="222"/>
      <c r="BQ52" s="223">
        <f t="shared" si="22"/>
        <v>0</v>
      </c>
      <c r="BR52" s="224">
        <f t="shared" si="23"/>
        <v>0</v>
      </c>
      <c r="BS52" s="197">
        <f t="shared" si="24"/>
        <v>0</v>
      </c>
      <c r="BT52" s="195">
        <f t="shared" si="25"/>
        <v>0</v>
      </c>
      <c r="BU52" s="198"/>
      <c r="BV52" s="199">
        <f t="shared" si="26"/>
        <v>0</v>
      </c>
    </row>
    <row r="53" spans="1:74" ht="12">
      <c r="A53" s="225">
        <v>7</v>
      </c>
      <c r="B53" s="226">
        <v>1</v>
      </c>
      <c r="C53" s="226" t="s">
        <v>135</v>
      </c>
      <c r="D53" s="227" t="s">
        <v>141</v>
      </c>
      <c r="E53" s="228">
        <v>6.13</v>
      </c>
      <c r="F53" s="229" t="s">
        <v>137</v>
      </c>
      <c r="G53" s="226" t="s">
        <v>132</v>
      </c>
      <c r="H53" s="226" t="s">
        <v>133</v>
      </c>
      <c r="I53" s="230">
        <v>106</v>
      </c>
      <c r="J53" s="230">
        <v>69</v>
      </c>
      <c r="K53" s="231" t="s">
        <v>127</v>
      </c>
      <c r="L53" s="232">
        <v>1</v>
      </c>
      <c r="M53" s="233">
        <v>3</v>
      </c>
      <c r="N53" s="234">
        <f t="shared" si="0"/>
        <v>525</v>
      </c>
      <c r="O53" s="234"/>
      <c r="P53" s="232"/>
      <c r="Q53" s="235">
        <f t="shared" si="1"/>
        <v>0</v>
      </c>
      <c r="R53" s="236"/>
      <c r="S53" s="237">
        <f t="shared" si="2"/>
        <v>0</v>
      </c>
      <c r="T53" s="238">
        <f t="shared" si="3"/>
        <v>0</v>
      </c>
      <c r="U53" s="235">
        <f t="shared" si="4"/>
        <v>262.5</v>
      </c>
      <c r="V53" s="237">
        <f t="shared" si="5"/>
        <v>0</v>
      </c>
      <c r="W53" s="236"/>
      <c r="X53" s="239">
        <f t="shared" si="6"/>
        <v>53</v>
      </c>
      <c r="Y53" s="240">
        <f t="shared" si="7"/>
        <v>315.5</v>
      </c>
      <c r="Z53" s="235">
        <f t="shared" si="8"/>
        <v>0</v>
      </c>
      <c r="AA53" s="236"/>
      <c r="AB53" s="237"/>
      <c r="AC53" s="238">
        <f t="shared" si="9"/>
        <v>0</v>
      </c>
      <c r="AD53" s="235">
        <f t="shared" si="10"/>
        <v>262.5</v>
      </c>
      <c r="AE53" s="237">
        <f t="shared" si="11"/>
        <v>0</v>
      </c>
      <c r="AF53" s="236"/>
      <c r="AG53" s="239">
        <f t="shared" si="12"/>
        <v>53</v>
      </c>
      <c r="AH53" s="240">
        <f t="shared" si="13"/>
        <v>315.5</v>
      </c>
      <c r="AI53" s="240">
        <f t="shared" si="14"/>
        <v>631</v>
      </c>
      <c r="AJ53" s="241" t="s">
        <v>128</v>
      </c>
      <c r="AK53" s="234">
        <v>0.25</v>
      </c>
      <c r="AL53" s="234" t="s">
        <v>128</v>
      </c>
      <c r="AM53" s="232">
        <v>0.33</v>
      </c>
      <c r="AN53" s="189">
        <f t="shared" si="27"/>
        <v>0.5</v>
      </c>
      <c r="AO53" s="189">
        <f t="shared" si="28"/>
        <v>0.5</v>
      </c>
      <c r="AP53" s="189">
        <f t="shared" si="29"/>
        <v>0.5</v>
      </c>
      <c r="AQ53" s="189">
        <f t="shared" si="30"/>
        <v>0.5</v>
      </c>
      <c r="AR53" s="189">
        <f t="shared" si="31"/>
        <v>0.5</v>
      </c>
      <c r="AS53" s="189"/>
      <c r="AT53" s="242"/>
      <c r="AU53" s="243"/>
      <c r="AV53" s="244"/>
      <c r="AW53" s="242">
        <v>1</v>
      </c>
      <c r="AX53" s="243"/>
      <c r="AY53" s="244">
        <v>1</v>
      </c>
      <c r="AZ53" s="242"/>
      <c r="BA53" s="243"/>
      <c r="BB53" s="244"/>
      <c r="BC53" s="242">
        <v>1</v>
      </c>
      <c r="BD53" s="243"/>
      <c r="BE53" s="244">
        <v>1</v>
      </c>
      <c r="BG53" s="193">
        <f t="shared" si="15"/>
        <v>0</v>
      </c>
      <c r="BH53" s="220"/>
      <c r="BI53" s="195">
        <f t="shared" si="16"/>
        <v>0</v>
      </c>
      <c r="BJ53" s="196">
        <f t="shared" si="17"/>
        <v>0</v>
      </c>
      <c r="BK53" s="197">
        <f t="shared" si="18"/>
        <v>525</v>
      </c>
      <c r="BL53" s="195">
        <f t="shared" si="19"/>
        <v>0</v>
      </c>
      <c r="BM53" s="198"/>
      <c r="BN53" s="199">
        <f t="shared" si="20"/>
        <v>106</v>
      </c>
      <c r="BO53" s="221">
        <f t="shared" si="21"/>
        <v>0</v>
      </c>
      <c r="BP53" s="222"/>
      <c r="BQ53" s="223">
        <f t="shared" si="22"/>
        <v>0</v>
      </c>
      <c r="BR53" s="224">
        <f t="shared" si="23"/>
        <v>0</v>
      </c>
      <c r="BS53" s="197">
        <f t="shared" si="24"/>
        <v>525</v>
      </c>
      <c r="BT53" s="195">
        <f t="shared" si="25"/>
        <v>0</v>
      </c>
      <c r="BU53" s="198"/>
      <c r="BV53" s="199">
        <f t="shared" si="26"/>
        <v>106</v>
      </c>
    </row>
    <row r="54" spans="1:74" ht="12">
      <c r="A54" s="225">
        <v>8</v>
      </c>
      <c r="B54" s="226">
        <v>1</v>
      </c>
      <c r="C54" s="226" t="s">
        <v>135</v>
      </c>
      <c r="D54" s="227" t="s">
        <v>142</v>
      </c>
      <c r="E54" s="228">
        <v>11.48</v>
      </c>
      <c r="F54" s="229" t="s">
        <v>137</v>
      </c>
      <c r="G54" s="226" t="s">
        <v>132</v>
      </c>
      <c r="H54" s="226" t="s">
        <v>133</v>
      </c>
      <c r="I54" s="230">
        <v>134</v>
      </c>
      <c r="J54" s="230">
        <v>167</v>
      </c>
      <c r="K54" s="231" t="s">
        <v>127</v>
      </c>
      <c r="L54" s="232">
        <v>1</v>
      </c>
      <c r="M54" s="233">
        <v>3</v>
      </c>
      <c r="N54" s="234">
        <f t="shared" si="0"/>
        <v>903</v>
      </c>
      <c r="O54" s="234"/>
      <c r="P54" s="232"/>
      <c r="Q54" s="235">
        <f t="shared" si="1"/>
        <v>0</v>
      </c>
      <c r="R54" s="236"/>
      <c r="S54" s="237">
        <f t="shared" si="2"/>
        <v>0</v>
      </c>
      <c r="T54" s="238">
        <f t="shared" si="3"/>
        <v>0</v>
      </c>
      <c r="U54" s="235">
        <f t="shared" si="4"/>
        <v>451.5</v>
      </c>
      <c r="V54" s="237">
        <f t="shared" si="5"/>
        <v>0</v>
      </c>
      <c r="W54" s="236"/>
      <c r="X54" s="239">
        <f t="shared" si="6"/>
        <v>83.5</v>
      </c>
      <c r="Y54" s="240">
        <f t="shared" si="7"/>
        <v>535</v>
      </c>
      <c r="Z54" s="235">
        <f t="shared" si="8"/>
        <v>0</v>
      </c>
      <c r="AA54" s="236"/>
      <c r="AB54" s="237"/>
      <c r="AC54" s="238">
        <f t="shared" si="9"/>
        <v>0</v>
      </c>
      <c r="AD54" s="235">
        <f t="shared" si="10"/>
        <v>451.5</v>
      </c>
      <c r="AE54" s="237">
        <f t="shared" si="11"/>
        <v>0</v>
      </c>
      <c r="AF54" s="236"/>
      <c r="AG54" s="239">
        <f t="shared" si="12"/>
        <v>83.5</v>
      </c>
      <c r="AH54" s="240">
        <f t="shared" si="13"/>
        <v>535</v>
      </c>
      <c r="AI54" s="240">
        <f t="shared" si="14"/>
        <v>1070</v>
      </c>
      <c r="AJ54" s="241" t="s">
        <v>128</v>
      </c>
      <c r="AK54" s="234">
        <v>0.25</v>
      </c>
      <c r="AL54" s="234" t="s">
        <v>128</v>
      </c>
      <c r="AM54" s="232">
        <v>0.33</v>
      </c>
      <c r="AN54" s="189">
        <f t="shared" si="27"/>
        <v>0.5</v>
      </c>
      <c r="AO54" s="189">
        <f t="shared" si="28"/>
        <v>0.5</v>
      </c>
      <c r="AP54" s="189">
        <f t="shared" si="29"/>
        <v>0.5</v>
      </c>
      <c r="AQ54" s="189">
        <f t="shared" si="30"/>
        <v>0.5</v>
      </c>
      <c r="AR54" s="189">
        <f t="shared" si="31"/>
        <v>0.5</v>
      </c>
      <c r="AS54" s="189"/>
      <c r="AT54" s="242"/>
      <c r="AU54" s="243"/>
      <c r="AV54" s="244"/>
      <c r="AW54" s="242">
        <v>1</v>
      </c>
      <c r="AX54" s="243"/>
      <c r="AY54" s="244">
        <v>1</v>
      </c>
      <c r="AZ54" s="242"/>
      <c r="BA54" s="243"/>
      <c r="BB54" s="244"/>
      <c r="BC54" s="242">
        <v>1</v>
      </c>
      <c r="BD54" s="243"/>
      <c r="BE54" s="244">
        <v>1</v>
      </c>
      <c r="BG54" s="193">
        <f t="shared" si="15"/>
        <v>0</v>
      </c>
      <c r="BH54" s="220"/>
      <c r="BI54" s="195">
        <f t="shared" si="16"/>
        <v>0</v>
      </c>
      <c r="BJ54" s="196">
        <f t="shared" si="17"/>
        <v>0</v>
      </c>
      <c r="BK54" s="197">
        <f t="shared" si="18"/>
        <v>903</v>
      </c>
      <c r="BL54" s="195">
        <f t="shared" si="19"/>
        <v>0</v>
      </c>
      <c r="BM54" s="198"/>
      <c r="BN54" s="199">
        <f t="shared" si="20"/>
        <v>167</v>
      </c>
      <c r="BO54" s="221">
        <f t="shared" si="21"/>
        <v>0</v>
      </c>
      <c r="BP54" s="222"/>
      <c r="BQ54" s="223">
        <f t="shared" si="22"/>
        <v>0</v>
      </c>
      <c r="BR54" s="224">
        <f t="shared" si="23"/>
        <v>0</v>
      </c>
      <c r="BS54" s="197">
        <f t="shared" si="24"/>
        <v>903</v>
      </c>
      <c r="BT54" s="195">
        <f t="shared" si="25"/>
        <v>0</v>
      </c>
      <c r="BU54" s="198"/>
      <c r="BV54" s="199">
        <f t="shared" si="26"/>
        <v>167</v>
      </c>
    </row>
    <row r="55" spans="1:74" ht="12">
      <c r="A55" s="225">
        <v>9</v>
      </c>
      <c r="B55" s="226">
        <v>1</v>
      </c>
      <c r="C55" s="226" t="s">
        <v>143</v>
      </c>
      <c r="D55" s="227" t="s">
        <v>144</v>
      </c>
      <c r="E55" s="228">
        <v>169.903</v>
      </c>
      <c r="F55" s="229" t="s">
        <v>145</v>
      </c>
      <c r="G55" s="226" t="s">
        <v>132</v>
      </c>
      <c r="H55" s="226" t="s">
        <v>133</v>
      </c>
      <c r="I55" s="230">
        <v>197</v>
      </c>
      <c r="J55" s="230">
        <f>I55</f>
        <v>197</v>
      </c>
      <c r="K55" s="231" t="s">
        <v>127</v>
      </c>
      <c r="L55" s="232">
        <v>1</v>
      </c>
      <c r="M55" s="233">
        <v>3</v>
      </c>
      <c r="N55" s="234">
        <f t="shared" si="0"/>
        <v>1182</v>
      </c>
      <c r="O55" s="234"/>
      <c r="P55" s="232"/>
      <c r="Q55" s="235">
        <f t="shared" si="1"/>
        <v>0</v>
      </c>
      <c r="R55" s="236"/>
      <c r="S55" s="237">
        <f t="shared" si="2"/>
        <v>0</v>
      </c>
      <c r="T55" s="238">
        <f t="shared" si="3"/>
        <v>0</v>
      </c>
      <c r="U55" s="235">
        <f t="shared" si="4"/>
        <v>591</v>
      </c>
      <c r="V55" s="237">
        <f t="shared" si="5"/>
        <v>0</v>
      </c>
      <c r="W55" s="236"/>
      <c r="X55" s="239">
        <f t="shared" si="6"/>
        <v>98.5</v>
      </c>
      <c r="Y55" s="240">
        <f t="shared" si="7"/>
        <v>689.5</v>
      </c>
      <c r="Z55" s="235">
        <f t="shared" si="8"/>
        <v>0</v>
      </c>
      <c r="AA55" s="236"/>
      <c r="AB55" s="237"/>
      <c r="AC55" s="238">
        <f t="shared" si="9"/>
        <v>0</v>
      </c>
      <c r="AD55" s="235">
        <f t="shared" si="10"/>
        <v>591</v>
      </c>
      <c r="AE55" s="237">
        <f t="shared" si="11"/>
        <v>0</v>
      </c>
      <c r="AF55" s="236"/>
      <c r="AG55" s="239">
        <f t="shared" si="12"/>
        <v>98.5</v>
      </c>
      <c r="AH55" s="240">
        <f t="shared" si="13"/>
        <v>689.5</v>
      </c>
      <c r="AI55" s="240">
        <f t="shared" si="14"/>
        <v>1379</v>
      </c>
      <c r="AJ55" s="241" t="s">
        <v>128</v>
      </c>
      <c r="AK55" s="234">
        <v>0.5</v>
      </c>
      <c r="AL55" s="234" t="s">
        <v>128</v>
      </c>
      <c r="AM55" s="232">
        <v>0.33</v>
      </c>
      <c r="AN55" s="189">
        <f t="shared" si="27"/>
        <v>0.5</v>
      </c>
      <c r="AO55" s="189">
        <f t="shared" si="28"/>
        <v>0.5</v>
      </c>
      <c r="AP55" s="189">
        <f t="shared" si="29"/>
        <v>0.5</v>
      </c>
      <c r="AQ55" s="189">
        <f t="shared" si="30"/>
        <v>0.5</v>
      </c>
      <c r="AR55" s="189">
        <f t="shared" si="31"/>
        <v>0.5</v>
      </c>
      <c r="AS55" s="189"/>
      <c r="AT55" s="242"/>
      <c r="AU55" s="243"/>
      <c r="AV55" s="244"/>
      <c r="AW55" s="242">
        <v>1</v>
      </c>
      <c r="AX55" s="243"/>
      <c r="AY55" s="244">
        <v>1</v>
      </c>
      <c r="AZ55" s="242"/>
      <c r="BA55" s="243"/>
      <c r="BB55" s="244"/>
      <c r="BC55" s="242">
        <v>1</v>
      </c>
      <c r="BD55" s="243"/>
      <c r="BE55" s="244">
        <v>1</v>
      </c>
      <c r="BG55" s="193">
        <f t="shared" si="15"/>
        <v>0</v>
      </c>
      <c r="BH55" s="220"/>
      <c r="BI55" s="195">
        <f t="shared" si="16"/>
        <v>0</v>
      </c>
      <c r="BJ55" s="196">
        <f t="shared" si="17"/>
        <v>0</v>
      </c>
      <c r="BK55" s="197">
        <f t="shared" si="18"/>
        <v>1182</v>
      </c>
      <c r="BL55" s="195">
        <f t="shared" si="19"/>
        <v>0</v>
      </c>
      <c r="BM55" s="198"/>
      <c r="BN55" s="199">
        <f t="shared" si="20"/>
        <v>197</v>
      </c>
      <c r="BO55" s="221">
        <f t="shared" si="21"/>
        <v>0</v>
      </c>
      <c r="BP55" s="222"/>
      <c r="BQ55" s="223">
        <f t="shared" si="22"/>
        <v>0</v>
      </c>
      <c r="BR55" s="224">
        <f t="shared" si="23"/>
        <v>0</v>
      </c>
      <c r="BS55" s="197">
        <f t="shared" si="24"/>
        <v>1182</v>
      </c>
      <c r="BT55" s="195">
        <f t="shared" si="25"/>
        <v>0</v>
      </c>
      <c r="BU55" s="198"/>
      <c r="BV55" s="199">
        <f t="shared" si="26"/>
        <v>197</v>
      </c>
    </row>
    <row r="56" spans="1:74" ht="12">
      <c r="A56" s="245">
        <v>10</v>
      </c>
      <c r="B56" s="246">
        <v>1</v>
      </c>
      <c r="C56" s="246" t="s">
        <v>143</v>
      </c>
      <c r="D56" s="247" t="s">
        <v>146</v>
      </c>
      <c r="E56" s="248">
        <v>181</v>
      </c>
      <c r="F56" s="249" t="s">
        <v>147</v>
      </c>
      <c r="G56" s="246" t="s">
        <v>132</v>
      </c>
      <c r="H56" s="246" t="s">
        <v>138</v>
      </c>
      <c r="I56" s="250">
        <v>1011</v>
      </c>
      <c r="J56" s="250">
        <v>1060</v>
      </c>
      <c r="K56" s="251" t="s">
        <v>127</v>
      </c>
      <c r="L56" s="252">
        <v>2</v>
      </c>
      <c r="M56" s="253">
        <v>5</v>
      </c>
      <c r="N56" s="254">
        <f t="shared" si="0"/>
        <v>10355</v>
      </c>
      <c r="O56" s="254"/>
      <c r="P56" s="252"/>
      <c r="Q56" s="255">
        <f t="shared" si="1"/>
        <v>5177.5</v>
      </c>
      <c r="R56" s="256"/>
      <c r="S56" s="257">
        <f t="shared" si="2"/>
        <v>0</v>
      </c>
      <c r="T56" s="258">
        <f t="shared" si="3"/>
        <v>530</v>
      </c>
      <c r="U56" s="255">
        <f t="shared" si="4"/>
        <v>0</v>
      </c>
      <c r="V56" s="257">
        <f t="shared" si="5"/>
        <v>5177.5</v>
      </c>
      <c r="W56" s="256"/>
      <c r="X56" s="259">
        <f t="shared" si="6"/>
        <v>530</v>
      </c>
      <c r="Y56" s="260">
        <f t="shared" si="7"/>
        <v>11415</v>
      </c>
      <c r="Z56" s="255">
        <f t="shared" si="8"/>
        <v>5177.5</v>
      </c>
      <c r="AA56" s="256"/>
      <c r="AB56" s="257"/>
      <c r="AC56" s="258">
        <f t="shared" si="9"/>
        <v>530</v>
      </c>
      <c r="AD56" s="255">
        <f t="shared" si="10"/>
        <v>0</v>
      </c>
      <c r="AE56" s="257">
        <f t="shared" si="11"/>
        <v>5177.5</v>
      </c>
      <c r="AF56" s="256"/>
      <c r="AG56" s="259">
        <f t="shared" si="12"/>
        <v>0</v>
      </c>
      <c r="AH56" s="260">
        <f t="shared" si="13"/>
        <v>10885</v>
      </c>
      <c r="AI56" s="260">
        <f t="shared" si="14"/>
        <v>22300</v>
      </c>
      <c r="AJ56" s="261">
        <v>1</v>
      </c>
      <c r="AK56" s="254">
        <v>1</v>
      </c>
      <c r="AL56" s="254">
        <v>1</v>
      </c>
      <c r="AM56" s="252">
        <v>1</v>
      </c>
      <c r="AN56" s="189">
        <f t="shared" si="27"/>
        <v>0.5</v>
      </c>
      <c r="AO56" s="189">
        <f t="shared" si="28"/>
        <v>0.5</v>
      </c>
      <c r="AP56" s="189">
        <f t="shared" si="29"/>
        <v>0.5</v>
      </c>
      <c r="AQ56" s="189">
        <f t="shared" si="30"/>
        <v>0.5</v>
      </c>
      <c r="AR56" s="189">
        <f t="shared" si="31"/>
        <v>0.5</v>
      </c>
      <c r="AS56" s="189"/>
      <c r="AT56" s="262">
        <v>1</v>
      </c>
      <c r="AU56" s="263"/>
      <c r="AV56" s="264">
        <v>1</v>
      </c>
      <c r="AW56" s="262"/>
      <c r="AX56" s="263">
        <v>1</v>
      </c>
      <c r="AY56" s="264">
        <v>1</v>
      </c>
      <c r="AZ56" s="262">
        <v>1</v>
      </c>
      <c r="BA56" s="263"/>
      <c r="BB56" s="264">
        <v>1</v>
      </c>
      <c r="BC56" s="262"/>
      <c r="BD56" s="263">
        <v>1</v>
      </c>
      <c r="BE56" s="264"/>
      <c r="BG56" s="193">
        <f t="shared" si="15"/>
        <v>10355</v>
      </c>
      <c r="BH56" s="220"/>
      <c r="BI56" s="195">
        <f t="shared" si="16"/>
        <v>0</v>
      </c>
      <c r="BJ56" s="196">
        <f t="shared" si="17"/>
        <v>1060</v>
      </c>
      <c r="BK56" s="197">
        <f t="shared" si="18"/>
        <v>0</v>
      </c>
      <c r="BL56" s="195">
        <f t="shared" si="19"/>
        <v>10355</v>
      </c>
      <c r="BM56" s="198"/>
      <c r="BN56" s="199">
        <f t="shared" si="20"/>
        <v>1060</v>
      </c>
      <c r="BO56" s="221">
        <f t="shared" si="21"/>
        <v>10355</v>
      </c>
      <c r="BP56" s="222"/>
      <c r="BQ56" s="223">
        <f t="shared" si="22"/>
        <v>0</v>
      </c>
      <c r="BR56" s="224">
        <f t="shared" si="23"/>
        <v>1060</v>
      </c>
      <c r="BS56" s="197">
        <f t="shared" si="24"/>
        <v>0</v>
      </c>
      <c r="BT56" s="195">
        <f t="shared" si="25"/>
        <v>10355</v>
      </c>
      <c r="BU56" s="198"/>
      <c r="BV56" s="199">
        <f t="shared" si="26"/>
        <v>0</v>
      </c>
    </row>
    <row r="57" spans="1:74" ht="12">
      <c r="A57" s="245">
        <v>11</v>
      </c>
      <c r="B57" s="246">
        <v>1</v>
      </c>
      <c r="C57" s="246" t="s">
        <v>143</v>
      </c>
      <c r="D57" s="247" t="s">
        <v>148</v>
      </c>
      <c r="E57" s="248">
        <v>183.3</v>
      </c>
      <c r="F57" s="249" t="s">
        <v>147</v>
      </c>
      <c r="G57" s="246" t="s">
        <v>132</v>
      </c>
      <c r="H57" s="246" t="s">
        <v>138</v>
      </c>
      <c r="I57" s="250">
        <v>2400</v>
      </c>
      <c r="J57" s="250">
        <f>I57</f>
        <v>2400</v>
      </c>
      <c r="K57" s="251" t="s">
        <v>127</v>
      </c>
      <c r="L57" s="252">
        <v>2</v>
      </c>
      <c r="M57" s="253">
        <v>4</v>
      </c>
      <c r="N57" s="254">
        <f t="shared" si="0"/>
        <v>19200</v>
      </c>
      <c r="O57" s="254"/>
      <c r="P57" s="252"/>
      <c r="Q57" s="255">
        <f t="shared" si="1"/>
        <v>9600</v>
      </c>
      <c r="R57" s="256"/>
      <c r="S57" s="257">
        <f t="shared" si="2"/>
        <v>0</v>
      </c>
      <c r="T57" s="258">
        <f t="shared" si="3"/>
        <v>1200</v>
      </c>
      <c r="U57" s="255">
        <f t="shared" si="4"/>
        <v>0</v>
      </c>
      <c r="V57" s="257">
        <f t="shared" si="5"/>
        <v>9600</v>
      </c>
      <c r="W57" s="256"/>
      <c r="X57" s="259">
        <f t="shared" si="6"/>
        <v>1200</v>
      </c>
      <c r="Y57" s="260">
        <f t="shared" si="7"/>
        <v>21600</v>
      </c>
      <c r="Z57" s="255">
        <f t="shared" si="8"/>
        <v>9600</v>
      </c>
      <c r="AA57" s="256"/>
      <c r="AB57" s="257"/>
      <c r="AC57" s="258">
        <f t="shared" si="9"/>
        <v>1200</v>
      </c>
      <c r="AD57" s="255">
        <f t="shared" si="10"/>
        <v>0</v>
      </c>
      <c r="AE57" s="257">
        <f t="shared" si="11"/>
        <v>9600</v>
      </c>
      <c r="AF57" s="256"/>
      <c r="AG57" s="259">
        <f t="shared" si="12"/>
        <v>0</v>
      </c>
      <c r="AH57" s="260">
        <f t="shared" si="13"/>
        <v>20400</v>
      </c>
      <c r="AI57" s="260">
        <f t="shared" si="14"/>
        <v>42000</v>
      </c>
      <c r="AJ57" s="261">
        <v>2</v>
      </c>
      <c r="AK57" s="254">
        <v>2</v>
      </c>
      <c r="AL57" s="254">
        <v>2</v>
      </c>
      <c r="AM57" s="252">
        <v>2</v>
      </c>
      <c r="AN57" s="189">
        <f t="shared" si="27"/>
        <v>0.5</v>
      </c>
      <c r="AO57" s="189">
        <f t="shared" si="28"/>
        <v>0.5</v>
      </c>
      <c r="AP57" s="189">
        <f t="shared" si="29"/>
        <v>0.5</v>
      </c>
      <c r="AQ57" s="189">
        <f t="shared" si="30"/>
        <v>0.5</v>
      </c>
      <c r="AR57" s="189">
        <f t="shared" si="31"/>
        <v>0.5</v>
      </c>
      <c r="AS57" s="189"/>
      <c r="AT57" s="262">
        <v>1</v>
      </c>
      <c r="AU57" s="263"/>
      <c r="AV57" s="264">
        <v>1</v>
      </c>
      <c r="AW57" s="262"/>
      <c r="AX57" s="263">
        <v>1</v>
      </c>
      <c r="AY57" s="264">
        <v>1</v>
      </c>
      <c r="AZ57" s="262">
        <v>1</v>
      </c>
      <c r="BA57" s="263"/>
      <c r="BB57" s="264">
        <v>1</v>
      </c>
      <c r="BC57" s="262"/>
      <c r="BD57" s="263">
        <v>1</v>
      </c>
      <c r="BE57" s="264"/>
      <c r="BG57" s="193">
        <f t="shared" si="15"/>
        <v>19200</v>
      </c>
      <c r="BH57" s="220"/>
      <c r="BI57" s="195">
        <f t="shared" si="16"/>
        <v>0</v>
      </c>
      <c r="BJ57" s="196">
        <f t="shared" si="17"/>
        <v>2400</v>
      </c>
      <c r="BK57" s="197">
        <f t="shared" si="18"/>
        <v>0</v>
      </c>
      <c r="BL57" s="195">
        <f t="shared" si="19"/>
        <v>19200</v>
      </c>
      <c r="BM57" s="198"/>
      <c r="BN57" s="199">
        <f t="shared" si="20"/>
        <v>2400</v>
      </c>
      <c r="BO57" s="221">
        <f t="shared" si="21"/>
        <v>19200</v>
      </c>
      <c r="BP57" s="222"/>
      <c r="BQ57" s="223">
        <f t="shared" si="22"/>
        <v>0</v>
      </c>
      <c r="BR57" s="224">
        <f t="shared" si="23"/>
        <v>2400</v>
      </c>
      <c r="BS57" s="197">
        <f t="shared" si="24"/>
        <v>0</v>
      </c>
      <c r="BT57" s="195">
        <f t="shared" si="25"/>
        <v>19200</v>
      </c>
      <c r="BU57" s="198"/>
      <c r="BV57" s="199">
        <f t="shared" si="26"/>
        <v>0</v>
      </c>
    </row>
    <row r="58" spans="1:74" ht="12">
      <c r="A58" s="225">
        <v>12</v>
      </c>
      <c r="B58" s="226">
        <v>1</v>
      </c>
      <c r="C58" s="226" t="s">
        <v>149</v>
      </c>
      <c r="D58" s="227" t="s">
        <v>150</v>
      </c>
      <c r="E58" s="228">
        <v>25.854</v>
      </c>
      <c r="F58" s="229" t="s">
        <v>151</v>
      </c>
      <c r="G58" s="226" t="s">
        <v>132</v>
      </c>
      <c r="H58" s="226" t="s">
        <v>133</v>
      </c>
      <c r="I58" s="230">
        <v>180</v>
      </c>
      <c r="J58" s="230">
        <f>I58</f>
        <v>180</v>
      </c>
      <c r="K58" s="231" t="s">
        <v>134</v>
      </c>
      <c r="L58" s="232">
        <v>1</v>
      </c>
      <c r="M58" s="233">
        <v>3</v>
      </c>
      <c r="N58" s="234">
        <f t="shared" si="0"/>
        <v>1080</v>
      </c>
      <c r="O58" s="234"/>
      <c r="P58" s="232"/>
      <c r="Q58" s="235">
        <f t="shared" si="1"/>
        <v>0</v>
      </c>
      <c r="R58" s="236"/>
      <c r="S58" s="237">
        <f t="shared" si="2"/>
        <v>0</v>
      </c>
      <c r="T58" s="238">
        <f t="shared" si="3"/>
        <v>0</v>
      </c>
      <c r="U58" s="235">
        <f t="shared" si="4"/>
        <v>540</v>
      </c>
      <c r="V58" s="237">
        <f t="shared" si="5"/>
        <v>0</v>
      </c>
      <c r="W58" s="236"/>
      <c r="X58" s="239">
        <f t="shared" si="6"/>
        <v>90</v>
      </c>
      <c r="Y58" s="240">
        <f t="shared" si="7"/>
        <v>630</v>
      </c>
      <c r="Z58" s="235">
        <f t="shared" si="8"/>
        <v>0</v>
      </c>
      <c r="AA58" s="236"/>
      <c r="AB58" s="237"/>
      <c r="AC58" s="238">
        <f t="shared" si="9"/>
        <v>0</v>
      </c>
      <c r="AD58" s="235">
        <f t="shared" si="10"/>
        <v>540</v>
      </c>
      <c r="AE58" s="237">
        <f t="shared" si="11"/>
        <v>0</v>
      </c>
      <c r="AF58" s="236"/>
      <c r="AG58" s="239">
        <f t="shared" si="12"/>
        <v>90</v>
      </c>
      <c r="AH58" s="240">
        <f t="shared" si="13"/>
        <v>630</v>
      </c>
      <c r="AI58" s="240">
        <f t="shared" si="14"/>
        <v>1260</v>
      </c>
      <c r="AJ58" s="241" t="s">
        <v>128</v>
      </c>
      <c r="AK58" s="234">
        <v>0.33</v>
      </c>
      <c r="AL58" s="234" t="s">
        <v>128</v>
      </c>
      <c r="AM58" s="232">
        <v>0.5</v>
      </c>
      <c r="AN58" s="189">
        <f t="shared" si="27"/>
        <v>0.5</v>
      </c>
      <c r="AO58" s="189">
        <f t="shared" si="28"/>
        <v>0.5</v>
      </c>
      <c r="AP58" s="189">
        <f t="shared" si="29"/>
        <v>0.5</v>
      </c>
      <c r="AQ58" s="189">
        <f t="shared" si="30"/>
        <v>0.5</v>
      </c>
      <c r="AR58" s="189">
        <f t="shared" si="31"/>
        <v>0.5</v>
      </c>
      <c r="AS58" s="189"/>
      <c r="AT58" s="242"/>
      <c r="AU58" s="243"/>
      <c r="AV58" s="244"/>
      <c r="AW58" s="242">
        <v>1</v>
      </c>
      <c r="AX58" s="243"/>
      <c r="AY58" s="244">
        <v>1</v>
      </c>
      <c r="AZ58" s="242"/>
      <c r="BA58" s="243"/>
      <c r="BB58" s="244"/>
      <c r="BC58" s="242">
        <v>1</v>
      </c>
      <c r="BD58" s="243"/>
      <c r="BE58" s="244">
        <v>1</v>
      </c>
      <c r="BG58" s="193">
        <f t="shared" si="15"/>
        <v>0</v>
      </c>
      <c r="BH58" s="220"/>
      <c r="BI58" s="195">
        <f t="shared" si="16"/>
        <v>0</v>
      </c>
      <c r="BJ58" s="196">
        <f t="shared" si="17"/>
        <v>0</v>
      </c>
      <c r="BK58" s="197">
        <f t="shared" si="18"/>
        <v>1080</v>
      </c>
      <c r="BL58" s="195">
        <f t="shared" si="19"/>
        <v>0</v>
      </c>
      <c r="BM58" s="198"/>
      <c r="BN58" s="199">
        <f t="shared" si="20"/>
        <v>180</v>
      </c>
      <c r="BO58" s="221">
        <f t="shared" si="21"/>
        <v>0</v>
      </c>
      <c r="BP58" s="222"/>
      <c r="BQ58" s="223">
        <f t="shared" si="22"/>
        <v>0</v>
      </c>
      <c r="BR58" s="224">
        <f t="shared" si="23"/>
        <v>0</v>
      </c>
      <c r="BS58" s="197">
        <f t="shared" si="24"/>
        <v>1080</v>
      </c>
      <c r="BT58" s="195">
        <f t="shared" si="25"/>
        <v>0</v>
      </c>
      <c r="BU58" s="198"/>
      <c r="BV58" s="199">
        <f t="shared" si="26"/>
        <v>180</v>
      </c>
    </row>
    <row r="59" spans="1:74" ht="12">
      <c r="A59" s="200">
        <v>13</v>
      </c>
      <c r="B59" s="201">
        <v>1</v>
      </c>
      <c r="C59" s="201" t="s">
        <v>152</v>
      </c>
      <c r="D59" s="202" t="s">
        <v>153</v>
      </c>
      <c r="E59" s="203">
        <v>4.93</v>
      </c>
      <c r="F59" s="204" t="s">
        <v>154</v>
      </c>
      <c r="G59" s="201" t="s">
        <v>132</v>
      </c>
      <c r="H59" s="201"/>
      <c r="I59" s="205">
        <v>39</v>
      </c>
      <c r="J59" s="205">
        <v>30</v>
      </c>
      <c r="K59" s="206" t="s">
        <v>127</v>
      </c>
      <c r="L59" s="207">
        <v>0.5</v>
      </c>
      <c r="M59" s="208">
        <v>3</v>
      </c>
      <c r="N59" s="209">
        <f t="shared" si="0"/>
        <v>207</v>
      </c>
      <c r="O59" s="209"/>
      <c r="P59" s="207"/>
      <c r="Q59" s="210">
        <f t="shared" si="1"/>
        <v>0</v>
      </c>
      <c r="R59" s="211"/>
      <c r="S59" s="212">
        <f t="shared" si="2"/>
        <v>0</v>
      </c>
      <c r="T59" s="213">
        <f t="shared" si="3"/>
        <v>0</v>
      </c>
      <c r="U59" s="210">
        <f t="shared" si="4"/>
        <v>103.5</v>
      </c>
      <c r="V59" s="212">
        <f t="shared" si="5"/>
        <v>0</v>
      </c>
      <c r="W59" s="211"/>
      <c r="X59" s="214">
        <f t="shared" si="6"/>
        <v>19.5</v>
      </c>
      <c r="Y59" s="215">
        <f t="shared" si="7"/>
        <v>123</v>
      </c>
      <c r="Z59" s="210">
        <f t="shared" si="8"/>
        <v>0</v>
      </c>
      <c r="AA59" s="211"/>
      <c r="AB59" s="212"/>
      <c r="AC59" s="213">
        <f t="shared" si="9"/>
        <v>0</v>
      </c>
      <c r="AD59" s="210">
        <f t="shared" si="10"/>
        <v>0</v>
      </c>
      <c r="AE59" s="212">
        <f t="shared" si="11"/>
        <v>0</v>
      </c>
      <c r="AF59" s="211"/>
      <c r="AG59" s="214">
        <f t="shared" si="12"/>
        <v>0</v>
      </c>
      <c r="AH59" s="215">
        <f t="shared" si="13"/>
        <v>0</v>
      </c>
      <c r="AI59" s="215">
        <f t="shared" si="14"/>
        <v>123</v>
      </c>
      <c r="AJ59" s="216" t="s">
        <v>128</v>
      </c>
      <c r="AK59" s="209">
        <v>0.33</v>
      </c>
      <c r="AL59" s="209" t="s">
        <v>128</v>
      </c>
      <c r="AM59" s="207" t="s">
        <v>128</v>
      </c>
      <c r="AN59" s="189">
        <f t="shared" si="27"/>
        <v>0.5</v>
      </c>
      <c r="AO59" s="189">
        <f t="shared" si="28"/>
        <v>0.5</v>
      </c>
      <c r="AP59" s="189">
        <f t="shared" si="29"/>
        <v>0.5</v>
      </c>
      <c r="AQ59" s="189">
        <f t="shared" si="30"/>
        <v>0.5</v>
      </c>
      <c r="AR59" s="189">
        <f t="shared" si="31"/>
        <v>0.5</v>
      </c>
      <c r="AS59" s="189"/>
      <c r="AT59" s="217"/>
      <c r="AU59" s="218"/>
      <c r="AV59" s="219"/>
      <c r="AW59" s="217">
        <v>1</v>
      </c>
      <c r="AX59" s="218"/>
      <c r="AY59" s="219">
        <v>1</v>
      </c>
      <c r="AZ59" s="217"/>
      <c r="BA59" s="218"/>
      <c r="BB59" s="219"/>
      <c r="BC59" s="217"/>
      <c r="BD59" s="218"/>
      <c r="BE59" s="219"/>
      <c r="BG59" s="193">
        <f t="shared" si="15"/>
        <v>0</v>
      </c>
      <c r="BH59" s="220"/>
      <c r="BI59" s="195">
        <f t="shared" si="16"/>
        <v>0</v>
      </c>
      <c r="BJ59" s="196">
        <f t="shared" si="17"/>
        <v>0</v>
      </c>
      <c r="BK59" s="197">
        <f t="shared" si="18"/>
        <v>207</v>
      </c>
      <c r="BL59" s="195">
        <f t="shared" si="19"/>
        <v>0</v>
      </c>
      <c r="BM59" s="198"/>
      <c r="BN59" s="199">
        <f t="shared" si="20"/>
        <v>39</v>
      </c>
      <c r="BO59" s="221">
        <f t="shared" si="21"/>
        <v>0</v>
      </c>
      <c r="BP59" s="222"/>
      <c r="BQ59" s="223">
        <f t="shared" si="22"/>
        <v>0</v>
      </c>
      <c r="BR59" s="224">
        <f t="shared" si="23"/>
        <v>0</v>
      </c>
      <c r="BS59" s="197">
        <f t="shared" si="24"/>
        <v>0</v>
      </c>
      <c r="BT59" s="195">
        <f t="shared" si="25"/>
        <v>0</v>
      </c>
      <c r="BU59" s="198"/>
      <c r="BV59" s="199">
        <f t="shared" si="26"/>
        <v>0</v>
      </c>
    </row>
    <row r="60" spans="1:74" ht="12">
      <c r="A60" s="265">
        <v>14</v>
      </c>
      <c r="B60" s="266">
        <v>1</v>
      </c>
      <c r="C60" s="266" t="s">
        <v>155</v>
      </c>
      <c r="D60" s="267" t="s">
        <v>156</v>
      </c>
      <c r="E60" s="268">
        <v>3</v>
      </c>
      <c r="F60" s="269" t="s">
        <v>157</v>
      </c>
      <c r="G60" s="266" t="s">
        <v>132</v>
      </c>
      <c r="H60" s="266" t="s">
        <v>133</v>
      </c>
      <c r="I60" s="270">
        <v>228</v>
      </c>
      <c r="J60" s="270">
        <f>I60</f>
        <v>228</v>
      </c>
      <c r="K60" s="271" t="s">
        <v>127</v>
      </c>
      <c r="L60" s="272">
        <v>1</v>
      </c>
      <c r="M60" s="273">
        <v>3</v>
      </c>
      <c r="N60" s="274">
        <f t="shared" si="0"/>
        <v>1368</v>
      </c>
      <c r="O60" s="274"/>
      <c r="P60" s="272"/>
      <c r="Q60" s="275">
        <f t="shared" si="1"/>
        <v>0</v>
      </c>
      <c r="R60" s="276"/>
      <c r="S60" s="277">
        <f t="shared" si="2"/>
        <v>0</v>
      </c>
      <c r="T60" s="278">
        <f t="shared" si="3"/>
        <v>0</v>
      </c>
      <c r="U60" s="275">
        <f t="shared" si="4"/>
        <v>684</v>
      </c>
      <c r="V60" s="277">
        <f t="shared" si="5"/>
        <v>0</v>
      </c>
      <c r="W60" s="276"/>
      <c r="X60" s="279">
        <f t="shared" si="6"/>
        <v>114</v>
      </c>
      <c r="Y60" s="280">
        <f t="shared" si="7"/>
        <v>798</v>
      </c>
      <c r="Z60" s="275">
        <f t="shared" si="8"/>
        <v>0</v>
      </c>
      <c r="AA60" s="276"/>
      <c r="AB60" s="277"/>
      <c r="AC60" s="278">
        <f t="shared" si="9"/>
        <v>0</v>
      </c>
      <c r="AD60" s="275">
        <f t="shared" si="10"/>
        <v>684</v>
      </c>
      <c r="AE60" s="277">
        <f t="shared" si="11"/>
        <v>0</v>
      </c>
      <c r="AF60" s="276"/>
      <c r="AG60" s="279">
        <f t="shared" si="12"/>
        <v>114</v>
      </c>
      <c r="AH60" s="280">
        <f t="shared" si="13"/>
        <v>798</v>
      </c>
      <c r="AI60" s="280">
        <f t="shared" si="14"/>
        <v>1596</v>
      </c>
      <c r="AJ60" s="281" t="s">
        <v>128</v>
      </c>
      <c r="AK60" s="274">
        <v>0.33</v>
      </c>
      <c r="AL60" s="274" t="s">
        <v>128</v>
      </c>
      <c r="AM60" s="272">
        <v>0.5</v>
      </c>
      <c r="AN60" s="189">
        <f t="shared" si="27"/>
        <v>0.5</v>
      </c>
      <c r="AO60" s="189">
        <f t="shared" si="28"/>
        <v>0.5</v>
      </c>
      <c r="AP60" s="189">
        <f t="shared" si="29"/>
        <v>0.5</v>
      </c>
      <c r="AQ60" s="189">
        <f t="shared" si="30"/>
        <v>0.5</v>
      </c>
      <c r="AR60" s="189">
        <f t="shared" si="31"/>
        <v>0.5</v>
      </c>
      <c r="AS60" s="189"/>
      <c r="AT60" s="282"/>
      <c r="AU60" s="283"/>
      <c r="AV60" s="284"/>
      <c r="AW60" s="282">
        <v>1</v>
      </c>
      <c r="AX60" s="283"/>
      <c r="AY60" s="284">
        <v>1</v>
      </c>
      <c r="AZ60" s="282"/>
      <c r="BA60" s="283"/>
      <c r="BB60" s="284"/>
      <c r="BC60" s="282">
        <v>1</v>
      </c>
      <c r="BD60" s="283"/>
      <c r="BE60" s="284">
        <v>1</v>
      </c>
      <c r="BG60" s="193">
        <f t="shared" si="15"/>
        <v>0</v>
      </c>
      <c r="BH60" s="285"/>
      <c r="BI60" s="286">
        <f t="shared" si="16"/>
        <v>0</v>
      </c>
      <c r="BJ60" s="287">
        <f t="shared" si="17"/>
        <v>0</v>
      </c>
      <c r="BK60" s="288">
        <f t="shared" si="18"/>
        <v>1368</v>
      </c>
      <c r="BL60" s="286">
        <f t="shared" si="19"/>
        <v>0</v>
      </c>
      <c r="BM60" s="289"/>
      <c r="BN60" s="290">
        <f t="shared" si="20"/>
        <v>228</v>
      </c>
      <c r="BO60" s="291">
        <f t="shared" si="21"/>
        <v>0</v>
      </c>
      <c r="BP60" s="292"/>
      <c r="BQ60" s="293">
        <f t="shared" si="22"/>
        <v>0</v>
      </c>
      <c r="BR60" s="294">
        <f t="shared" si="23"/>
        <v>0</v>
      </c>
      <c r="BS60" s="288">
        <f t="shared" si="24"/>
        <v>1368</v>
      </c>
      <c r="BT60" s="286">
        <f t="shared" si="25"/>
        <v>0</v>
      </c>
      <c r="BU60" s="289"/>
      <c r="BV60" s="290">
        <f t="shared" si="26"/>
        <v>228</v>
      </c>
    </row>
    <row r="61" spans="1:74" s="315" customFormat="1" ht="12.75" thickBot="1">
      <c r="A61" s="295"/>
      <c r="B61" s="296"/>
      <c r="C61" s="297"/>
      <c r="D61" s="297"/>
      <c r="E61" s="298"/>
      <c r="F61" s="299"/>
      <c r="G61" s="300"/>
      <c r="H61" s="300"/>
      <c r="I61" s="301"/>
      <c r="J61" s="301"/>
      <c r="K61" s="302"/>
      <c r="L61" s="303"/>
      <c r="M61" s="304"/>
      <c r="N61" s="304"/>
      <c r="O61" s="304"/>
      <c r="P61" s="304"/>
      <c r="Q61" s="305">
        <f>SUM(Q47:Q60)</f>
        <v>19417.5</v>
      </c>
      <c r="R61" s="306"/>
      <c r="S61" s="306">
        <f>SUM(S47:S60)</f>
        <v>0</v>
      </c>
      <c r="T61" s="307">
        <f>SUM(T47:T60)</f>
        <v>2310</v>
      </c>
      <c r="U61" s="305">
        <f>SUM(U47:U60)</f>
        <v>5615</v>
      </c>
      <c r="V61" s="306">
        <f>SUM(V47:V60)</f>
        <v>19417.5</v>
      </c>
      <c r="W61" s="306"/>
      <c r="X61" s="307">
        <f>SUM(X47:X60)</f>
        <v>3296</v>
      </c>
      <c r="Y61" s="308">
        <f>SUM(Y47:Y60)</f>
        <v>50056</v>
      </c>
      <c r="Z61" s="305">
        <f>SUM(Z47:Z60)</f>
        <v>19417.5</v>
      </c>
      <c r="AA61" s="306"/>
      <c r="AB61" s="306"/>
      <c r="AC61" s="307">
        <f>SUM(AC47:AC60)</f>
        <v>2310</v>
      </c>
      <c r="AD61" s="305">
        <f>SUM(AD47:AD60)</f>
        <v>3963</v>
      </c>
      <c r="AE61" s="306">
        <f>SUM(AE47:AE60)</f>
        <v>19417.5</v>
      </c>
      <c r="AF61" s="306"/>
      <c r="AG61" s="307">
        <f aca="true" t="shared" si="32" ref="AG61:AM61">SUM(AG47:AG60)</f>
        <v>1208</v>
      </c>
      <c r="AH61" s="308">
        <f t="shared" si="32"/>
        <v>46316</v>
      </c>
      <c r="AI61" s="308">
        <f t="shared" si="32"/>
        <v>96372</v>
      </c>
      <c r="AJ61" s="309">
        <f t="shared" si="32"/>
        <v>4</v>
      </c>
      <c r="AK61" s="310">
        <f t="shared" si="32"/>
        <v>7.48</v>
      </c>
      <c r="AL61" s="310">
        <f t="shared" si="32"/>
        <v>4</v>
      </c>
      <c r="AM61" s="311">
        <f t="shared" si="32"/>
        <v>6.65</v>
      </c>
      <c r="AN61" s="189">
        <f t="shared" si="27"/>
        <v>0.5</v>
      </c>
      <c r="AO61" s="189">
        <f t="shared" si="28"/>
        <v>0.5</v>
      </c>
      <c r="AP61" s="189">
        <f t="shared" si="29"/>
        <v>0.5</v>
      </c>
      <c r="AQ61" s="189">
        <f t="shared" si="30"/>
        <v>0.5</v>
      </c>
      <c r="AR61" s="189">
        <f t="shared" si="31"/>
        <v>0.5</v>
      </c>
      <c r="AS61" s="189"/>
      <c r="AT61" s="312"/>
      <c r="AU61" s="313"/>
      <c r="AV61" s="314"/>
      <c r="AW61" s="312"/>
      <c r="AX61" s="313"/>
      <c r="AY61" s="314"/>
      <c r="AZ61" s="312"/>
      <c r="BA61" s="313"/>
      <c r="BB61" s="314"/>
      <c r="BC61" s="312"/>
      <c r="BD61" s="313"/>
      <c r="BE61" s="314"/>
      <c r="BG61" s="316">
        <f>SUM(BG47:BG60)</f>
        <v>38835</v>
      </c>
      <c r="BH61" s="310"/>
      <c r="BI61" s="317">
        <f>SUM(BI47:BI60)</f>
        <v>0</v>
      </c>
      <c r="BJ61" s="318">
        <f>SUM(BJ47:BJ60)</f>
        <v>4620</v>
      </c>
      <c r="BK61" s="316">
        <f>SUM(BK47:BK60)</f>
        <v>11230</v>
      </c>
      <c r="BL61" s="317">
        <f>SUM(BL47:BL60)</f>
        <v>38835</v>
      </c>
      <c r="BM61" s="317"/>
      <c r="BN61" s="318">
        <f>SUM(BN47:BN60)</f>
        <v>6592</v>
      </c>
      <c r="BO61" s="316">
        <f>SUM(BO47:BO60)</f>
        <v>38835</v>
      </c>
      <c r="BP61" s="317"/>
      <c r="BQ61" s="317"/>
      <c r="BR61" s="318">
        <f>SUM(BR47:BR60)</f>
        <v>4620</v>
      </c>
      <c r="BS61" s="316">
        <f>SUM(BS47:BS60)</f>
        <v>7926</v>
      </c>
      <c r="BT61" s="317">
        <f>SUM(BT47:BT60)</f>
        <v>38835</v>
      </c>
      <c r="BU61" s="317"/>
      <c r="BV61" s="318">
        <f>SUM(BV47:BV60)</f>
        <v>2416</v>
      </c>
    </row>
    <row r="62" spans="1:74" ht="12">
      <c r="A62" s="200">
        <v>15</v>
      </c>
      <c r="B62" s="201">
        <v>2</v>
      </c>
      <c r="C62" s="319" t="s">
        <v>158</v>
      </c>
      <c r="D62" s="320" t="s">
        <v>159</v>
      </c>
      <c r="E62" s="321">
        <v>7.75</v>
      </c>
      <c r="F62" s="322" t="s">
        <v>160</v>
      </c>
      <c r="G62" s="319" t="s">
        <v>132</v>
      </c>
      <c r="H62" s="323"/>
      <c r="I62" s="324">
        <v>62</v>
      </c>
      <c r="J62" s="324">
        <v>51</v>
      </c>
      <c r="K62" s="325" t="s">
        <v>127</v>
      </c>
      <c r="L62" s="326">
        <v>0.5</v>
      </c>
      <c r="M62" s="327">
        <v>3</v>
      </c>
      <c r="N62" s="328">
        <f aca="true" t="shared" si="33" ref="N62:N104">(I62*M62)+(J62*M62)</f>
        <v>339</v>
      </c>
      <c r="O62" s="329"/>
      <c r="P62" s="209"/>
      <c r="Q62" s="330">
        <f aca="true" t="shared" si="34" ref="Q62:Q104">N62*AN62*AT62</f>
        <v>0</v>
      </c>
      <c r="R62" s="331"/>
      <c r="S62" s="332">
        <f aca="true" t="shared" si="35" ref="S62:S104">N62*AP62*AU62</f>
        <v>0</v>
      </c>
      <c r="T62" s="333">
        <f aca="true" t="shared" si="36" ref="T62:T104">MAX(I62:J62)*AR62*AV62</f>
        <v>0</v>
      </c>
      <c r="U62" s="330">
        <f aca="true" t="shared" si="37" ref="U62:U104">N62*AN62*AW62</f>
        <v>0</v>
      </c>
      <c r="V62" s="332">
        <f aca="true" t="shared" si="38" ref="V62:V104">N62*AP62*AX62</f>
        <v>0</v>
      </c>
      <c r="W62" s="331"/>
      <c r="X62" s="334">
        <f aca="true" t="shared" si="39" ref="X62:X104">MAX(I62:J62)*AY62*AR62</f>
        <v>0</v>
      </c>
      <c r="Y62" s="335">
        <f aca="true" t="shared" si="40" ref="Y62:Y104">SUM(Q62:X62)</f>
        <v>0</v>
      </c>
      <c r="Z62" s="330">
        <f aca="true" t="shared" si="41" ref="Z62:Z104">N62*AN62*AZ62</f>
        <v>169.5</v>
      </c>
      <c r="AA62" s="331"/>
      <c r="AB62" s="332">
        <f aca="true" t="shared" si="42" ref="AB62:AB104">N62*AP62*BA62</f>
        <v>0</v>
      </c>
      <c r="AC62" s="333">
        <f aca="true" t="shared" si="43" ref="AC62:AC104">MAX(I62:J62)*AR62*BB62</f>
        <v>31</v>
      </c>
      <c r="AD62" s="330">
        <f aca="true" t="shared" si="44" ref="AD62:AD104">N62*AN62*BC62</f>
        <v>0</v>
      </c>
      <c r="AE62" s="332">
        <f aca="true" t="shared" si="45" ref="AE62:AE104">N62*AP62*BD62</f>
        <v>0</v>
      </c>
      <c r="AF62" s="336"/>
      <c r="AG62" s="334">
        <f aca="true" t="shared" si="46" ref="AG62:AG104">MAX(I62:J62)*AR62*BE62</f>
        <v>0</v>
      </c>
      <c r="AH62" s="337">
        <f aca="true" t="shared" si="47" ref="AH62:AH104">SUM(Z62:AG62)</f>
        <v>200.5</v>
      </c>
      <c r="AI62" s="337">
        <f aca="true" t="shared" si="48" ref="AI62:AI104">Y62+AH62</f>
        <v>200.5</v>
      </c>
      <c r="AJ62" s="338" t="s">
        <v>128</v>
      </c>
      <c r="AK62" s="339" t="s">
        <v>128</v>
      </c>
      <c r="AL62" s="339">
        <v>0.5</v>
      </c>
      <c r="AM62" s="340" t="s">
        <v>128</v>
      </c>
      <c r="AN62" s="189">
        <f t="shared" si="27"/>
        <v>0.5</v>
      </c>
      <c r="AO62" s="189">
        <f t="shared" si="28"/>
        <v>0.5</v>
      </c>
      <c r="AP62" s="189">
        <f t="shared" si="29"/>
        <v>0.5</v>
      </c>
      <c r="AQ62" s="189">
        <f t="shared" si="30"/>
        <v>0.5</v>
      </c>
      <c r="AR62" s="189">
        <f t="shared" si="31"/>
        <v>0.5</v>
      </c>
      <c r="AS62" s="341"/>
      <c r="AT62" s="342"/>
      <c r="AU62" s="343"/>
      <c r="AV62" s="344"/>
      <c r="AW62" s="342"/>
      <c r="AX62" s="343"/>
      <c r="AY62" s="344"/>
      <c r="AZ62" s="342">
        <v>1</v>
      </c>
      <c r="BA62" s="343"/>
      <c r="BB62" s="344">
        <v>1</v>
      </c>
      <c r="BC62" s="342"/>
      <c r="BD62" s="343"/>
      <c r="BE62" s="344"/>
      <c r="BG62" s="193">
        <f aca="true" t="shared" si="49" ref="BG62:BG104">N62*AT62</f>
        <v>0</v>
      </c>
      <c r="BH62" s="345"/>
      <c r="BI62" s="195">
        <f aca="true" t="shared" si="50" ref="BI62:BI104">N62*AU62</f>
        <v>0</v>
      </c>
      <c r="BJ62" s="196">
        <f aca="true" t="shared" si="51" ref="BJ62:BJ104">MAX(I62:J62)*AV62</f>
        <v>0</v>
      </c>
      <c r="BK62" s="197">
        <f aca="true" t="shared" si="52" ref="BK62:BK104">N62*AW62</f>
        <v>0</v>
      </c>
      <c r="BL62" s="195">
        <f aca="true" t="shared" si="53" ref="BL62:BL104">N62*AX62</f>
        <v>0</v>
      </c>
      <c r="BM62" s="198"/>
      <c r="BN62" s="199">
        <f aca="true" t="shared" si="54" ref="BN62:BN104">MAX(I62:J62)*AY62</f>
        <v>0</v>
      </c>
      <c r="BO62" s="197">
        <f aca="true" t="shared" si="55" ref="BO62:BO104">N62*AZ62</f>
        <v>339</v>
      </c>
      <c r="BP62" s="198"/>
      <c r="BQ62" s="195">
        <f aca="true" t="shared" si="56" ref="BQ62:BQ104">N62*BA62</f>
        <v>0</v>
      </c>
      <c r="BR62" s="196">
        <f aca="true" t="shared" si="57" ref="BR62:BR104">MAX(I62:J62)*BB62</f>
        <v>62</v>
      </c>
      <c r="BS62" s="197">
        <f aca="true" t="shared" si="58" ref="BS62:BS104">N62*BC62</f>
        <v>0</v>
      </c>
      <c r="BT62" s="195">
        <f aca="true" t="shared" si="59" ref="BT62:BT104">N62*BD62</f>
        <v>0</v>
      </c>
      <c r="BU62" s="198"/>
      <c r="BV62" s="199">
        <f aca="true" t="shared" si="60" ref="BV62:BV104">MAX(I62:J62)*BE62</f>
        <v>0</v>
      </c>
    </row>
    <row r="63" spans="1:74" ht="12">
      <c r="A63" s="200">
        <v>16</v>
      </c>
      <c r="B63" s="201">
        <v>2</v>
      </c>
      <c r="C63" s="201" t="s">
        <v>161</v>
      </c>
      <c r="D63" s="202" t="s">
        <v>162</v>
      </c>
      <c r="E63" s="203">
        <v>9.76</v>
      </c>
      <c r="F63" s="204" t="s">
        <v>163</v>
      </c>
      <c r="G63" s="201" t="s">
        <v>132</v>
      </c>
      <c r="H63" s="201"/>
      <c r="I63" s="205">
        <v>39</v>
      </c>
      <c r="J63" s="205">
        <v>59</v>
      </c>
      <c r="K63" s="206" t="s">
        <v>127</v>
      </c>
      <c r="L63" s="207">
        <v>0.5</v>
      </c>
      <c r="M63" s="208">
        <v>3</v>
      </c>
      <c r="N63" s="346">
        <f t="shared" si="33"/>
        <v>294</v>
      </c>
      <c r="O63" s="347"/>
      <c r="P63" s="209"/>
      <c r="Q63" s="210">
        <f t="shared" si="34"/>
        <v>0</v>
      </c>
      <c r="R63" s="211"/>
      <c r="S63" s="212">
        <f t="shared" si="35"/>
        <v>0</v>
      </c>
      <c r="T63" s="213">
        <f t="shared" si="36"/>
        <v>0</v>
      </c>
      <c r="U63" s="210">
        <f t="shared" si="37"/>
        <v>0</v>
      </c>
      <c r="V63" s="212">
        <f t="shared" si="38"/>
        <v>0</v>
      </c>
      <c r="W63" s="211"/>
      <c r="X63" s="214">
        <f t="shared" si="39"/>
        <v>0</v>
      </c>
      <c r="Y63" s="348">
        <f t="shared" si="40"/>
        <v>0</v>
      </c>
      <c r="Z63" s="210">
        <f t="shared" si="41"/>
        <v>147</v>
      </c>
      <c r="AA63" s="211"/>
      <c r="AB63" s="212">
        <f t="shared" si="42"/>
        <v>0</v>
      </c>
      <c r="AC63" s="213">
        <f t="shared" si="43"/>
        <v>29.5</v>
      </c>
      <c r="AD63" s="210">
        <f t="shared" si="44"/>
        <v>0</v>
      </c>
      <c r="AE63" s="212">
        <f t="shared" si="45"/>
        <v>0</v>
      </c>
      <c r="AF63" s="349"/>
      <c r="AG63" s="214">
        <f t="shared" si="46"/>
        <v>0</v>
      </c>
      <c r="AH63" s="215">
        <f t="shared" si="47"/>
        <v>176.5</v>
      </c>
      <c r="AI63" s="215">
        <f t="shared" si="48"/>
        <v>176.5</v>
      </c>
      <c r="AJ63" s="216" t="s">
        <v>128</v>
      </c>
      <c r="AK63" s="209" t="s">
        <v>128</v>
      </c>
      <c r="AL63" s="209">
        <v>0.33</v>
      </c>
      <c r="AM63" s="207" t="s">
        <v>128</v>
      </c>
      <c r="AN63" s="189">
        <f t="shared" si="27"/>
        <v>0.5</v>
      </c>
      <c r="AO63" s="189">
        <f t="shared" si="28"/>
        <v>0.5</v>
      </c>
      <c r="AP63" s="189">
        <f t="shared" si="29"/>
        <v>0.5</v>
      </c>
      <c r="AQ63" s="189">
        <f t="shared" si="30"/>
        <v>0.5</v>
      </c>
      <c r="AR63" s="189">
        <f t="shared" si="31"/>
        <v>0.5</v>
      </c>
      <c r="AS63" s="341"/>
      <c r="AT63" s="350"/>
      <c r="AU63" s="351"/>
      <c r="AV63" s="352"/>
      <c r="AW63" s="350"/>
      <c r="AX63" s="351"/>
      <c r="AY63" s="352"/>
      <c r="AZ63" s="350">
        <v>1</v>
      </c>
      <c r="BA63" s="351"/>
      <c r="BB63" s="352">
        <v>1</v>
      </c>
      <c r="BC63" s="350"/>
      <c r="BD63" s="351"/>
      <c r="BE63" s="352"/>
      <c r="BG63" s="193">
        <f t="shared" si="49"/>
        <v>0</v>
      </c>
      <c r="BH63" s="220"/>
      <c r="BI63" s="195">
        <f t="shared" si="50"/>
        <v>0</v>
      </c>
      <c r="BJ63" s="196">
        <f t="shared" si="51"/>
        <v>0</v>
      </c>
      <c r="BK63" s="197">
        <f t="shared" si="52"/>
        <v>0</v>
      </c>
      <c r="BL63" s="195">
        <f t="shared" si="53"/>
        <v>0</v>
      </c>
      <c r="BM63" s="198"/>
      <c r="BN63" s="199">
        <f t="shared" si="54"/>
        <v>0</v>
      </c>
      <c r="BO63" s="197">
        <f t="shared" si="55"/>
        <v>294</v>
      </c>
      <c r="BP63" s="198"/>
      <c r="BQ63" s="195">
        <f t="shared" si="56"/>
        <v>0</v>
      </c>
      <c r="BR63" s="196">
        <f t="shared" si="57"/>
        <v>59</v>
      </c>
      <c r="BS63" s="197">
        <f t="shared" si="58"/>
        <v>0</v>
      </c>
      <c r="BT63" s="195">
        <f t="shared" si="59"/>
        <v>0</v>
      </c>
      <c r="BU63" s="198"/>
      <c r="BV63" s="199">
        <f t="shared" si="60"/>
        <v>0</v>
      </c>
    </row>
    <row r="64" spans="1:74" ht="12">
      <c r="A64" s="225">
        <v>17</v>
      </c>
      <c r="B64" s="226">
        <v>2</v>
      </c>
      <c r="C64" s="226" t="s">
        <v>161</v>
      </c>
      <c r="D64" s="227" t="s">
        <v>164</v>
      </c>
      <c r="E64" s="228">
        <v>11.73</v>
      </c>
      <c r="F64" s="229" t="s">
        <v>163</v>
      </c>
      <c r="G64" s="226" t="s">
        <v>132</v>
      </c>
      <c r="H64" s="226" t="s">
        <v>133</v>
      </c>
      <c r="I64" s="230">
        <v>322</v>
      </c>
      <c r="J64" s="230">
        <v>323</v>
      </c>
      <c r="K64" s="231" t="s">
        <v>127</v>
      </c>
      <c r="L64" s="232">
        <v>1</v>
      </c>
      <c r="M64" s="233">
        <v>3</v>
      </c>
      <c r="N64" s="353">
        <f t="shared" si="33"/>
        <v>1935</v>
      </c>
      <c r="O64" s="354"/>
      <c r="P64" s="234"/>
      <c r="Q64" s="235">
        <f t="shared" si="34"/>
        <v>967.5</v>
      </c>
      <c r="R64" s="236"/>
      <c r="S64" s="237">
        <f t="shared" si="35"/>
        <v>0</v>
      </c>
      <c r="T64" s="238">
        <f t="shared" si="36"/>
        <v>161.5</v>
      </c>
      <c r="U64" s="235">
        <f t="shared" si="37"/>
        <v>0</v>
      </c>
      <c r="V64" s="237">
        <f t="shared" si="38"/>
        <v>0</v>
      </c>
      <c r="W64" s="236"/>
      <c r="X64" s="239">
        <f t="shared" si="39"/>
        <v>0</v>
      </c>
      <c r="Y64" s="355">
        <f t="shared" si="40"/>
        <v>1129</v>
      </c>
      <c r="Z64" s="235">
        <f t="shared" si="41"/>
        <v>967.5</v>
      </c>
      <c r="AA64" s="236"/>
      <c r="AB64" s="237">
        <f t="shared" si="42"/>
        <v>0</v>
      </c>
      <c r="AC64" s="238">
        <f t="shared" si="43"/>
        <v>161.5</v>
      </c>
      <c r="AD64" s="235">
        <f t="shared" si="44"/>
        <v>0</v>
      </c>
      <c r="AE64" s="237">
        <f t="shared" si="45"/>
        <v>0</v>
      </c>
      <c r="AF64" s="356"/>
      <c r="AG64" s="239">
        <f t="shared" si="46"/>
        <v>0</v>
      </c>
      <c r="AH64" s="240">
        <f t="shared" si="47"/>
        <v>1129</v>
      </c>
      <c r="AI64" s="240">
        <f t="shared" si="48"/>
        <v>2258</v>
      </c>
      <c r="AJ64" s="241">
        <v>0.5</v>
      </c>
      <c r="AK64" s="234" t="s">
        <v>128</v>
      </c>
      <c r="AL64" s="234">
        <v>0.5</v>
      </c>
      <c r="AM64" s="232" t="s">
        <v>128</v>
      </c>
      <c r="AN64" s="189">
        <f t="shared" si="27"/>
        <v>0.5</v>
      </c>
      <c r="AO64" s="189">
        <f t="shared" si="28"/>
        <v>0.5</v>
      </c>
      <c r="AP64" s="189">
        <f t="shared" si="29"/>
        <v>0.5</v>
      </c>
      <c r="AQ64" s="189">
        <f t="shared" si="30"/>
        <v>0.5</v>
      </c>
      <c r="AR64" s="189">
        <f t="shared" si="31"/>
        <v>0.5</v>
      </c>
      <c r="AS64" s="341"/>
      <c r="AT64" s="357">
        <v>1</v>
      </c>
      <c r="AU64" s="358"/>
      <c r="AV64" s="359">
        <v>1</v>
      </c>
      <c r="AW64" s="357"/>
      <c r="AX64" s="358"/>
      <c r="AY64" s="359"/>
      <c r="AZ64" s="357">
        <v>1</v>
      </c>
      <c r="BA64" s="358"/>
      <c r="BB64" s="359">
        <v>1</v>
      </c>
      <c r="BC64" s="357"/>
      <c r="BD64" s="358"/>
      <c r="BE64" s="359"/>
      <c r="BG64" s="193">
        <f t="shared" si="49"/>
        <v>1935</v>
      </c>
      <c r="BH64" s="220"/>
      <c r="BI64" s="195">
        <f t="shared" si="50"/>
        <v>0</v>
      </c>
      <c r="BJ64" s="196">
        <f t="shared" si="51"/>
        <v>323</v>
      </c>
      <c r="BK64" s="197">
        <f t="shared" si="52"/>
        <v>0</v>
      </c>
      <c r="BL64" s="195">
        <f t="shared" si="53"/>
        <v>0</v>
      </c>
      <c r="BM64" s="198"/>
      <c r="BN64" s="199">
        <f t="shared" si="54"/>
        <v>0</v>
      </c>
      <c r="BO64" s="197">
        <f t="shared" si="55"/>
        <v>1935</v>
      </c>
      <c r="BP64" s="198"/>
      <c r="BQ64" s="195">
        <f t="shared" si="56"/>
        <v>0</v>
      </c>
      <c r="BR64" s="196">
        <f t="shared" si="57"/>
        <v>323</v>
      </c>
      <c r="BS64" s="197">
        <f t="shared" si="58"/>
        <v>0</v>
      </c>
      <c r="BT64" s="195">
        <f t="shared" si="59"/>
        <v>0</v>
      </c>
      <c r="BU64" s="198"/>
      <c r="BV64" s="199">
        <f t="shared" si="60"/>
        <v>0</v>
      </c>
    </row>
    <row r="65" spans="1:74" ht="12">
      <c r="A65" s="225">
        <v>18</v>
      </c>
      <c r="B65" s="226">
        <v>2</v>
      </c>
      <c r="C65" s="226" t="s">
        <v>161</v>
      </c>
      <c r="D65" s="227" t="s">
        <v>165</v>
      </c>
      <c r="E65" s="228">
        <v>12.5</v>
      </c>
      <c r="F65" s="229" t="s">
        <v>163</v>
      </c>
      <c r="G65" s="226" t="s">
        <v>132</v>
      </c>
      <c r="H65" s="226" t="s">
        <v>133</v>
      </c>
      <c r="I65" s="230">
        <v>131</v>
      </c>
      <c r="J65" s="230">
        <v>131</v>
      </c>
      <c r="K65" s="231" t="s">
        <v>134</v>
      </c>
      <c r="L65" s="232">
        <v>1</v>
      </c>
      <c r="M65" s="233">
        <v>2.5</v>
      </c>
      <c r="N65" s="353">
        <f t="shared" si="33"/>
        <v>655</v>
      </c>
      <c r="O65" s="354"/>
      <c r="P65" s="234"/>
      <c r="Q65" s="235">
        <f t="shared" si="34"/>
        <v>327.5</v>
      </c>
      <c r="R65" s="236"/>
      <c r="S65" s="237">
        <f t="shared" si="35"/>
        <v>0</v>
      </c>
      <c r="T65" s="238">
        <f t="shared" si="36"/>
        <v>65.5</v>
      </c>
      <c r="U65" s="235">
        <f t="shared" si="37"/>
        <v>0</v>
      </c>
      <c r="V65" s="237">
        <f t="shared" si="38"/>
        <v>0</v>
      </c>
      <c r="W65" s="236"/>
      <c r="X65" s="239">
        <f t="shared" si="39"/>
        <v>0</v>
      </c>
      <c r="Y65" s="355">
        <f t="shared" si="40"/>
        <v>393</v>
      </c>
      <c r="Z65" s="235">
        <f t="shared" si="41"/>
        <v>327.5</v>
      </c>
      <c r="AA65" s="236"/>
      <c r="AB65" s="237">
        <f t="shared" si="42"/>
        <v>0</v>
      </c>
      <c r="AC65" s="238">
        <f t="shared" si="43"/>
        <v>65.5</v>
      </c>
      <c r="AD65" s="235">
        <f t="shared" si="44"/>
        <v>0</v>
      </c>
      <c r="AE65" s="237">
        <f t="shared" si="45"/>
        <v>0</v>
      </c>
      <c r="AF65" s="356"/>
      <c r="AG65" s="239">
        <f t="shared" si="46"/>
        <v>0</v>
      </c>
      <c r="AH65" s="240">
        <f t="shared" si="47"/>
        <v>393</v>
      </c>
      <c r="AI65" s="240">
        <f t="shared" si="48"/>
        <v>786</v>
      </c>
      <c r="AJ65" s="241">
        <v>0.33</v>
      </c>
      <c r="AK65" s="234" t="s">
        <v>128</v>
      </c>
      <c r="AL65" s="234">
        <v>0.33</v>
      </c>
      <c r="AM65" s="232" t="s">
        <v>128</v>
      </c>
      <c r="AN65" s="189">
        <f t="shared" si="27"/>
        <v>0.5</v>
      </c>
      <c r="AO65" s="189">
        <f t="shared" si="28"/>
        <v>0.5</v>
      </c>
      <c r="AP65" s="189">
        <f t="shared" si="29"/>
        <v>0.5</v>
      </c>
      <c r="AQ65" s="189">
        <f t="shared" si="30"/>
        <v>0.5</v>
      </c>
      <c r="AR65" s="189">
        <f t="shared" si="31"/>
        <v>0.5</v>
      </c>
      <c r="AS65" s="341"/>
      <c r="AT65" s="357">
        <v>1</v>
      </c>
      <c r="AU65" s="358"/>
      <c r="AV65" s="359">
        <v>1</v>
      </c>
      <c r="AW65" s="357"/>
      <c r="AX65" s="358"/>
      <c r="AY65" s="359"/>
      <c r="AZ65" s="357">
        <v>1</v>
      </c>
      <c r="BA65" s="358"/>
      <c r="BB65" s="359">
        <v>1</v>
      </c>
      <c r="BC65" s="357"/>
      <c r="BD65" s="358"/>
      <c r="BE65" s="359"/>
      <c r="BG65" s="193">
        <f t="shared" si="49"/>
        <v>655</v>
      </c>
      <c r="BH65" s="220"/>
      <c r="BI65" s="195">
        <f t="shared" si="50"/>
        <v>0</v>
      </c>
      <c r="BJ65" s="196">
        <f t="shared" si="51"/>
        <v>131</v>
      </c>
      <c r="BK65" s="197">
        <f t="shared" si="52"/>
        <v>0</v>
      </c>
      <c r="BL65" s="195">
        <f t="shared" si="53"/>
        <v>0</v>
      </c>
      <c r="BM65" s="198"/>
      <c r="BN65" s="199">
        <f t="shared" si="54"/>
        <v>0</v>
      </c>
      <c r="BO65" s="197">
        <f t="shared" si="55"/>
        <v>655</v>
      </c>
      <c r="BP65" s="198"/>
      <c r="BQ65" s="195">
        <f t="shared" si="56"/>
        <v>0</v>
      </c>
      <c r="BR65" s="196">
        <f t="shared" si="57"/>
        <v>131</v>
      </c>
      <c r="BS65" s="197">
        <f t="shared" si="58"/>
        <v>0</v>
      </c>
      <c r="BT65" s="195">
        <f t="shared" si="59"/>
        <v>0</v>
      </c>
      <c r="BU65" s="198"/>
      <c r="BV65" s="199">
        <f t="shared" si="60"/>
        <v>0</v>
      </c>
    </row>
    <row r="66" spans="1:74" ht="12">
      <c r="A66" s="225">
        <v>19</v>
      </c>
      <c r="B66" s="226">
        <v>2</v>
      </c>
      <c r="C66" s="226" t="s">
        <v>161</v>
      </c>
      <c r="D66" s="227" t="s">
        <v>166</v>
      </c>
      <c r="E66" s="228">
        <v>13</v>
      </c>
      <c r="F66" s="229" t="s">
        <v>163</v>
      </c>
      <c r="G66" s="226" t="s">
        <v>132</v>
      </c>
      <c r="H66" s="226" t="s">
        <v>133</v>
      </c>
      <c r="I66" s="230">
        <v>240</v>
      </c>
      <c r="J66" s="230">
        <f>I66</f>
        <v>240</v>
      </c>
      <c r="K66" s="231" t="s">
        <v>134</v>
      </c>
      <c r="L66" s="232">
        <v>1</v>
      </c>
      <c r="M66" s="233">
        <v>2.5</v>
      </c>
      <c r="N66" s="353">
        <f t="shared" si="33"/>
        <v>1200</v>
      </c>
      <c r="O66" s="354"/>
      <c r="P66" s="234"/>
      <c r="Q66" s="235">
        <f t="shared" si="34"/>
        <v>600</v>
      </c>
      <c r="R66" s="236"/>
      <c r="S66" s="237">
        <f t="shared" si="35"/>
        <v>0</v>
      </c>
      <c r="T66" s="238">
        <f t="shared" si="36"/>
        <v>120</v>
      </c>
      <c r="U66" s="235">
        <f t="shared" si="37"/>
        <v>0</v>
      </c>
      <c r="V66" s="237">
        <f t="shared" si="38"/>
        <v>0</v>
      </c>
      <c r="W66" s="236"/>
      <c r="X66" s="239">
        <f t="shared" si="39"/>
        <v>0</v>
      </c>
      <c r="Y66" s="355">
        <f t="shared" si="40"/>
        <v>720</v>
      </c>
      <c r="Z66" s="235">
        <f t="shared" si="41"/>
        <v>600</v>
      </c>
      <c r="AA66" s="236"/>
      <c r="AB66" s="237">
        <f t="shared" si="42"/>
        <v>0</v>
      </c>
      <c r="AC66" s="238">
        <f t="shared" si="43"/>
        <v>120</v>
      </c>
      <c r="AD66" s="235">
        <f t="shared" si="44"/>
        <v>0</v>
      </c>
      <c r="AE66" s="237">
        <f t="shared" si="45"/>
        <v>0</v>
      </c>
      <c r="AF66" s="356"/>
      <c r="AG66" s="239">
        <f t="shared" si="46"/>
        <v>0</v>
      </c>
      <c r="AH66" s="240">
        <f t="shared" si="47"/>
        <v>720</v>
      </c>
      <c r="AI66" s="240">
        <f t="shared" si="48"/>
        <v>1440</v>
      </c>
      <c r="AJ66" s="241">
        <v>0.5</v>
      </c>
      <c r="AK66" s="234" t="s">
        <v>128</v>
      </c>
      <c r="AL66" s="234">
        <v>0.5</v>
      </c>
      <c r="AM66" s="232" t="s">
        <v>128</v>
      </c>
      <c r="AN66" s="189">
        <f t="shared" si="27"/>
        <v>0.5</v>
      </c>
      <c r="AO66" s="189">
        <f t="shared" si="28"/>
        <v>0.5</v>
      </c>
      <c r="AP66" s="189">
        <f t="shared" si="29"/>
        <v>0.5</v>
      </c>
      <c r="AQ66" s="189">
        <f t="shared" si="30"/>
        <v>0.5</v>
      </c>
      <c r="AR66" s="189">
        <f t="shared" si="31"/>
        <v>0.5</v>
      </c>
      <c r="AS66" s="341"/>
      <c r="AT66" s="357">
        <v>1</v>
      </c>
      <c r="AU66" s="358"/>
      <c r="AV66" s="359">
        <v>1</v>
      </c>
      <c r="AW66" s="357"/>
      <c r="AX66" s="358"/>
      <c r="AY66" s="359"/>
      <c r="AZ66" s="357">
        <v>1</v>
      </c>
      <c r="BA66" s="358"/>
      <c r="BB66" s="359">
        <v>1</v>
      </c>
      <c r="BC66" s="357"/>
      <c r="BD66" s="358"/>
      <c r="BE66" s="359"/>
      <c r="BG66" s="193">
        <f t="shared" si="49"/>
        <v>1200</v>
      </c>
      <c r="BH66" s="220"/>
      <c r="BI66" s="195">
        <f t="shared" si="50"/>
        <v>0</v>
      </c>
      <c r="BJ66" s="196">
        <f t="shared" si="51"/>
        <v>240</v>
      </c>
      <c r="BK66" s="197">
        <f t="shared" si="52"/>
        <v>0</v>
      </c>
      <c r="BL66" s="195">
        <f t="shared" si="53"/>
        <v>0</v>
      </c>
      <c r="BM66" s="198"/>
      <c r="BN66" s="199">
        <f t="shared" si="54"/>
        <v>0</v>
      </c>
      <c r="BO66" s="197">
        <f t="shared" si="55"/>
        <v>1200</v>
      </c>
      <c r="BP66" s="198"/>
      <c r="BQ66" s="195">
        <f t="shared" si="56"/>
        <v>0</v>
      </c>
      <c r="BR66" s="196">
        <f t="shared" si="57"/>
        <v>240</v>
      </c>
      <c r="BS66" s="197">
        <f t="shared" si="58"/>
        <v>0</v>
      </c>
      <c r="BT66" s="195">
        <f t="shared" si="59"/>
        <v>0</v>
      </c>
      <c r="BU66" s="198"/>
      <c r="BV66" s="199">
        <f t="shared" si="60"/>
        <v>0</v>
      </c>
    </row>
    <row r="67" spans="1:74" ht="12">
      <c r="A67" s="200">
        <v>20</v>
      </c>
      <c r="B67" s="201">
        <v>2</v>
      </c>
      <c r="C67" s="201" t="s">
        <v>161</v>
      </c>
      <c r="D67" s="202" t="s">
        <v>167</v>
      </c>
      <c r="E67" s="203">
        <v>13.61</v>
      </c>
      <c r="F67" s="204" t="s">
        <v>163</v>
      </c>
      <c r="G67" s="201" t="s">
        <v>132</v>
      </c>
      <c r="H67" s="201"/>
      <c r="I67" s="205">
        <v>111</v>
      </c>
      <c r="J67" s="205">
        <v>109</v>
      </c>
      <c r="K67" s="206" t="s">
        <v>127</v>
      </c>
      <c r="L67" s="207">
        <v>0.5</v>
      </c>
      <c r="M67" s="208">
        <v>2.5</v>
      </c>
      <c r="N67" s="346">
        <f t="shared" si="33"/>
        <v>550</v>
      </c>
      <c r="O67" s="347"/>
      <c r="P67" s="209"/>
      <c r="Q67" s="210">
        <f t="shared" si="34"/>
        <v>0</v>
      </c>
      <c r="R67" s="211"/>
      <c r="S67" s="212">
        <f t="shared" si="35"/>
        <v>0</v>
      </c>
      <c r="T67" s="213">
        <f t="shared" si="36"/>
        <v>0</v>
      </c>
      <c r="U67" s="210">
        <f t="shared" si="37"/>
        <v>0</v>
      </c>
      <c r="V67" s="212">
        <f t="shared" si="38"/>
        <v>0</v>
      </c>
      <c r="W67" s="211"/>
      <c r="X67" s="214">
        <f t="shared" si="39"/>
        <v>0</v>
      </c>
      <c r="Y67" s="348">
        <f t="shared" si="40"/>
        <v>0</v>
      </c>
      <c r="Z67" s="210">
        <f t="shared" si="41"/>
        <v>275</v>
      </c>
      <c r="AA67" s="211"/>
      <c r="AB67" s="212">
        <f t="shared" si="42"/>
        <v>0</v>
      </c>
      <c r="AC67" s="213">
        <f t="shared" si="43"/>
        <v>55.5</v>
      </c>
      <c r="AD67" s="210">
        <f t="shared" si="44"/>
        <v>0</v>
      </c>
      <c r="AE67" s="212">
        <f t="shared" si="45"/>
        <v>0</v>
      </c>
      <c r="AF67" s="349"/>
      <c r="AG67" s="214">
        <f t="shared" si="46"/>
        <v>0</v>
      </c>
      <c r="AH67" s="215">
        <f t="shared" si="47"/>
        <v>330.5</v>
      </c>
      <c r="AI67" s="215">
        <f t="shared" si="48"/>
        <v>330.5</v>
      </c>
      <c r="AJ67" s="216" t="s">
        <v>128</v>
      </c>
      <c r="AK67" s="209" t="s">
        <v>128</v>
      </c>
      <c r="AL67" s="209">
        <v>0.33</v>
      </c>
      <c r="AM67" s="207" t="s">
        <v>128</v>
      </c>
      <c r="AN67" s="189">
        <f t="shared" si="27"/>
        <v>0.5</v>
      </c>
      <c r="AO67" s="189">
        <f t="shared" si="28"/>
        <v>0.5</v>
      </c>
      <c r="AP67" s="189">
        <f t="shared" si="29"/>
        <v>0.5</v>
      </c>
      <c r="AQ67" s="189">
        <f t="shared" si="30"/>
        <v>0.5</v>
      </c>
      <c r="AR67" s="189">
        <f t="shared" si="31"/>
        <v>0.5</v>
      </c>
      <c r="AS67" s="341"/>
      <c r="AT67" s="350"/>
      <c r="AU67" s="351"/>
      <c r="AV67" s="352"/>
      <c r="AW67" s="350"/>
      <c r="AX67" s="351"/>
      <c r="AY67" s="352"/>
      <c r="AZ67" s="350">
        <v>1</v>
      </c>
      <c r="BA67" s="351"/>
      <c r="BB67" s="352">
        <v>1</v>
      </c>
      <c r="BC67" s="350"/>
      <c r="BD67" s="351"/>
      <c r="BE67" s="352"/>
      <c r="BG67" s="193">
        <f t="shared" si="49"/>
        <v>0</v>
      </c>
      <c r="BH67" s="220"/>
      <c r="BI67" s="195">
        <f t="shared" si="50"/>
        <v>0</v>
      </c>
      <c r="BJ67" s="196">
        <f t="shared" si="51"/>
        <v>0</v>
      </c>
      <c r="BK67" s="197">
        <f t="shared" si="52"/>
        <v>0</v>
      </c>
      <c r="BL67" s="195">
        <f t="shared" si="53"/>
        <v>0</v>
      </c>
      <c r="BM67" s="198"/>
      <c r="BN67" s="199">
        <f t="shared" si="54"/>
        <v>0</v>
      </c>
      <c r="BO67" s="197">
        <f t="shared" si="55"/>
        <v>550</v>
      </c>
      <c r="BP67" s="198"/>
      <c r="BQ67" s="195">
        <f t="shared" si="56"/>
        <v>0</v>
      </c>
      <c r="BR67" s="196">
        <f t="shared" si="57"/>
        <v>111</v>
      </c>
      <c r="BS67" s="197">
        <f t="shared" si="58"/>
        <v>0</v>
      </c>
      <c r="BT67" s="195">
        <f t="shared" si="59"/>
        <v>0</v>
      </c>
      <c r="BU67" s="198"/>
      <c r="BV67" s="199">
        <f t="shared" si="60"/>
        <v>0</v>
      </c>
    </row>
    <row r="68" spans="1:74" s="367" customFormat="1" ht="12">
      <c r="A68" s="360">
        <v>21</v>
      </c>
      <c r="B68" s="361">
        <v>2</v>
      </c>
      <c r="C68" s="361" t="s">
        <v>143</v>
      </c>
      <c r="D68" s="227" t="s">
        <v>168</v>
      </c>
      <c r="E68" s="362">
        <v>194.1</v>
      </c>
      <c r="F68" s="363" t="s">
        <v>169</v>
      </c>
      <c r="G68" s="361" t="s">
        <v>132</v>
      </c>
      <c r="H68" s="226" t="s">
        <v>133</v>
      </c>
      <c r="I68" s="364">
        <v>258</v>
      </c>
      <c r="J68" s="364">
        <v>258</v>
      </c>
      <c r="K68" s="231" t="s">
        <v>127</v>
      </c>
      <c r="L68" s="232">
        <v>1</v>
      </c>
      <c r="M68" s="365">
        <v>2.45</v>
      </c>
      <c r="N68" s="353">
        <f t="shared" si="33"/>
        <v>1264.2</v>
      </c>
      <c r="O68" s="366"/>
      <c r="P68" s="234"/>
      <c r="Q68" s="235">
        <f t="shared" si="34"/>
        <v>632.1</v>
      </c>
      <c r="R68" s="236"/>
      <c r="S68" s="237">
        <f t="shared" si="35"/>
        <v>0</v>
      </c>
      <c r="T68" s="238">
        <f t="shared" si="36"/>
        <v>129</v>
      </c>
      <c r="U68" s="235">
        <f t="shared" si="37"/>
        <v>0</v>
      </c>
      <c r="V68" s="237">
        <f t="shared" si="38"/>
        <v>0</v>
      </c>
      <c r="W68" s="236"/>
      <c r="X68" s="239">
        <f t="shared" si="39"/>
        <v>0</v>
      </c>
      <c r="Y68" s="355">
        <f t="shared" si="40"/>
        <v>761.1</v>
      </c>
      <c r="Z68" s="235">
        <f t="shared" si="41"/>
        <v>632.1</v>
      </c>
      <c r="AA68" s="236"/>
      <c r="AB68" s="237">
        <f t="shared" si="42"/>
        <v>0</v>
      </c>
      <c r="AC68" s="238">
        <f t="shared" si="43"/>
        <v>129</v>
      </c>
      <c r="AD68" s="235">
        <f t="shared" si="44"/>
        <v>0</v>
      </c>
      <c r="AE68" s="237">
        <f t="shared" si="45"/>
        <v>0</v>
      </c>
      <c r="AF68" s="356"/>
      <c r="AG68" s="239">
        <f t="shared" si="46"/>
        <v>0</v>
      </c>
      <c r="AH68" s="240">
        <f t="shared" si="47"/>
        <v>761.1</v>
      </c>
      <c r="AI68" s="240">
        <f t="shared" si="48"/>
        <v>1522.2</v>
      </c>
      <c r="AJ68" s="241">
        <v>0.5</v>
      </c>
      <c r="AK68" s="234" t="s">
        <v>128</v>
      </c>
      <c r="AL68" s="234">
        <v>0.5</v>
      </c>
      <c r="AM68" s="232" t="s">
        <v>128</v>
      </c>
      <c r="AN68" s="189">
        <f t="shared" si="27"/>
        <v>0.5</v>
      </c>
      <c r="AO68" s="189">
        <f t="shared" si="28"/>
        <v>0.5</v>
      </c>
      <c r="AP68" s="189">
        <f t="shared" si="29"/>
        <v>0.5</v>
      </c>
      <c r="AQ68" s="189">
        <f t="shared" si="30"/>
        <v>0.5</v>
      </c>
      <c r="AR68" s="189">
        <f t="shared" si="31"/>
        <v>0.5</v>
      </c>
      <c r="AS68" s="341"/>
      <c r="AT68" s="357">
        <v>1</v>
      </c>
      <c r="AU68" s="358"/>
      <c r="AV68" s="359">
        <v>1</v>
      </c>
      <c r="AW68" s="357"/>
      <c r="AX68" s="358"/>
      <c r="AY68" s="359"/>
      <c r="AZ68" s="357">
        <v>1</v>
      </c>
      <c r="BA68" s="358"/>
      <c r="BB68" s="359">
        <v>1</v>
      </c>
      <c r="BC68" s="357"/>
      <c r="BD68" s="358"/>
      <c r="BE68" s="359"/>
      <c r="BG68" s="193">
        <f t="shared" si="49"/>
        <v>1264.2</v>
      </c>
      <c r="BH68" s="220"/>
      <c r="BI68" s="195">
        <f t="shared" si="50"/>
        <v>0</v>
      </c>
      <c r="BJ68" s="196">
        <f t="shared" si="51"/>
        <v>258</v>
      </c>
      <c r="BK68" s="197">
        <f t="shared" si="52"/>
        <v>0</v>
      </c>
      <c r="BL68" s="195">
        <f t="shared" si="53"/>
        <v>0</v>
      </c>
      <c r="BM68" s="198"/>
      <c r="BN68" s="199">
        <f t="shared" si="54"/>
        <v>0</v>
      </c>
      <c r="BO68" s="197">
        <f t="shared" si="55"/>
        <v>1264.2</v>
      </c>
      <c r="BP68" s="198"/>
      <c r="BQ68" s="195">
        <f t="shared" si="56"/>
        <v>0</v>
      </c>
      <c r="BR68" s="196">
        <f t="shared" si="57"/>
        <v>258</v>
      </c>
      <c r="BS68" s="197">
        <f t="shared" si="58"/>
        <v>0</v>
      </c>
      <c r="BT68" s="195">
        <f t="shared" si="59"/>
        <v>0</v>
      </c>
      <c r="BU68" s="198"/>
      <c r="BV68" s="199">
        <f t="shared" si="60"/>
        <v>0</v>
      </c>
    </row>
    <row r="69" spans="1:74" s="367" customFormat="1" ht="12">
      <c r="A69" s="360">
        <v>22</v>
      </c>
      <c r="B69" s="361">
        <v>2</v>
      </c>
      <c r="C69" s="361" t="s">
        <v>143</v>
      </c>
      <c r="D69" s="227" t="s">
        <v>170</v>
      </c>
      <c r="E69" s="362">
        <v>194.6</v>
      </c>
      <c r="F69" s="363" t="s">
        <v>169</v>
      </c>
      <c r="G69" s="361" t="s">
        <v>132</v>
      </c>
      <c r="H69" s="226" t="s">
        <v>133</v>
      </c>
      <c r="I69" s="364">
        <v>531</v>
      </c>
      <c r="J69" s="364">
        <v>531</v>
      </c>
      <c r="K69" s="231" t="s">
        <v>127</v>
      </c>
      <c r="L69" s="232">
        <v>1</v>
      </c>
      <c r="M69" s="365">
        <v>2.45</v>
      </c>
      <c r="N69" s="353">
        <f t="shared" si="33"/>
        <v>2601.9</v>
      </c>
      <c r="O69" s="366"/>
      <c r="P69" s="234"/>
      <c r="Q69" s="235">
        <f t="shared" si="34"/>
        <v>1300.95</v>
      </c>
      <c r="R69" s="236"/>
      <c r="S69" s="237">
        <f t="shared" si="35"/>
        <v>0</v>
      </c>
      <c r="T69" s="238">
        <f t="shared" si="36"/>
        <v>265.5</v>
      </c>
      <c r="U69" s="235">
        <f t="shared" si="37"/>
        <v>0</v>
      </c>
      <c r="V69" s="237">
        <f t="shared" si="38"/>
        <v>0</v>
      </c>
      <c r="W69" s="236"/>
      <c r="X69" s="239">
        <f t="shared" si="39"/>
        <v>0</v>
      </c>
      <c r="Y69" s="355">
        <f t="shared" si="40"/>
        <v>1566.45</v>
      </c>
      <c r="Z69" s="235">
        <f t="shared" si="41"/>
        <v>1300.95</v>
      </c>
      <c r="AA69" s="236"/>
      <c r="AB69" s="237">
        <f t="shared" si="42"/>
        <v>0</v>
      </c>
      <c r="AC69" s="238">
        <f t="shared" si="43"/>
        <v>265.5</v>
      </c>
      <c r="AD69" s="235">
        <f t="shared" si="44"/>
        <v>0</v>
      </c>
      <c r="AE69" s="237">
        <f t="shared" si="45"/>
        <v>0</v>
      </c>
      <c r="AF69" s="356"/>
      <c r="AG69" s="239">
        <f t="shared" si="46"/>
        <v>0</v>
      </c>
      <c r="AH69" s="240">
        <f t="shared" si="47"/>
        <v>1566.45</v>
      </c>
      <c r="AI69" s="240">
        <f t="shared" si="48"/>
        <v>3132.9</v>
      </c>
      <c r="AJ69" s="241">
        <v>0.5</v>
      </c>
      <c r="AK69" s="234" t="s">
        <v>128</v>
      </c>
      <c r="AL69" s="234">
        <v>0.5</v>
      </c>
      <c r="AM69" s="232" t="s">
        <v>128</v>
      </c>
      <c r="AN69" s="189">
        <f t="shared" si="27"/>
        <v>0.5</v>
      </c>
      <c r="AO69" s="189">
        <f t="shared" si="28"/>
        <v>0.5</v>
      </c>
      <c r="AP69" s="189">
        <f t="shared" si="29"/>
        <v>0.5</v>
      </c>
      <c r="AQ69" s="189">
        <f t="shared" si="30"/>
        <v>0.5</v>
      </c>
      <c r="AR69" s="189">
        <f t="shared" si="31"/>
        <v>0.5</v>
      </c>
      <c r="AS69" s="341"/>
      <c r="AT69" s="357">
        <v>1</v>
      </c>
      <c r="AU69" s="358"/>
      <c r="AV69" s="359">
        <v>1</v>
      </c>
      <c r="AW69" s="357"/>
      <c r="AX69" s="358"/>
      <c r="AY69" s="359"/>
      <c r="AZ69" s="357">
        <v>1</v>
      </c>
      <c r="BA69" s="358"/>
      <c r="BB69" s="359">
        <v>1</v>
      </c>
      <c r="BC69" s="357"/>
      <c r="BD69" s="358"/>
      <c r="BE69" s="359"/>
      <c r="BG69" s="193">
        <f t="shared" si="49"/>
        <v>2601.9</v>
      </c>
      <c r="BH69" s="220"/>
      <c r="BI69" s="195">
        <f t="shared" si="50"/>
        <v>0</v>
      </c>
      <c r="BJ69" s="196">
        <f t="shared" si="51"/>
        <v>531</v>
      </c>
      <c r="BK69" s="197">
        <f t="shared" si="52"/>
        <v>0</v>
      </c>
      <c r="BL69" s="195">
        <f t="shared" si="53"/>
        <v>0</v>
      </c>
      <c r="BM69" s="198"/>
      <c r="BN69" s="199">
        <f t="shared" si="54"/>
        <v>0</v>
      </c>
      <c r="BO69" s="197">
        <f t="shared" si="55"/>
        <v>2601.9</v>
      </c>
      <c r="BP69" s="198"/>
      <c r="BQ69" s="195">
        <f t="shared" si="56"/>
        <v>0</v>
      </c>
      <c r="BR69" s="196">
        <f t="shared" si="57"/>
        <v>531</v>
      </c>
      <c r="BS69" s="197">
        <f t="shared" si="58"/>
        <v>0</v>
      </c>
      <c r="BT69" s="195">
        <f t="shared" si="59"/>
        <v>0</v>
      </c>
      <c r="BU69" s="198"/>
      <c r="BV69" s="199">
        <f t="shared" si="60"/>
        <v>0</v>
      </c>
    </row>
    <row r="70" spans="1:74" s="381" customFormat="1" ht="12">
      <c r="A70" s="368">
        <v>23</v>
      </c>
      <c r="B70" s="369">
        <v>2</v>
      </c>
      <c r="C70" s="369" t="s">
        <v>143</v>
      </c>
      <c r="D70" s="247" t="s">
        <v>171</v>
      </c>
      <c r="E70" s="370">
        <v>223.057</v>
      </c>
      <c r="F70" s="371" t="s">
        <v>172</v>
      </c>
      <c r="G70" s="369" t="s">
        <v>132</v>
      </c>
      <c r="H70" s="246" t="s">
        <v>138</v>
      </c>
      <c r="I70" s="372">
        <v>1888</v>
      </c>
      <c r="J70" s="372">
        <v>1896</v>
      </c>
      <c r="K70" s="251" t="s">
        <v>127</v>
      </c>
      <c r="L70" s="252">
        <v>2</v>
      </c>
      <c r="M70" s="373">
        <v>3.2</v>
      </c>
      <c r="N70" s="374">
        <f t="shared" si="33"/>
        <v>12108.800000000001</v>
      </c>
      <c r="O70" s="375"/>
      <c r="P70" s="254"/>
      <c r="Q70" s="255">
        <f t="shared" si="34"/>
        <v>6054.400000000001</v>
      </c>
      <c r="R70" s="256"/>
      <c r="S70" s="257">
        <f t="shared" si="35"/>
        <v>0</v>
      </c>
      <c r="T70" s="258">
        <f t="shared" si="36"/>
        <v>948</v>
      </c>
      <c r="U70" s="255">
        <f t="shared" si="37"/>
        <v>0</v>
      </c>
      <c r="V70" s="257">
        <f t="shared" si="38"/>
        <v>6054.400000000001</v>
      </c>
      <c r="W70" s="256"/>
      <c r="X70" s="259">
        <f t="shared" si="39"/>
        <v>948</v>
      </c>
      <c r="Y70" s="376">
        <f t="shared" si="40"/>
        <v>14004.800000000001</v>
      </c>
      <c r="Z70" s="255">
        <f t="shared" si="41"/>
        <v>6054.400000000001</v>
      </c>
      <c r="AA70" s="256"/>
      <c r="AB70" s="257">
        <f t="shared" si="42"/>
        <v>0</v>
      </c>
      <c r="AC70" s="258">
        <f t="shared" si="43"/>
        <v>948</v>
      </c>
      <c r="AD70" s="255">
        <f t="shared" si="44"/>
        <v>0</v>
      </c>
      <c r="AE70" s="257">
        <f t="shared" si="45"/>
        <v>6054.400000000001</v>
      </c>
      <c r="AF70" s="377"/>
      <c r="AG70" s="259">
        <f t="shared" si="46"/>
        <v>948</v>
      </c>
      <c r="AH70" s="260">
        <f t="shared" si="47"/>
        <v>14004.800000000001</v>
      </c>
      <c r="AI70" s="260">
        <f t="shared" si="48"/>
        <v>28009.600000000002</v>
      </c>
      <c r="AJ70" s="261">
        <v>2</v>
      </c>
      <c r="AK70" s="254">
        <v>2</v>
      </c>
      <c r="AL70" s="254">
        <v>2</v>
      </c>
      <c r="AM70" s="252">
        <v>2</v>
      </c>
      <c r="AN70" s="189">
        <f t="shared" si="27"/>
        <v>0.5</v>
      </c>
      <c r="AO70" s="189">
        <f t="shared" si="28"/>
        <v>0.5</v>
      </c>
      <c r="AP70" s="189">
        <f t="shared" si="29"/>
        <v>0.5</v>
      </c>
      <c r="AQ70" s="189">
        <f t="shared" si="30"/>
        <v>0.5</v>
      </c>
      <c r="AR70" s="189">
        <f t="shared" si="31"/>
        <v>0.5</v>
      </c>
      <c r="AS70" s="341"/>
      <c r="AT70" s="378">
        <v>1</v>
      </c>
      <c r="AU70" s="379"/>
      <c r="AV70" s="380">
        <v>1</v>
      </c>
      <c r="AW70" s="378"/>
      <c r="AX70" s="379">
        <v>1</v>
      </c>
      <c r="AY70" s="380">
        <v>1</v>
      </c>
      <c r="AZ70" s="378">
        <v>1</v>
      </c>
      <c r="BA70" s="379"/>
      <c r="BB70" s="380">
        <v>1</v>
      </c>
      <c r="BC70" s="378"/>
      <c r="BD70" s="379">
        <v>1</v>
      </c>
      <c r="BE70" s="380">
        <v>1</v>
      </c>
      <c r="BG70" s="193">
        <f t="shared" si="49"/>
        <v>12108.800000000001</v>
      </c>
      <c r="BH70" s="220"/>
      <c r="BI70" s="195">
        <f t="shared" si="50"/>
        <v>0</v>
      </c>
      <c r="BJ70" s="196">
        <f t="shared" si="51"/>
        <v>1896</v>
      </c>
      <c r="BK70" s="197">
        <f t="shared" si="52"/>
        <v>0</v>
      </c>
      <c r="BL70" s="195">
        <f t="shared" si="53"/>
        <v>12108.800000000001</v>
      </c>
      <c r="BM70" s="198"/>
      <c r="BN70" s="199">
        <f t="shared" si="54"/>
        <v>1896</v>
      </c>
      <c r="BO70" s="197">
        <f t="shared" si="55"/>
        <v>12108.800000000001</v>
      </c>
      <c r="BP70" s="198"/>
      <c r="BQ70" s="195">
        <f t="shared" si="56"/>
        <v>0</v>
      </c>
      <c r="BR70" s="196">
        <f t="shared" si="57"/>
        <v>1896</v>
      </c>
      <c r="BS70" s="197">
        <f t="shared" si="58"/>
        <v>0</v>
      </c>
      <c r="BT70" s="195">
        <f t="shared" si="59"/>
        <v>12108.800000000001</v>
      </c>
      <c r="BU70" s="198"/>
      <c r="BV70" s="199">
        <f t="shared" si="60"/>
        <v>1896</v>
      </c>
    </row>
    <row r="71" spans="1:74" ht="12">
      <c r="A71" s="200">
        <v>24</v>
      </c>
      <c r="B71" s="201">
        <v>2</v>
      </c>
      <c r="C71" s="201" t="s">
        <v>173</v>
      </c>
      <c r="D71" s="202" t="s">
        <v>174</v>
      </c>
      <c r="E71" s="203">
        <v>5.79</v>
      </c>
      <c r="F71" s="204" t="s">
        <v>175</v>
      </c>
      <c r="G71" s="201" t="s">
        <v>126</v>
      </c>
      <c r="H71" s="201"/>
      <c r="I71" s="205">
        <v>237</v>
      </c>
      <c r="J71" s="205">
        <v>0</v>
      </c>
      <c r="K71" s="382" t="s">
        <v>127</v>
      </c>
      <c r="L71" s="207">
        <v>0.5</v>
      </c>
      <c r="M71" s="208">
        <v>3</v>
      </c>
      <c r="N71" s="346">
        <f t="shared" si="33"/>
        <v>711</v>
      </c>
      <c r="O71" s="383"/>
      <c r="P71" s="209"/>
      <c r="Q71" s="210">
        <f t="shared" si="34"/>
        <v>0</v>
      </c>
      <c r="R71" s="211"/>
      <c r="S71" s="212">
        <f t="shared" si="35"/>
        <v>0</v>
      </c>
      <c r="T71" s="213">
        <f t="shared" si="36"/>
        <v>0</v>
      </c>
      <c r="U71" s="210">
        <f t="shared" si="37"/>
        <v>0</v>
      </c>
      <c r="V71" s="212">
        <f t="shared" si="38"/>
        <v>0</v>
      </c>
      <c r="W71" s="211"/>
      <c r="X71" s="214">
        <f t="shared" si="39"/>
        <v>0</v>
      </c>
      <c r="Y71" s="348">
        <f t="shared" si="40"/>
        <v>0</v>
      </c>
      <c r="Z71" s="210">
        <f t="shared" si="41"/>
        <v>0</v>
      </c>
      <c r="AA71" s="211"/>
      <c r="AB71" s="212">
        <f t="shared" si="42"/>
        <v>0</v>
      </c>
      <c r="AC71" s="213">
        <f t="shared" si="43"/>
        <v>0</v>
      </c>
      <c r="AD71" s="210">
        <f t="shared" si="44"/>
        <v>355.5</v>
      </c>
      <c r="AE71" s="212">
        <f t="shared" si="45"/>
        <v>0</v>
      </c>
      <c r="AF71" s="349"/>
      <c r="AG71" s="214">
        <f t="shared" si="46"/>
        <v>118.5</v>
      </c>
      <c r="AH71" s="215">
        <f t="shared" si="47"/>
        <v>474</v>
      </c>
      <c r="AI71" s="215">
        <f t="shared" si="48"/>
        <v>474</v>
      </c>
      <c r="AJ71" s="216" t="s">
        <v>128</v>
      </c>
      <c r="AK71" s="209" t="s">
        <v>128</v>
      </c>
      <c r="AL71" s="209" t="s">
        <v>128</v>
      </c>
      <c r="AM71" s="207">
        <v>0.25</v>
      </c>
      <c r="AN71" s="189">
        <f t="shared" si="27"/>
        <v>0.5</v>
      </c>
      <c r="AO71" s="189">
        <f t="shared" si="28"/>
        <v>0.5</v>
      </c>
      <c r="AP71" s="189">
        <f t="shared" si="29"/>
        <v>0.5</v>
      </c>
      <c r="AQ71" s="189">
        <f t="shared" si="30"/>
        <v>0.5</v>
      </c>
      <c r="AR71" s="189">
        <f t="shared" si="31"/>
        <v>0.5</v>
      </c>
      <c r="AS71" s="341"/>
      <c r="AT71" s="350"/>
      <c r="AU71" s="351"/>
      <c r="AV71" s="352"/>
      <c r="AW71" s="350"/>
      <c r="AX71" s="351"/>
      <c r="AY71" s="352"/>
      <c r="AZ71" s="350"/>
      <c r="BA71" s="351"/>
      <c r="BB71" s="352"/>
      <c r="BC71" s="350">
        <v>1</v>
      </c>
      <c r="BD71" s="351"/>
      <c r="BE71" s="352">
        <v>1</v>
      </c>
      <c r="BG71" s="193">
        <f t="shared" si="49"/>
        <v>0</v>
      </c>
      <c r="BH71" s="220"/>
      <c r="BI71" s="195">
        <f t="shared" si="50"/>
        <v>0</v>
      </c>
      <c r="BJ71" s="196">
        <f t="shared" si="51"/>
        <v>0</v>
      </c>
      <c r="BK71" s="197">
        <f t="shared" si="52"/>
        <v>0</v>
      </c>
      <c r="BL71" s="195">
        <f t="shared" si="53"/>
        <v>0</v>
      </c>
      <c r="BM71" s="198"/>
      <c r="BN71" s="199">
        <f t="shared" si="54"/>
        <v>0</v>
      </c>
      <c r="BO71" s="197">
        <f t="shared" si="55"/>
        <v>0</v>
      </c>
      <c r="BP71" s="198"/>
      <c r="BQ71" s="195">
        <f t="shared" si="56"/>
        <v>0</v>
      </c>
      <c r="BR71" s="196">
        <f t="shared" si="57"/>
        <v>0</v>
      </c>
      <c r="BS71" s="197">
        <f t="shared" si="58"/>
        <v>711</v>
      </c>
      <c r="BT71" s="195">
        <f t="shared" si="59"/>
        <v>0</v>
      </c>
      <c r="BU71" s="198"/>
      <c r="BV71" s="199">
        <f t="shared" si="60"/>
        <v>237</v>
      </c>
    </row>
    <row r="72" spans="1:74" ht="12">
      <c r="A72" s="200">
        <v>25</v>
      </c>
      <c r="B72" s="201">
        <v>2</v>
      </c>
      <c r="C72" s="201" t="s">
        <v>173</v>
      </c>
      <c r="D72" s="202" t="s">
        <v>176</v>
      </c>
      <c r="E72" s="203">
        <v>6.65</v>
      </c>
      <c r="F72" s="204" t="s">
        <v>175</v>
      </c>
      <c r="G72" s="201" t="s">
        <v>132</v>
      </c>
      <c r="H72" s="201"/>
      <c r="I72" s="205">
        <v>90</v>
      </c>
      <c r="J72" s="205">
        <f>I72</f>
        <v>90</v>
      </c>
      <c r="K72" s="382" t="s">
        <v>177</v>
      </c>
      <c r="L72" s="207">
        <v>0.5</v>
      </c>
      <c r="M72" s="208">
        <v>3</v>
      </c>
      <c r="N72" s="346">
        <f t="shared" si="33"/>
        <v>540</v>
      </c>
      <c r="O72" s="383"/>
      <c r="P72" s="209"/>
      <c r="Q72" s="210">
        <f t="shared" si="34"/>
        <v>0</v>
      </c>
      <c r="R72" s="211"/>
      <c r="S72" s="212">
        <f t="shared" si="35"/>
        <v>0</v>
      </c>
      <c r="T72" s="213">
        <f t="shared" si="36"/>
        <v>0</v>
      </c>
      <c r="U72" s="210">
        <f t="shared" si="37"/>
        <v>0</v>
      </c>
      <c r="V72" s="212">
        <f t="shared" si="38"/>
        <v>0</v>
      </c>
      <c r="W72" s="211"/>
      <c r="X72" s="214">
        <f t="shared" si="39"/>
        <v>0</v>
      </c>
      <c r="Y72" s="348">
        <f t="shared" si="40"/>
        <v>0</v>
      </c>
      <c r="Z72" s="210">
        <f t="shared" si="41"/>
        <v>0</v>
      </c>
      <c r="AA72" s="211"/>
      <c r="AB72" s="212">
        <f t="shared" si="42"/>
        <v>0</v>
      </c>
      <c r="AC72" s="213">
        <f t="shared" si="43"/>
        <v>0</v>
      </c>
      <c r="AD72" s="210">
        <f t="shared" si="44"/>
        <v>0</v>
      </c>
      <c r="AE72" s="212">
        <f t="shared" si="45"/>
        <v>270</v>
      </c>
      <c r="AF72" s="349"/>
      <c r="AG72" s="214">
        <f t="shared" si="46"/>
        <v>45</v>
      </c>
      <c r="AH72" s="215">
        <f t="shared" si="47"/>
        <v>315</v>
      </c>
      <c r="AI72" s="215">
        <f t="shared" si="48"/>
        <v>315</v>
      </c>
      <c r="AJ72" s="216" t="s">
        <v>128</v>
      </c>
      <c r="AK72" s="209" t="s">
        <v>128</v>
      </c>
      <c r="AL72" s="209" t="s">
        <v>128</v>
      </c>
      <c r="AM72" s="207">
        <v>0.25</v>
      </c>
      <c r="AN72" s="189">
        <f t="shared" si="27"/>
        <v>0.5</v>
      </c>
      <c r="AO72" s="189">
        <f t="shared" si="28"/>
        <v>0.5</v>
      </c>
      <c r="AP72" s="189">
        <f t="shared" si="29"/>
        <v>0.5</v>
      </c>
      <c r="AQ72" s="189">
        <f t="shared" si="30"/>
        <v>0.5</v>
      </c>
      <c r="AR72" s="189">
        <f t="shared" si="31"/>
        <v>0.5</v>
      </c>
      <c r="AS72" s="341"/>
      <c r="AT72" s="350"/>
      <c r="AU72" s="351"/>
      <c r="AV72" s="352"/>
      <c r="AW72" s="350"/>
      <c r="AX72" s="351"/>
      <c r="AY72" s="352"/>
      <c r="AZ72" s="350"/>
      <c r="BA72" s="351"/>
      <c r="BB72" s="352"/>
      <c r="BC72" s="350"/>
      <c r="BD72" s="351">
        <v>1</v>
      </c>
      <c r="BE72" s="352">
        <v>1</v>
      </c>
      <c r="BG72" s="193">
        <f t="shared" si="49"/>
        <v>0</v>
      </c>
      <c r="BH72" s="220"/>
      <c r="BI72" s="195">
        <f t="shared" si="50"/>
        <v>0</v>
      </c>
      <c r="BJ72" s="196">
        <f t="shared" si="51"/>
        <v>0</v>
      </c>
      <c r="BK72" s="197">
        <f t="shared" si="52"/>
        <v>0</v>
      </c>
      <c r="BL72" s="195">
        <f t="shared" si="53"/>
        <v>0</v>
      </c>
      <c r="BM72" s="198"/>
      <c r="BN72" s="199">
        <f t="shared" si="54"/>
        <v>0</v>
      </c>
      <c r="BO72" s="197">
        <f t="shared" si="55"/>
        <v>0</v>
      </c>
      <c r="BP72" s="198"/>
      <c r="BQ72" s="195">
        <f t="shared" si="56"/>
        <v>0</v>
      </c>
      <c r="BR72" s="196">
        <f t="shared" si="57"/>
        <v>0</v>
      </c>
      <c r="BS72" s="197">
        <f t="shared" si="58"/>
        <v>0</v>
      </c>
      <c r="BT72" s="195">
        <f t="shared" si="59"/>
        <v>540</v>
      </c>
      <c r="BU72" s="198"/>
      <c r="BV72" s="199">
        <f t="shared" si="60"/>
        <v>90</v>
      </c>
    </row>
    <row r="73" spans="1:74" ht="12">
      <c r="A73" s="200">
        <v>26</v>
      </c>
      <c r="B73" s="201">
        <v>2</v>
      </c>
      <c r="C73" s="201" t="s">
        <v>173</v>
      </c>
      <c r="D73" s="202" t="s">
        <v>178</v>
      </c>
      <c r="E73" s="203">
        <v>6.85</v>
      </c>
      <c r="F73" s="204" t="s">
        <v>175</v>
      </c>
      <c r="G73" s="201" t="s">
        <v>132</v>
      </c>
      <c r="H73" s="201"/>
      <c r="I73" s="205">
        <v>54</v>
      </c>
      <c r="J73" s="205">
        <f>I73</f>
        <v>54</v>
      </c>
      <c r="K73" s="382" t="s">
        <v>177</v>
      </c>
      <c r="L73" s="207">
        <v>0.5</v>
      </c>
      <c r="M73" s="208">
        <v>3</v>
      </c>
      <c r="N73" s="346">
        <f t="shared" si="33"/>
        <v>324</v>
      </c>
      <c r="O73" s="383"/>
      <c r="P73" s="209"/>
      <c r="Q73" s="210">
        <f t="shared" si="34"/>
        <v>0</v>
      </c>
      <c r="R73" s="211"/>
      <c r="S73" s="212">
        <f t="shared" si="35"/>
        <v>0</v>
      </c>
      <c r="T73" s="213">
        <f t="shared" si="36"/>
        <v>0</v>
      </c>
      <c r="U73" s="210">
        <f t="shared" si="37"/>
        <v>0</v>
      </c>
      <c r="V73" s="212">
        <f t="shared" si="38"/>
        <v>0</v>
      </c>
      <c r="W73" s="211"/>
      <c r="X73" s="214">
        <f t="shared" si="39"/>
        <v>0</v>
      </c>
      <c r="Y73" s="348">
        <f t="shared" si="40"/>
        <v>0</v>
      </c>
      <c r="Z73" s="210">
        <f t="shared" si="41"/>
        <v>0</v>
      </c>
      <c r="AA73" s="211"/>
      <c r="AB73" s="212">
        <f t="shared" si="42"/>
        <v>0</v>
      </c>
      <c r="AC73" s="213">
        <f t="shared" si="43"/>
        <v>0</v>
      </c>
      <c r="AD73" s="210">
        <f t="shared" si="44"/>
        <v>0</v>
      </c>
      <c r="AE73" s="212">
        <f t="shared" si="45"/>
        <v>162</v>
      </c>
      <c r="AF73" s="349"/>
      <c r="AG73" s="214">
        <f t="shared" si="46"/>
        <v>27</v>
      </c>
      <c r="AH73" s="215">
        <f t="shared" si="47"/>
        <v>189</v>
      </c>
      <c r="AI73" s="215">
        <f t="shared" si="48"/>
        <v>189</v>
      </c>
      <c r="AJ73" s="216" t="s">
        <v>128</v>
      </c>
      <c r="AK73" s="209" t="s">
        <v>128</v>
      </c>
      <c r="AL73" s="209" t="s">
        <v>128</v>
      </c>
      <c r="AM73" s="207">
        <v>0.25</v>
      </c>
      <c r="AN73" s="189">
        <f t="shared" si="27"/>
        <v>0.5</v>
      </c>
      <c r="AO73" s="189">
        <f t="shared" si="28"/>
        <v>0.5</v>
      </c>
      <c r="AP73" s="189">
        <f t="shared" si="29"/>
        <v>0.5</v>
      </c>
      <c r="AQ73" s="189">
        <f t="shared" si="30"/>
        <v>0.5</v>
      </c>
      <c r="AR73" s="189">
        <f t="shared" si="31"/>
        <v>0.5</v>
      </c>
      <c r="AS73" s="341"/>
      <c r="AT73" s="350"/>
      <c r="AU73" s="351"/>
      <c r="AV73" s="352"/>
      <c r="AW73" s="350"/>
      <c r="AX73" s="351"/>
      <c r="AY73" s="352"/>
      <c r="AZ73" s="350"/>
      <c r="BA73" s="351"/>
      <c r="BB73" s="352"/>
      <c r="BC73" s="350"/>
      <c r="BD73" s="351">
        <v>1</v>
      </c>
      <c r="BE73" s="352">
        <v>1</v>
      </c>
      <c r="BG73" s="193">
        <f t="shared" si="49"/>
        <v>0</v>
      </c>
      <c r="BH73" s="220"/>
      <c r="BI73" s="195">
        <f t="shared" si="50"/>
        <v>0</v>
      </c>
      <c r="BJ73" s="196">
        <f t="shared" si="51"/>
        <v>0</v>
      </c>
      <c r="BK73" s="197">
        <f t="shared" si="52"/>
        <v>0</v>
      </c>
      <c r="BL73" s="195">
        <f t="shared" si="53"/>
        <v>0</v>
      </c>
      <c r="BM73" s="198"/>
      <c r="BN73" s="199">
        <f t="shared" si="54"/>
        <v>0</v>
      </c>
      <c r="BO73" s="197">
        <f t="shared" si="55"/>
        <v>0</v>
      </c>
      <c r="BP73" s="198"/>
      <c r="BQ73" s="195">
        <f t="shared" si="56"/>
        <v>0</v>
      </c>
      <c r="BR73" s="196">
        <f t="shared" si="57"/>
        <v>0</v>
      </c>
      <c r="BS73" s="197">
        <f t="shared" si="58"/>
        <v>0</v>
      </c>
      <c r="BT73" s="195">
        <f t="shared" si="59"/>
        <v>324</v>
      </c>
      <c r="BU73" s="198"/>
      <c r="BV73" s="199">
        <f t="shared" si="60"/>
        <v>54</v>
      </c>
    </row>
    <row r="74" spans="1:74" ht="12">
      <c r="A74" s="200">
        <v>27</v>
      </c>
      <c r="B74" s="201">
        <v>2</v>
      </c>
      <c r="C74" s="201" t="s">
        <v>173</v>
      </c>
      <c r="D74" s="202" t="s">
        <v>179</v>
      </c>
      <c r="E74" s="203">
        <v>8.85</v>
      </c>
      <c r="F74" s="204" t="s">
        <v>175</v>
      </c>
      <c r="G74" s="201" t="s">
        <v>132</v>
      </c>
      <c r="H74" s="201"/>
      <c r="I74" s="205">
        <v>28</v>
      </c>
      <c r="J74" s="205">
        <f>I74</f>
        <v>28</v>
      </c>
      <c r="K74" s="382" t="s">
        <v>177</v>
      </c>
      <c r="L74" s="207">
        <v>0.5</v>
      </c>
      <c r="M74" s="208">
        <v>3</v>
      </c>
      <c r="N74" s="346">
        <f t="shared" si="33"/>
        <v>168</v>
      </c>
      <c r="O74" s="383"/>
      <c r="P74" s="209"/>
      <c r="Q74" s="210">
        <f t="shared" si="34"/>
        <v>0</v>
      </c>
      <c r="R74" s="211"/>
      <c r="S74" s="212">
        <f t="shared" si="35"/>
        <v>0</v>
      </c>
      <c r="T74" s="213">
        <f t="shared" si="36"/>
        <v>0</v>
      </c>
      <c r="U74" s="210">
        <f t="shared" si="37"/>
        <v>0</v>
      </c>
      <c r="V74" s="212">
        <f t="shared" si="38"/>
        <v>0</v>
      </c>
      <c r="W74" s="211"/>
      <c r="X74" s="214">
        <f t="shared" si="39"/>
        <v>0</v>
      </c>
      <c r="Y74" s="348">
        <f t="shared" si="40"/>
        <v>0</v>
      </c>
      <c r="Z74" s="210">
        <f t="shared" si="41"/>
        <v>0</v>
      </c>
      <c r="AA74" s="211"/>
      <c r="AB74" s="212">
        <f t="shared" si="42"/>
        <v>0</v>
      </c>
      <c r="AC74" s="213">
        <f t="shared" si="43"/>
        <v>0</v>
      </c>
      <c r="AD74" s="210">
        <f t="shared" si="44"/>
        <v>0</v>
      </c>
      <c r="AE74" s="212">
        <f t="shared" si="45"/>
        <v>84</v>
      </c>
      <c r="AF74" s="349"/>
      <c r="AG74" s="214">
        <f t="shared" si="46"/>
        <v>14</v>
      </c>
      <c r="AH74" s="215">
        <f t="shared" si="47"/>
        <v>98</v>
      </c>
      <c r="AI74" s="215">
        <f t="shared" si="48"/>
        <v>98</v>
      </c>
      <c r="AJ74" s="216" t="s">
        <v>128</v>
      </c>
      <c r="AK74" s="209" t="s">
        <v>128</v>
      </c>
      <c r="AL74" s="209" t="s">
        <v>128</v>
      </c>
      <c r="AM74" s="207">
        <v>0.25</v>
      </c>
      <c r="AN74" s="189">
        <f t="shared" si="27"/>
        <v>0.5</v>
      </c>
      <c r="AO74" s="189">
        <f t="shared" si="28"/>
        <v>0.5</v>
      </c>
      <c r="AP74" s="189">
        <f t="shared" si="29"/>
        <v>0.5</v>
      </c>
      <c r="AQ74" s="189">
        <f t="shared" si="30"/>
        <v>0.5</v>
      </c>
      <c r="AR74" s="189">
        <f t="shared" si="31"/>
        <v>0.5</v>
      </c>
      <c r="AS74" s="341"/>
      <c r="AT74" s="350"/>
      <c r="AU74" s="351"/>
      <c r="AV74" s="352"/>
      <c r="AW74" s="350"/>
      <c r="AX74" s="351"/>
      <c r="AY74" s="352"/>
      <c r="AZ74" s="350"/>
      <c r="BA74" s="351"/>
      <c r="BB74" s="352"/>
      <c r="BC74" s="350"/>
      <c r="BD74" s="351">
        <v>1</v>
      </c>
      <c r="BE74" s="352">
        <v>1</v>
      </c>
      <c r="BG74" s="193">
        <f t="shared" si="49"/>
        <v>0</v>
      </c>
      <c r="BH74" s="220"/>
      <c r="BI74" s="195">
        <f t="shared" si="50"/>
        <v>0</v>
      </c>
      <c r="BJ74" s="196">
        <f t="shared" si="51"/>
        <v>0</v>
      </c>
      <c r="BK74" s="197">
        <f t="shared" si="52"/>
        <v>0</v>
      </c>
      <c r="BL74" s="195">
        <f t="shared" si="53"/>
        <v>0</v>
      </c>
      <c r="BM74" s="198"/>
      <c r="BN74" s="199">
        <f t="shared" si="54"/>
        <v>0</v>
      </c>
      <c r="BO74" s="197">
        <f t="shared" si="55"/>
        <v>0</v>
      </c>
      <c r="BP74" s="198"/>
      <c r="BQ74" s="195">
        <f t="shared" si="56"/>
        <v>0</v>
      </c>
      <c r="BR74" s="196">
        <f t="shared" si="57"/>
        <v>0</v>
      </c>
      <c r="BS74" s="197">
        <f t="shared" si="58"/>
        <v>0</v>
      </c>
      <c r="BT74" s="195">
        <f t="shared" si="59"/>
        <v>168</v>
      </c>
      <c r="BU74" s="198"/>
      <c r="BV74" s="199">
        <f t="shared" si="60"/>
        <v>28</v>
      </c>
    </row>
    <row r="75" spans="1:74" ht="12">
      <c r="A75" s="200">
        <v>28</v>
      </c>
      <c r="B75" s="201">
        <v>2</v>
      </c>
      <c r="C75" s="201" t="s">
        <v>173</v>
      </c>
      <c r="D75" s="202" t="s">
        <v>180</v>
      </c>
      <c r="E75" s="203">
        <v>12.65</v>
      </c>
      <c r="F75" s="204" t="s">
        <v>175</v>
      </c>
      <c r="G75" s="201" t="s">
        <v>132</v>
      </c>
      <c r="H75" s="201"/>
      <c r="I75" s="205">
        <v>50</v>
      </c>
      <c r="J75" s="205">
        <f>I75</f>
        <v>50</v>
      </c>
      <c r="K75" s="382" t="s">
        <v>177</v>
      </c>
      <c r="L75" s="207">
        <v>0.5</v>
      </c>
      <c r="M75" s="208">
        <v>3</v>
      </c>
      <c r="N75" s="346">
        <f t="shared" si="33"/>
        <v>300</v>
      </c>
      <c r="O75" s="383"/>
      <c r="P75" s="209"/>
      <c r="Q75" s="210">
        <f t="shared" si="34"/>
        <v>0</v>
      </c>
      <c r="R75" s="211"/>
      <c r="S75" s="212">
        <f t="shared" si="35"/>
        <v>0</v>
      </c>
      <c r="T75" s="213">
        <f t="shared" si="36"/>
        <v>0</v>
      </c>
      <c r="U75" s="210">
        <f t="shared" si="37"/>
        <v>0</v>
      </c>
      <c r="V75" s="212">
        <f t="shared" si="38"/>
        <v>0</v>
      </c>
      <c r="W75" s="211"/>
      <c r="X75" s="214">
        <f t="shared" si="39"/>
        <v>0</v>
      </c>
      <c r="Y75" s="348">
        <f t="shared" si="40"/>
        <v>0</v>
      </c>
      <c r="Z75" s="210">
        <f t="shared" si="41"/>
        <v>0</v>
      </c>
      <c r="AA75" s="211"/>
      <c r="AB75" s="212">
        <f t="shared" si="42"/>
        <v>0</v>
      </c>
      <c r="AC75" s="213">
        <f t="shared" si="43"/>
        <v>0</v>
      </c>
      <c r="AD75" s="210">
        <f t="shared" si="44"/>
        <v>0</v>
      </c>
      <c r="AE75" s="212">
        <f t="shared" si="45"/>
        <v>150</v>
      </c>
      <c r="AF75" s="349"/>
      <c r="AG75" s="214">
        <f t="shared" si="46"/>
        <v>25</v>
      </c>
      <c r="AH75" s="215">
        <f t="shared" si="47"/>
        <v>175</v>
      </c>
      <c r="AI75" s="215">
        <f t="shared" si="48"/>
        <v>175</v>
      </c>
      <c r="AJ75" s="216" t="s">
        <v>128</v>
      </c>
      <c r="AK75" s="209" t="s">
        <v>128</v>
      </c>
      <c r="AL75" s="209" t="s">
        <v>128</v>
      </c>
      <c r="AM75" s="207">
        <v>0.25</v>
      </c>
      <c r="AN75" s="189">
        <f t="shared" si="27"/>
        <v>0.5</v>
      </c>
      <c r="AO75" s="189">
        <f t="shared" si="28"/>
        <v>0.5</v>
      </c>
      <c r="AP75" s="189">
        <f t="shared" si="29"/>
        <v>0.5</v>
      </c>
      <c r="AQ75" s="189">
        <f t="shared" si="30"/>
        <v>0.5</v>
      </c>
      <c r="AR75" s="189">
        <f t="shared" si="31"/>
        <v>0.5</v>
      </c>
      <c r="AS75" s="341"/>
      <c r="AT75" s="350"/>
      <c r="AU75" s="351"/>
      <c r="AV75" s="352"/>
      <c r="AW75" s="350"/>
      <c r="AX75" s="351"/>
      <c r="AY75" s="352"/>
      <c r="AZ75" s="350"/>
      <c r="BA75" s="351"/>
      <c r="BB75" s="352"/>
      <c r="BC75" s="350"/>
      <c r="BD75" s="351">
        <v>1</v>
      </c>
      <c r="BE75" s="352">
        <v>1</v>
      </c>
      <c r="BG75" s="193">
        <f t="shared" si="49"/>
        <v>0</v>
      </c>
      <c r="BH75" s="220"/>
      <c r="BI75" s="195">
        <f t="shared" si="50"/>
        <v>0</v>
      </c>
      <c r="BJ75" s="196">
        <f t="shared" si="51"/>
        <v>0</v>
      </c>
      <c r="BK75" s="197">
        <f t="shared" si="52"/>
        <v>0</v>
      </c>
      <c r="BL75" s="195">
        <f t="shared" si="53"/>
        <v>0</v>
      </c>
      <c r="BM75" s="198"/>
      <c r="BN75" s="199">
        <f t="shared" si="54"/>
        <v>0</v>
      </c>
      <c r="BO75" s="197">
        <f t="shared" si="55"/>
        <v>0</v>
      </c>
      <c r="BP75" s="198"/>
      <c r="BQ75" s="195">
        <f t="shared" si="56"/>
        <v>0</v>
      </c>
      <c r="BR75" s="196">
        <f t="shared" si="57"/>
        <v>0</v>
      </c>
      <c r="BS75" s="197">
        <f t="shared" si="58"/>
        <v>0</v>
      </c>
      <c r="BT75" s="195">
        <f t="shared" si="59"/>
        <v>300</v>
      </c>
      <c r="BU75" s="198"/>
      <c r="BV75" s="199">
        <f t="shared" si="60"/>
        <v>50</v>
      </c>
    </row>
    <row r="76" spans="1:74" ht="12">
      <c r="A76" s="225">
        <v>29</v>
      </c>
      <c r="B76" s="226">
        <v>2</v>
      </c>
      <c r="C76" s="226" t="s">
        <v>173</v>
      </c>
      <c r="D76" s="227" t="s">
        <v>181</v>
      </c>
      <c r="E76" s="228">
        <v>13.02</v>
      </c>
      <c r="F76" s="229" t="s">
        <v>175</v>
      </c>
      <c r="G76" s="226" t="s">
        <v>132</v>
      </c>
      <c r="H76" s="226" t="s">
        <v>133</v>
      </c>
      <c r="I76" s="230">
        <v>272</v>
      </c>
      <c r="J76" s="230">
        <f>I76</f>
        <v>272</v>
      </c>
      <c r="K76" s="384" t="s">
        <v>127</v>
      </c>
      <c r="L76" s="232">
        <v>1</v>
      </c>
      <c r="M76" s="233">
        <v>3</v>
      </c>
      <c r="N76" s="353">
        <f t="shared" si="33"/>
        <v>1632</v>
      </c>
      <c r="O76" s="385"/>
      <c r="P76" s="234"/>
      <c r="Q76" s="235">
        <f t="shared" si="34"/>
        <v>816</v>
      </c>
      <c r="R76" s="236"/>
      <c r="S76" s="237">
        <f t="shared" si="35"/>
        <v>0</v>
      </c>
      <c r="T76" s="238">
        <f t="shared" si="36"/>
        <v>136</v>
      </c>
      <c r="U76" s="235">
        <f t="shared" si="37"/>
        <v>0</v>
      </c>
      <c r="V76" s="237">
        <f t="shared" si="38"/>
        <v>0</v>
      </c>
      <c r="W76" s="236"/>
      <c r="X76" s="239">
        <f t="shared" si="39"/>
        <v>0</v>
      </c>
      <c r="Y76" s="355">
        <f t="shared" si="40"/>
        <v>952</v>
      </c>
      <c r="Z76" s="235">
        <f t="shared" si="41"/>
        <v>0</v>
      </c>
      <c r="AA76" s="236"/>
      <c r="AB76" s="237">
        <f t="shared" si="42"/>
        <v>0</v>
      </c>
      <c r="AC76" s="238">
        <f t="shared" si="43"/>
        <v>0</v>
      </c>
      <c r="AD76" s="235">
        <f t="shared" si="44"/>
        <v>816</v>
      </c>
      <c r="AE76" s="237">
        <f t="shared" si="45"/>
        <v>0</v>
      </c>
      <c r="AF76" s="356"/>
      <c r="AG76" s="239">
        <f t="shared" si="46"/>
        <v>136</v>
      </c>
      <c r="AH76" s="240">
        <f t="shared" si="47"/>
        <v>952</v>
      </c>
      <c r="AI76" s="240">
        <f t="shared" si="48"/>
        <v>1904</v>
      </c>
      <c r="AJ76" s="241">
        <v>0.5</v>
      </c>
      <c r="AK76" s="234" t="s">
        <v>128</v>
      </c>
      <c r="AL76" s="234" t="s">
        <v>128</v>
      </c>
      <c r="AM76" s="232">
        <v>0.33</v>
      </c>
      <c r="AN76" s="189">
        <f t="shared" si="27"/>
        <v>0.5</v>
      </c>
      <c r="AO76" s="189">
        <f t="shared" si="28"/>
        <v>0.5</v>
      </c>
      <c r="AP76" s="189">
        <f t="shared" si="29"/>
        <v>0.5</v>
      </c>
      <c r="AQ76" s="189">
        <f t="shared" si="30"/>
        <v>0.5</v>
      </c>
      <c r="AR76" s="189">
        <f t="shared" si="31"/>
        <v>0.5</v>
      </c>
      <c r="AS76" s="341"/>
      <c r="AT76" s="357">
        <v>1</v>
      </c>
      <c r="AU76" s="358"/>
      <c r="AV76" s="359">
        <v>1</v>
      </c>
      <c r="AW76" s="357"/>
      <c r="AX76" s="358"/>
      <c r="AY76" s="359"/>
      <c r="AZ76" s="357"/>
      <c r="BA76" s="358"/>
      <c r="BB76" s="359"/>
      <c r="BC76" s="357">
        <v>1</v>
      </c>
      <c r="BD76" s="358"/>
      <c r="BE76" s="359">
        <v>1</v>
      </c>
      <c r="BG76" s="193">
        <f t="shared" si="49"/>
        <v>1632</v>
      </c>
      <c r="BH76" s="220"/>
      <c r="BI76" s="195">
        <f t="shared" si="50"/>
        <v>0</v>
      </c>
      <c r="BJ76" s="196">
        <f t="shared" si="51"/>
        <v>272</v>
      </c>
      <c r="BK76" s="197">
        <f t="shared" si="52"/>
        <v>0</v>
      </c>
      <c r="BL76" s="195">
        <f t="shared" si="53"/>
        <v>0</v>
      </c>
      <c r="BM76" s="198"/>
      <c r="BN76" s="199">
        <f t="shared" si="54"/>
        <v>0</v>
      </c>
      <c r="BO76" s="197">
        <f t="shared" si="55"/>
        <v>0</v>
      </c>
      <c r="BP76" s="198"/>
      <c r="BQ76" s="195">
        <f t="shared" si="56"/>
        <v>0</v>
      </c>
      <c r="BR76" s="196">
        <f t="shared" si="57"/>
        <v>0</v>
      </c>
      <c r="BS76" s="197">
        <f t="shared" si="58"/>
        <v>1632</v>
      </c>
      <c r="BT76" s="195">
        <f t="shared" si="59"/>
        <v>0</v>
      </c>
      <c r="BU76" s="198"/>
      <c r="BV76" s="199">
        <f t="shared" si="60"/>
        <v>272</v>
      </c>
    </row>
    <row r="77" spans="1:74" ht="12">
      <c r="A77" s="200">
        <v>30</v>
      </c>
      <c r="B77" s="201">
        <v>2</v>
      </c>
      <c r="C77" s="201" t="s">
        <v>173</v>
      </c>
      <c r="D77" s="202" t="s">
        <v>182</v>
      </c>
      <c r="E77" s="203">
        <v>13.344</v>
      </c>
      <c r="F77" s="204" t="s">
        <v>175</v>
      </c>
      <c r="G77" s="201" t="s">
        <v>126</v>
      </c>
      <c r="H77" s="201"/>
      <c r="I77" s="205">
        <v>119</v>
      </c>
      <c r="J77" s="205">
        <v>0</v>
      </c>
      <c r="K77" s="382" t="s">
        <v>177</v>
      </c>
      <c r="L77" s="207">
        <v>0.5</v>
      </c>
      <c r="M77" s="208">
        <v>3</v>
      </c>
      <c r="N77" s="346">
        <f t="shared" si="33"/>
        <v>357</v>
      </c>
      <c r="O77" s="383"/>
      <c r="P77" s="209"/>
      <c r="Q77" s="210">
        <f t="shared" si="34"/>
        <v>0</v>
      </c>
      <c r="R77" s="211"/>
      <c r="S77" s="212">
        <f t="shared" si="35"/>
        <v>0</v>
      </c>
      <c r="T77" s="213">
        <f t="shared" si="36"/>
        <v>0</v>
      </c>
      <c r="U77" s="210">
        <f t="shared" si="37"/>
        <v>0</v>
      </c>
      <c r="V77" s="212">
        <f t="shared" si="38"/>
        <v>0</v>
      </c>
      <c r="W77" s="211"/>
      <c r="X77" s="214">
        <f t="shared" si="39"/>
        <v>0</v>
      </c>
      <c r="Y77" s="348">
        <f t="shared" si="40"/>
        <v>0</v>
      </c>
      <c r="Z77" s="210">
        <f t="shared" si="41"/>
        <v>0</v>
      </c>
      <c r="AA77" s="211"/>
      <c r="AB77" s="212">
        <f t="shared" si="42"/>
        <v>0</v>
      </c>
      <c r="AC77" s="213">
        <f t="shared" si="43"/>
        <v>0</v>
      </c>
      <c r="AD77" s="210">
        <f t="shared" si="44"/>
        <v>0</v>
      </c>
      <c r="AE77" s="212">
        <f t="shared" si="45"/>
        <v>178.5</v>
      </c>
      <c r="AF77" s="349"/>
      <c r="AG77" s="214">
        <f t="shared" si="46"/>
        <v>59.5</v>
      </c>
      <c r="AH77" s="215">
        <f t="shared" si="47"/>
        <v>238</v>
      </c>
      <c r="AI77" s="215">
        <f t="shared" si="48"/>
        <v>238</v>
      </c>
      <c r="AJ77" s="216" t="s">
        <v>128</v>
      </c>
      <c r="AK77" s="209" t="s">
        <v>128</v>
      </c>
      <c r="AL77" s="209" t="s">
        <v>128</v>
      </c>
      <c r="AM77" s="207">
        <v>0.33</v>
      </c>
      <c r="AN77" s="189">
        <f t="shared" si="27"/>
        <v>0.5</v>
      </c>
      <c r="AO77" s="189">
        <f t="shared" si="28"/>
        <v>0.5</v>
      </c>
      <c r="AP77" s="189">
        <f t="shared" si="29"/>
        <v>0.5</v>
      </c>
      <c r="AQ77" s="189">
        <f t="shared" si="30"/>
        <v>0.5</v>
      </c>
      <c r="AR77" s="189">
        <f t="shared" si="31"/>
        <v>0.5</v>
      </c>
      <c r="AS77" s="341"/>
      <c r="AT77" s="350"/>
      <c r="AU77" s="351"/>
      <c r="AV77" s="352"/>
      <c r="AW77" s="350"/>
      <c r="AX77" s="351"/>
      <c r="AY77" s="352"/>
      <c r="AZ77" s="350"/>
      <c r="BA77" s="351"/>
      <c r="BB77" s="352"/>
      <c r="BC77" s="350"/>
      <c r="BD77" s="351">
        <v>1</v>
      </c>
      <c r="BE77" s="352">
        <v>1</v>
      </c>
      <c r="BG77" s="193">
        <f t="shared" si="49"/>
        <v>0</v>
      </c>
      <c r="BH77" s="220"/>
      <c r="BI77" s="195">
        <f t="shared" si="50"/>
        <v>0</v>
      </c>
      <c r="BJ77" s="196">
        <f t="shared" si="51"/>
        <v>0</v>
      </c>
      <c r="BK77" s="197">
        <f t="shared" si="52"/>
        <v>0</v>
      </c>
      <c r="BL77" s="195">
        <f t="shared" si="53"/>
        <v>0</v>
      </c>
      <c r="BM77" s="198"/>
      <c r="BN77" s="199">
        <f t="shared" si="54"/>
        <v>0</v>
      </c>
      <c r="BO77" s="197">
        <f t="shared" si="55"/>
        <v>0</v>
      </c>
      <c r="BP77" s="198"/>
      <c r="BQ77" s="195">
        <f t="shared" si="56"/>
        <v>0</v>
      </c>
      <c r="BR77" s="196">
        <f t="shared" si="57"/>
        <v>0</v>
      </c>
      <c r="BS77" s="197">
        <f t="shared" si="58"/>
        <v>0</v>
      </c>
      <c r="BT77" s="195">
        <f t="shared" si="59"/>
        <v>357</v>
      </c>
      <c r="BU77" s="198"/>
      <c r="BV77" s="199">
        <f t="shared" si="60"/>
        <v>119</v>
      </c>
    </row>
    <row r="78" spans="1:74" ht="12">
      <c r="A78" s="200">
        <v>31</v>
      </c>
      <c r="B78" s="201">
        <v>2</v>
      </c>
      <c r="C78" s="201" t="s">
        <v>173</v>
      </c>
      <c r="D78" s="202" t="s">
        <v>183</v>
      </c>
      <c r="E78" s="203">
        <v>13.6</v>
      </c>
      <c r="F78" s="204" t="s">
        <v>175</v>
      </c>
      <c r="G78" s="201" t="s">
        <v>132</v>
      </c>
      <c r="H78" s="201"/>
      <c r="I78" s="205">
        <v>145</v>
      </c>
      <c r="J78" s="205">
        <f aca="true" t="shared" si="61" ref="J78:J100">I78</f>
        <v>145</v>
      </c>
      <c r="K78" s="382" t="s">
        <v>127</v>
      </c>
      <c r="L78" s="207">
        <v>0.5</v>
      </c>
      <c r="M78" s="208">
        <v>3</v>
      </c>
      <c r="N78" s="346">
        <f t="shared" si="33"/>
        <v>870</v>
      </c>
      <c r="O78" s="383"/>
      <c r="P78" s="209"/>
      <c r="Q78" s="210">
        <f t="shared" si="34"/>
        <v>0</v>
      </c>
      <c r="R78" s="211"/>
      <c r="S78" s="212">
        <f t="shared" si="35"/>
        <v>0</v>
      </c>
      <c r="T78" s="213">
        <f t="shared" si="36"/>
        <v>0</v>
      </c>
      <c r="U78" s="210">
        <f t="shared" si="37"/>
        <v>0</v>
      </c>
      <c r="V78" s="212">
        <f t="shared" si="38"/>
        <v>0</v>
      </c>
      <c r="W78" s="211"/>
      <c r="X78" s="214">
        <f t="shared" si="39"/>
        <v>0</v>
      </c>
      <c r="Y78" s="348">
        <f t="shared" si="40"/>
        <v>0</v>
      </c>
      <c r="Z78" s="210">
        <f t="shared" si="41"/>
        <v>0</v>
      </c>
      <c r="AA78" s="211"/>
      <c r="AB78" s="212">
        <f t="shared" si="42"/>
        <v>0</v>
      </c>
      <c r="AC78" s="213">
        <f t="shared" si="43"/>
        <v>0</v>
      </c>
      <c r="AD78" s="210">
        <f t="shared" si="44"/>
        <v>435</v>
      </c>
      <c r="AE78" s="212">
        <f t="shared" si="45"/>
        <v>0</v>
      </c>
      <c r="AF78" s="349"/>
      <c r="AG78" s="214">
        <f t="shared" si="46"/>
        <v>72.5</v>
      </c>
      <c r="AH78" s="215">
        <f t="shared" si="47"/>
        <v>507.5</v>
      </c>
      <c r="AI78" s="215">
        <f t="shared" si="48"/>
        <v>507.5</v>
      </c>
      <c r="AJ78" s="216" t="s">
        <v>128</v>
      </c>
      <c r="AK78" s="209" t="s">
        <v>128</v>
      </c>
      <c r="AL78" s="209" t="s">
        <v>128</v>
      </c>
      <c r="AM78" s="207">
        <v>0.33</v>
      </c>
      <c r="AN78" s="189">
        <f t="shared" si="27"/>
        <v>0.5</v>
      </c>
      <c r="AO78" s="189">
        <f t="shared" si="28"/>
        <v>0.5</v>
      </c>
      <c r="AP78" s="189">
        <f t="shared" si="29"/>
        <v>0.5</v>
      </c>
      <c r="AQ78" s="189">
        <f t="shared" si="30"/>
        <v>0.5</v>
      </c>
      <c r="AR78" s="189">
        <f t="shared" si="31"/>
        <v>0.5</v>
      </c>
      <c r="AS78" s="341"/>
      <c r="AT78" s="350"/>
      <c r="AU78" s="351"/>
      <c r="AV78" s="352"/>
      <c r="AW78" s="350"/>
      <c r="AX78" s="351"/>
      <c r="AY78" s="352"/>
      <c r="AZ78" s="350"/>
      <c r="BA78" s="351"/>
      <c r="BB78" s="352"/>
      <c r="BC78" s="350">
        <v>1</v>
      </c>
      <c r="BD78" s="351"/>
      <c r="BE78" s="352">
        <v>1</v>
      </c>
      <c r="BG78" s="193">
        <f t="shared" si="49"/>
        <v>0</v>
      </c>
      <c r="BH78" s="220"/>
      <c r="BI78" s="195">
        <f t="shared" si="50"/>
        <v>0</v>
      </c>
      <c r="BJ78" s="196">
        <f t="shared" si="51"/>
        <v>0</v>
      </c>
      <c r="BK78" s="197">
        <f t="shared" si="52"/>
        <v>0</v>
      </c>
      <c r="BL78" s="195">
        <f t="shared" si="53"/>
        <v>0</v>
      </c>
      <c r="BM78" s="198"/>
      <c r="BN78" s="199">
        <f t="shared" si="54"/>
        <v>0</v>
      </c>
      <c r="BO78" s="197">
        <f t="shared" si="55"/>
        <v>0</v>
      </c>
      <c r="BP78" s="198"/>
      <c r="BQ78" s="195">
        <f t="shared" si="56"/>
        <v>0</v>
      </c>
      <c r="BR78" s="196">
        <f t="shared" si="57"/>
        <v>0</v>
      </c>
      <c r="BS78" s="197">
        <f t="shared" si="58"/>
        <v>870</v>
      </c>
      <c r="BT78" s="195">
        <f t="shared" si="59"/>
        <v>0</v>
      </c>
      <c r="BU78" s="198"/>
      <c r="BV78" s="199">
        <f t="shared" si="60"/>
        <v>145</v>
      </c>
    </row>
    <row r="79" spans="1:74" ht="12">
      <c r="A79" s="200">
        <v>32</v>
      </c>
      <c r="B79" s="201">
        <v>2</v>
      </c>
      <c r="C79" s="201" t="s">
        <v>173</v>
      </c>
      <c r="D79" s="202" t="s">
        <v>184</v>
      </c>
      <c r="E79" s="203">
        <v>13.7</v>
      </c>
      <c r="F79" s="204" t="s">
        <v>175</v>
      </c>
      <c r="G79" s="201" t="s">
        <v>132</v>
      </c>
      <c r="H79" s="201"/>
      <c r="I79" s="205">
        <v>240</v>
      </c>
      <c r="J79" s="205">
        <f t="shared" si="61"/>
        <v>240</v>
      </c>
      <c r="K79" s="382" t="s">
        <v>177</v>
      </c>
      <c r="L79" s="207">
        <v>0.5</v>
      </c>
      <c r="M79" s="208">
        <v>3</v>
      </c>
      <c r="N79" s="346">
        <f t="shared" si="33"/>
        <v>1440</v>
      </c>
      <c r="O79" s="383"/>
      <c r="P79" s="209"/>
      <c r="Q79" s="210">
        <f t="shared" si="34"/>
        <v>0</v>
      </c>
      <c r="R79" s="211"/>
      <c r="S79" s="212">
        <f t="shared" si="35"/>
        <v>0</v>
      </c>
      <c r="T79" s="213">
        <f t="shared" si="36"/>
        <v>0</v>
      </c>
      <c r="U79" s="210">
        <f t="shared" si="37"/>
        <v>0</v>
      </c>
      <c r="V79" s="212">
        <f t="shared" si="38"/>
        <v>0</v>
      </c>
      <c r="W79" s="211"/>
      <c r="X79" s="214">
        <f t="shared" si="39"/>
        <v>0</v>
      </c>
      <c r="Y79" s="348">
        <f t="shared" si="40"/>
        <v>0</v>
      </c>
      <c r="Z79" s="210">
        <f t="shared" si="41"/>
        <v>0</v>
      </c>
      <c r="AA79" s="211"/>
      <c r="AB79" s="212">
        <f t="shared" si="42"/>
        <v>0</v>
      </c>
      <c r="AC79" s="213">
        <f t="shared" si="43"/>
        <v>0</v>
      </c>
      <c r="AD79" s="210">
        <f t="shared" si="44"/>
        <v>0</v>
      </c>
      <c r="AE79" s="212">
        <f t="shared" si="45"/>
        <v>720</v>
      </c>
      <c r="AF79" s="349"/>
      <c r="AG79" s="214">
        <f t="shared" si="46"/>
        <v>120</v>
      </c>
      <c r="AH79" s="215">
        <f t="shared" si="47"/>
        <v>840</v>
      </c>
      <c r="AI79" s="215">
        <f t="shared" si="48"/>
        <v>840</v>
      </c>
      <c r="AJ79" s="216" t="s">
        <v>128</v>
      </c>
      <c r="AK79" s="209" t="s">
        <v>128</v>
      </c>
      <c r="AL79" s="209" t="s">
        <v>128</v>
      </c>
      <c r="AM79" s="207">
        <v>0.33</v>
      </c>
      <c r="AN79" s="189">
        <f t="shared" si="27"/>
        <v>0.5</v>
      </c>
      <c r="AO79" s="189">
        <f t="shared" si="28"/>
        <v>0.5</v>
      </c>
      <c r="AP79" s="189">
        <f t="shared" si="29"/>
        <v>0.5</v>
      </c>
      <c r="AQ79" s="189">
        <f t="shared" si="30"/>
        <v>0.5</v>
      </c>
      <c r="AR79" s="189">
        <f t="shared" si="31"/>
        <v>0.5</v>
      </c>
      <c r="AS79" s="341"/>
      <c r="AT79" s="350"/>
      <c r="AU79" s="351"/>
      <c r="AV79" s="352"/>
      <c r="AW79" s="350"/>
      <c r="AX79" s="351"/>
      <c r="AY79" s="352"/>
      <c r="AZ79" s="350"/>
      <c r="BA79" s="351"/>
      <c r="BB79" s="352"/>
      <c r="BC79" s="350"/>
      <c r="BD79" s="351">
        <v>1</v>
      </c>
      <c r="BE79" s="352">
        <v>1</v>
      </c>
      <c r="BG79" s="193">
        <f t="shared" si="49"/>
        <v>0</v>
      </c>
      <c r="BH79" s="220"/>
      <c r="BI79" s="195">
        <f t="shared" si="50"/>
        <v>0</v>
      </c>
      <c r="BJ79" s="196">
        <f t="shared" si="51"/>
        <v>0</v>
      </c>
      <c r="BK79" s="197">
        <f t="shared" si="52"/>
        <v>0</v>
      </c>
      <c r="BL79" s="195">
        <f t="shared" si="53"/>
        <v>0</v>
      </c>
      <c r="BM79" s="198"/>
      <c r="BN79" s="199">
        <f t="shared" si="54"/>
        <v>0</v>
      </c>
      <c r="BO79" s="197">
        <f t="shared" si="55"/>
        <v>0</v>
      </c>
      <c r="BP79" s="198"/>
      <c r="BQ79" s="195">
        <f t="shared" si="56"/>
        <v>0</v>
      </c>
      <c r="BR79" s="196">
        <f t="shared" si="57"/>
        <v>0</v>
      </c>
      <c r="BS79" s="197">
        <f t="shared" si="58"/>
        <v>0</v>
      </c>
      <c r="BT79" s="195">
        <f t="shared" si="59"/>
        <v>1440</v>
      </c>
      <c r="BU79" s="198"/>
      <c r="BV79" s="199">
        <f t="shared" si="60"/>
        <v>240</v>
      </c>
    </row>
    <row r="80" spans="1:74" ht="12">
      <c r="A80" s="200">
        <v>33</v>
      </c>
      <c r="B80" s="201">
        <v>2</v>
      </c>
      <c r="C80" s="201" t="s">
        <v>173</v>
      </c>
      <c r="D80" s="202" t="s">
        <v>185</v>
      </c>
      <c r="E80" s="203">
        <v>16.05</v>
      </c>
      <c r="F80" s="204" t="s">
        <v>175</v>
      </c>
      <c r="G80" s="201" t="s">
        <v>132</v>
      </c>
      <c r="H80" s="201"/>
      <c r="I80" s="205">
        <v>76</v>
      </c>
      <c r="J80" s="205">
        <f t="shared" si="61"/>
        <v>76</v>
      </c>
      <c r="K80" s="382" t="s">
        <v>177</v>
      </c>
      <c r="L80" s="207">
        <v>0.5</v>
      </c>
      <c r="M80" s="208">
        <v>3</v>
      </c>
      <c r="N80" s="346">
        <f t="shared" si="33"/>
        <v>456</v>
      </c>
      <c r="O80" s="383"/>
      <c r="P80" s="209"/>
      <c r="Q80" s="210">
        <f t="shared" si="34"/>
        <v>0</v>
      </c>
      <c r="R80" s="211"/>
      <c r="S80" s="212">
        <f t="shared" si="35"/>
        <v>0</v>
      </c>
      <c r="T80" s="213">
        <f t="shared" si="36"/>
        <v>0</v>
      </c>
      <c r="U80" s="210">
        <f t="shared" si="37"/>
        <v>0</v>
      </c>
      <c r="V80" s="212">
        <f t="shared" si="38"/>
        <v>0</v>
      </c>
      <c r="W80" s="211"/>
      <c r="X80" s="214">
        <f t="shared" si="39"/>
        <v>0</v>
      </c>
      <c r="Y80" s="348">
        <f t="shared" si="40"/>
        <v>0</v>
      </c>
      <c r="Z80" s="210">
        <f t="shared" si="41"/>
        <v>0</v>
      </c>
      <c r="AA80" s="211"/>
      <c r="AB80" s="212">
        <f t="shared" si="42"/>
        <v>0</v>
      </c>
      <c r="AC80" s="213">
        <f t="shared" si="43"/>
        <v>0</v>
      </c>
      <c r="AD80" s="210">
        <f t="shared" si="44"/>
        <v>0</v>
      </c>
      <c r="AE80" s="212">
        <f t="shared" si="45"/>
        <v>228</v>
      </c>
      <c r="AF80" s="349"/>
      <c r="AG80" s="214">
        <f t="shared" si="46"/>
        <v>38</v>
      </c>
      <c r="AH80" s="215">
        <f t="shared" si="47"/>
        <v>266</v>
      </c>
      <c r="AI80" s="215">
        <f t="shared" si="48"/>
        <v>266</v>
      </c>
      <c r="AJ80" s="216" t="s">
        <v>128</v>
      </c>
      <c r="AK80" s="209" t="s">
        <v>128</v>
      </c>
      <c r="AL80" s="209" t="s">
        <v>128</v>
      </c>
      <c r="AM80" s="207">
        <v>0.33</v>
      </c>
      <c r="AN80" s="189">
        <f aca="true" t="shared" si="62" ref="AN80:AN111">AN79</f>
        <v>0.5</v>
      </c>
      <c r="AO80" s="189">
        <f aca="true" t="shared" si="63" ref="AO80:AO111">AO79</f>
        <v>0.5</v>
      </c>
      <c r="AP80" s="189">
        <f aca="true" t="shared" si="64" ref="AP80:AP111">AP79</f>
        <v>0.5</v>
      </c>
      <c r="AQ80" s="189">
        <f aca="true" t="shared" si="65" ref="AQ80:AQ111">AQ79</f>
        <v>0.5</v>
      </c>
      <c r="AR80" s="189">
        <f aca="true" t="shared" si="66" ref="AR80:AR111">AR79</f>
        <v>0.5</v>
      </c>
      <c r="AS80" s="341"/>
      <c r="AT80" s="350"/>
      <c r="AU80" s="351"/>
      <c r="AV80" s="352"/>
      <c r="AW80" s="350"/>
      <c r="AX80" s="351"/>
      <c r="AY80" s="352"/>
      <c r="AZ80" s="350"/>
      <c r="BA80" s="351"/>
      <c r="BB80" s="352"/>
      <c r="BC80" s="350"/>
      <c r="BD80" s="351">
        <v>1</v>
      </c>
      <c r="BE80" s="352">
        <v>1</v>
      </c>
      <c r="BG80" s="193">
        <f t="shared" si="49"/>
        <v>0</v>
      </c>
      <c r="BH80" s="220"/>
      <c r="BI80" s="195">
        <f t="shared" si="50"/>
        <v>0</v>
      </c>
      <c r="BJ80" s="196">
        <f t="shared" si="51"/>
        <v>0</v>
      </c>
      <c r="BK80" s="197">
        <f t="shared" si="52"/>
        <v>0</v>
      </c>
      <c r="BL80" s="195">
        <f t="shared" si="53"/>
        <v>0</v>
      </c>
      <c r="BM80" s="198"/>
      <c r="BN80" s="199">
        <f t="shared" si="54"/>
        <v>0</v>
      </c>
      <c r="BO80" s="197">
        <f t="shared" si="55"/>
        <v>0</v>
      </c>
      <c r="BP80" s="198"/>
      <c r="BQ80" s="195">
        <f t="shared" si="56"/>
        <v>0</v>
      </c>
      <c r="BR80" s="196">
        <f t="shared" si="57"/>
        <v>0</v>
      </c>
      <c r="BS80" s="197">
        <f t="shared" si="58"/>
        <v>0</v>
      </c>
      <c r="BT80" s="195">
        <f t="shared" si="59"/>
        <v>456</v>
      </c>
      <c r="BU80" s="198"/>
      <c r="BV80" s="199">
        <f t="shared" si="60"/>
        <v>76</v>
      </c>
    </row>
    <row r="81" spans="1:74" ht="12">
      <c r="A81" s="200">
        <v>34</v>
      </c>
      <c r="B81" s="201">
        <v>2</v>
      </c>
      <c r="C81" s="201" t="s">
        <v>173</v>
      </c>
      <c r="D81" s="202" t="s">
        <v>186</v>
      </c>
      <c r="E81" s="203">
        <v>16.32</v>
      </c>
      <c r="F81" s="204" t="s">
        <v>175</v>
      </c>
      <c r="G81" s="201" t="s">
        <v>132</v>
      </c>
      <c r="H81" s="201"/>
      <c r="I81" s="205">
        <v>162</v>
      </c>
      <c r="J81" s="205">
        <f t="shared" si="61"/>
        <v>162</v>
      </c>
      <c r="K81" s="382" t="s">
        <v>127</v>
      </c>
      <c r="L81" s="207">
        <v>0.5</v>
      </c>
      <c r="M81" s="208">
        <v>3</v>
      </c>
      <c r="N81" s="346">
        <f t="shared" si="33"/>
        <v>972</v>
      </c>
      <c r="O81" s="383"/>
      <c r="P81" s="209"/>
      <c r="Q81" s="210">
        <f t="shared" si="34"/>
        <v>0</v>
      </c>
      <c r="R81" s="211"/>
      <c r="S81" s="212">
        <f t="shared" si="35"/>
        <v>0</v>
      </c>
      <c r="T81" s="213">
        <f t="shared" si="36"/>
        <v>0</v>
      </c>
      <c r="U81" s="210">
        <f t="shared" si="37"/>
        <v>0</v>
      </c>
      <c r="V81" s="212">
        <f t="shared" si="38"/>
        <v>0</v>
      </c>
      <c r="W81" s="211"/>
      <c r="X81" s="214">
        <f t="shared" si="39"/>
        <v>0</v>
      </c>
      <c r="Y81" s="348">
        <f t="shared" si="40"/>
        <v>0</v>
      </c>
      <c r="Z81" s="210">
        <f t="shared" si="41"/>
        <v>0</v>
      </c>
      <c r="AA81" s="211"/>
      <c r="AB81" s="212">
        <f t="shared" si="42"/>
        <v>0</v>
      </c>
      <c r="AC81" s="213">
        <f t="shared" si="43"/>
        <v>0</v>
      </c>
      <c r="AD81" s="210">
        <f t="shared" si="44"/>
        <v>486</v>
      </c>
      <c r="AE81" s="212">
        <f t="shared" si="45"/>
        <v>0</v>
      </c>
      <c r="AF81" s="349"/>
      <c r="AG81" s="214">
        <f t="shared" si="46"/>
        <v>81</v>
      </c>
      <c r="AH81" s="215">
        <f t="shared" si="47"/>
        <v>567</v>
      </c>
      <c r="AI81" s="215">
        <f t="shared" si="48"/>
        <v>567</v>
      </c>
      <c r="AJ81" s="216" t="s">
        <v>128</v>
      </c>
      <c r="AK81" s="209" t="s">
        <v>128</v>
      </c>
      <c r="AL81" s="209" t="s">
        <v>128</v>
      </c>
      <c r="AM81" s="207">
        <v>0.33</v>
      </c>
      <c r="AN81" s="189">
        <f t="shared" si="62"/>
        <v>0.5</v>
      </c>
      <c r="AO81" s="189">
        <f t="shared" si="63"/>
        <v>0.5</v>
      </c>
      <c r="AP81" s="189">
        <f t="shared" si="64"/>
        <v>0.5</v>
      </c>
      <c r="AQ81" s="189">
        <f t="shared" si="65"/>
        <v>0.5</v>
      </c>
      <c r="AR81" s="189">
        <f t="shared" si="66"/>
        <v>0.5</v>
      </c>
      <c r="AS81" s="341"/>
      <c r="AT81" s="350"/>
      <c r="AU81" s="351"/>
      <c r="AV81" s="352"/>
      <c r="AW81" s="350"/>
      <c r="AX81" s="351"/>
      <c r="AY81" s="352"/>
      <c r="AZ81" s="350"/>
      <c r="BA81" s="351"/>
      <c r="BB81" s="352"/>
      <c r="BC81" s="350">
        <v>1</v>
      </c>
      <c r="BD81" s="351"/>
      <c r="BE81" s="352">
        <v>1</v>
      </c>
      <c r="BG81" s="193">
        <f t="shared" si="49"/>
        <v>0</v>
      </c>
      <c r="BH81" s="220"/>
      <c r="BI81" s="195">
        <f t="shared" si="50"/>
        <v>0</v>
      </c>
      <c r="BJ81" s="196">
        <f t="shared" si="51"/>
        <v>0</v>
      </c>
      <c r="BK81" s="197">
        <f t="shared" si="52"/>
        <v>0</v>
      </c>
      <c r="BL81" s="195">
        <f t="shared" si="53"/>
        <v>0</v>
      </c>
      <c r="BM81" s="198"/>
      <c r="BN81" s="199">
        <f t="shared" si="54"/>
        <v>0</v>
      </c>
      <c r="BO81" s="197">
        <f t="shared" si="55"/>
        <v>0</v>
      </c>
      <c r="BP81" s="198"/>
      <c r="BQ81" s="195">
        <f t="shared" si="56"/>
        <v>0</v>
      </c>
      <c r="BR81" s="196">
        <f t="shared" si="57"/>
        <v>0</v>
      </c>
      <c r="BS81" s="197">
        <f t="shared" si="58"/>
        <v>972</v>
      </c>
      <c r="BT81" s="195">
        <f t="shared" si="59"/>
        <v>0</v>
      </c>
      <c r="BU81" s="198"/>
      <c r="BV81" s="199">
        <f t="shared" si="60"/>
        <v>162</v>
      </c>
    </row>
    <row r="82" spans="1:74" ht="12">
      <c r="A82" s="200">
        <v>35</v>
      </c>
      <c r="B82" s="201">
        <v>2</v>
      </c>
      <c r="C82" s="201" t="s">
        <v>173</v>
      </c>
      <c r="D82" s="202" t="s">
        <v>187</v>
      </c>
      <c r="E82" s="203">
        <v>16.6</v>
      </c>
      <c r="F82" s="204" t="s">
        <v>175</v>
      </c>
      <c r="G82" s="201" t="s">
        <v>132</v>
      </c>
      <c r="H82" s="201"/>
      <c r="I82" s="205">
        <v>47</v>
      </c>
      <c r="J82" s="205">
        <f t="shared" si="61"/>
        <v>47</v>
      </c>
      <c r="K82" s="382" t="s">
        <v>177</v>
      </c>
      <c r="L82" s="207">
        <v>0.5</v>
      </c>
      <c r="M82" s="208">
        <v>3</v>
      </c>
      <c r="N82" s="346">
        <f t="shared" si="33"/>
        <v>282</v>
      </c>
      <c r="O82" s="383"/>
      <c r="P82" s="209"/>
      <c r="Q82" s="210">
        <f t="shared" si="34"/>
        <v>0</v>
      </c>
      <c r="R82" s="211"/>
      <c r="S82" s="212">
        <f t="shared" si="35"/>
        <v>0</v>
      </c>
      <c r="T82" s="213">
        <f t="shared" si="36"/>
        <v>0</v>
      </c>
      <c r="U82" s="210">
        <f t="shared" si="37"/>
        <v>0</v>
      </c>
      <c r="V82" s="212">
        <f t="shared" si="38"/>
        <v>0</v>
      </c>
      <c r="W82" s="211"/>
      <c r="X82" s="214">
        <f t="shared" si="39"/>
        <v>0</v>
      </c>
      <c r="Y82" s="348">
        <f t="shared" si="40"/>
        <v>0</v>
      </c>
      <c r="Z82" s="210">
        <f t="shared" si="41"/>
        <v>0</v>
      </c>
      <c r="AA82" s="211"/>
      <c r="AB82" s="212">
        <f t="shared" si="42"/>
        <v>0</v>
      </c>
      <c r="AC82" s="213">
        <f t="shared" si="43"/>
        <v>0</v>
      </c>
      <c r="AD82" s="210">
        <f t="shared" si="44"/>
        <v>0</v>
      </c>
      <c r="AE82" s="212">
        <f t="shared" si="45"/>
        <v>141</v>
      </c>
      <c r="AF82" s="349"/>
      <c r="AG82" s="214">
        <f t="shared" si="46"/>
        <v>23.5</v>
      </c>
      <c r="AH82" s="215">
        <f t="shared" si="47"/>
        <v>164.5</v>
      </c>
      <c r="AI82" s="215">
        <f t="shared" si="48"/>
        <v>164.5</v>
      </c>
      <c r="AJ82" s="216" t="s">
        <v>128</v>
      </c>
      <c r="AK82" s="209" t="s">
        <v>128</v>
      </c>
      <c r="AL82" s="209" t="s">
        <v>128</v>
      </c>
      <c r="AM82" s="207">
        <v>0.25</v>
      </c>
      <c r="AN82" s="189">
        <f t="shared" si="62"/>
        <v>0.5</v>
      </c>
      <c r="AO82" s="189">
        <f t="shared" si="63"/>
        <v>0.5</v>
      </c>
      <c r="AP82" s="189">
        <f t="shared" si="64"/>
        <v>0.5</v>
      </c>
      <c r="AQ82" s="189">
        <f t="shared" si="65"/>
        <v>0.5</v>
      </c>
      <c r="AR82" s="189">
        <f t="shared" si="66"/>
        <v>0.5</v>
      </c>
      <c r="AS82" s="341"/>
      <c r="AT82" s="350"/>
      <c r="AU82" s="351"/>
      <c r="AV82" s="352"/>
      <c r="AW82" s="350"/>
      <c r="AX82" s="351"/>
      <c r="AY82" s="352"/>
      <c r="AZ82" s="350"/>
      <c r="BA82" s="351"/>
      <c r="BB82" s="352"/>
      <c r="BC82" s="350"/>
      <c r="BD82" s="351">
        <v>1</v>
      </c>
      <c r="BE82" s="352">
        <v>1</v>
      </c>
      <c r="BG82" s="193">
        <f t="shared" si="49"/>
        <v>0</v>
      </c>
      <c r="BH82" s="220"/>
      <c r="BI82" s="195">
        <f t="shared" si="50"/>
        <v>0</v>
      </c>
      <c r="BJ82" s="196">
        <f t="shared" si="51"/>
        <v>0</v>
      </c>
      <c r="BK82" s="197">
        <f t="shared" si="52"/>
        <v>0</v>
      </c>
      <c r="BL82" s="195">
        <f t="shared" si="53"/>
        <v>0</v>
      </c>
      <c r="BM82" s="198"/>
      <c r="BN82" s="199">
        <f t="shared" si="54"/>
        <v>0</v>
      </c>
      <c r="BO82" s="197">
        <f t="shared" si="55"/>
        <v>0</v>
      </c>
      <c r="BP82" s="198"/>
      <c r="BQ82" s="195">
        <f t="shared" si="56"/>
        <v>0</v>
      </c>
      <c r="BR82" s="196">
        <f t="shared" si="57"/>
        <v>0</v>
      </c>
      <c r="BS82" s="197">
        <f t="shared" si="58"/>
        <v>0</v>
      </c>
      <c r="BT82" s="195">
        <f t="shared" si="59"/>
        <v>282</v>
      </c>
      <c r="BU82" s="198"/>
      <c r="BV82" s="199">
        <f t="shared" si="60"/>
        <v>47</v>
      </c>
    </row>
    <row r="83" spans="1:74" ht="12">
      <c r="A83" s="200">
        <v>36</v>
      </c>
      <c r="B83" s="201">
        <v>2</v>
      </c>
      <c r="C83" s="201" t="s">
        <v>173</v>
      </c>
      <c r="D83" s="202" t="s">
        <v>188</v>
      </c>
      <c r="E83" s="203">
        <v>20.3</v>
      </c>
      <c r="F83" s="204" t="s">
        <v>175</v>
      </c>
      <c r="G83" s="201" t="s">
        <v>132</v>
      </c>
      <c r="H83" s="201"/>
      <c r="I83" s="205">
        <v>75</v>
      </c>
      <c r="J83" s="205">
        <f t="shared" si="61"/>
        <v>75</v>
      </c>
      <c r="K83" s="382" t="s">
        <v>177</v>
      </c>
      <c r="L83" s="207">
        <v>0.5</v>
      </c>
      <c r="M83" s="208">
        <v>3</v>
      </c>
      <c r="N83" s="346">
        <f t="shared" si="33"/>
        <v>450</v>
      </c>
      <c r="O83" s="383"/>
      <c r="P83" s="209"/>
      <c r="Q83" s="210">
        <f t="shared" si="34"/>
        <v>0</v>
      </c>
      <c r="R83" s="211"/>
      <c r="S83" s="212">
        <f t="shared" si="35"/>
        <v>0</v>
      </c>
      <c r="T83" s="213">
        <f t="shared" si="36"/>
        <v>0</v>
      </c>
      <c r="U83" s="210">
        <f t="shared" si="37"/>
        <v>0</v>
      </c>
      <c r="V83" s="212">
        <f t="shared" si="38"/>
        <v>0</v>
      </c>
      <c r="W83" s="211"/>
      <c r="X83" s="214">
        <f t="shared" si="39"/>
        <v>0</v>
      </c>
      <c r="Y83" s="348">
        <f t="shared" si="40"/>
        <v>0</v>
      </c>
      <c r="Z83" s="210">
        <f t="shared" si="41"/>
        <v>0</v>
      </c>
      <c r="AA83" s="211"/>
      <c r="AB83" s="212">
        <f t="shared" si="42"/>
        <v>0</v>
      </c>
      <c r="AC83" s="213">
        <f t="shared" si="43"/>
        <v>0</v>
      </c>
      <c r="AD83" s="210">
        <f t="shared" si="44"/>
        <v>0</v>
      </c>
      <c r="AE83" s="212">
        <f t="shared" si="45"/>
        <v>225</v>
      </c>
      <c r="AF83" s="349"/>
      <c r="AG83" s="214">
        <f t="shared" si="46"/>
        <v>37.5</v>
      </c>
      <c r="AH83" s="215">
        <f t="shared" si="47"/>
        <v>262.5</v>
      </c>
      <c r="AI83" s="215">
        <f t="shared" si="48"/>
        <v>262.5</v>
      </c>
      <c r="AJ83" s="216" t="s">
        <v>128</v>
      </c>
      <c r="AK83" s="209" t="s">
        <v>128</v>
      </c>
      <c r="AL83" s="209" t="s">
        <v>128</v>
      </c>
      <c r="AM83" s="207">
        <v>0.25</v>
      </c>
      <c r="AN83" s="189">
        <f t="shared" si="62"/>
        <v>0.5</v>
      </c>
      <c r="AO83" s="189">
        <f t="shared" si="63"/>
        <v>0.5</v>
      </c>
      <c r="AP83" s="189">
        <f t="shared" si="64"/>
        <v>0.5</v>
      </c>
      <c r="AQ83" s="189">
        <f t="shared" si="65"/>
        <v>0.5</v>
      </c>
      <c r="AR83" s="189">
        <f t="shared" si="66"/>
        <v>0.5</v>
      </c>
      <c r="AS83" s="341"/>
      <c r="AT83" s="350"/>
      <c r="AU83" s="351"/>
      <c r="AV83" s="352"/>
      <c r="AW83" s="350"/>
      <c r="AX83" s="351"/>
      <c r="AY83" s="352"/>
      <c r="AZ83" s="350"/>
      <c r="BA83" s="351"/>
      <c r="BB83" s="352"/>
      <c r="BC83" s="350"/>
      <c r="BD83" s="351">
        <v>1</v>
      </c>
      <c r="BE83" s="352">
        <v>1</v>
      </c>
      <c r="BG83" s="193">
        <f t="shared" si="49"/>
        <v>0</v>
      </c>
      <c r="BH83" s="220"/>
      <c r="BI83" s="195">
        <f t="shared" si="50"/>
        <v>0</v>
      </c>
      <c r="BJ83" s="196">
        <f t="shared" si="51"/>
        <v>0</v>
      </c>
      <c r="BK83" s="197">
        <f t="shared" si="52"/>
        <v>0</v>
      </c>
      <c r="BL83" s="195">
        <f t="shared" si="53"/>
        <v>0</v>
      </c>
      <c r="BM83" s="198"/>
      <c r="BN83" s="199">
        <f t="shared" si="54"/>
        <v>0</v>
      </c>
      <c r="BO83" s="197">
        <f t="shared" si="55"/>
        <v>0</v>
      </c>
      <c r="BP83" s="198"/>
      <c r="BQ83" s="195">
        <f t="shared" si="56"/>
        <v>0</v>
      </c>
      <c r="BR83" s="196">
        <f t="shared" si="57"/>
        <v>0</v>
      </c>
      <c r="BS83" s="197">
        <f t="shared" si="58"/>
        <v>0</v>
      </c>
      <c r="BT83" s="195">
        <f t="shared" si="59"/>
        <v>450</v>
      </c>
      <c r="BU83" s="198"/>
      <c r="BV83" s="199">
        <f t="shared" si="60"/>
        <v>75</v>
      </c>
    </row>
    <row r="84" spans="1:74" ht="12">
      <c r="A84" s="200">
        <v>37</v>
      </c>
      <c r="B84" s="201">
        <v>2</v>
      </c>
      <c r="C84" s="201" t="s">
        <v>173</v>
      </c>
      <c r="D84" s="202" t="s">
        <v>189</v>
      </c>
      <c r="E84" s="203">
        <v>28.2</v>
      </c>
      <c r="F84" s="204" t="s">
        <v>175</v>
      </c>
      <c r="G84" s="201" t="s">
        <v>132</v>
      </c>
      <c r="H84" s="201"/>
      <c r="I84" s="205">
        <v>76</v>
      </c>
      <c r="J84" s="205">
        <f t="shared" si="61"/>
        <v>76</v>
      </c>
      <c r="K84" s="382" t="s">
        <v>177</v>
      </c>
      <c r="L84" s="207">
        <v>0.5</v>
      </c>
      <c r="M84" s="208">
        <v>3</v>
      </c>
      <c r="N84" s="346">
        <f t="shared" si="33"/>
        <v>456</v>
      </c>
      <c r="O84" s="383"/>
      <c r="P84" s="209"/>
      <c r="Q84" s="210">
        <f t="shared" si="34"/>
        <v>0</v>
      </c>
      <c r="R84" s="211"/>
      <c r="S84" s="212">
        <f t="shared" si="35"/>
        <v>0</v>
      </c>
      <c r="T84" s="213">
        <f t="shared" si="36"/>
        <v>0</v>
      </c>
      <c r="U84" s="210">
        <f t="shared" si="37"/>
        <v>0</v>
      </c>
      <c r="V84" s="212">
        <f t="shared" si="38"/>
        <v>0</v>
      </c>
      <c r="W84" s="211"/>
      <c r="X84" s="214">
        <f t="shared" si="39"/>
        <v>0</v>
      </c>
      <c r="Y84" s="348">
        <f t="shared" si="40"/>
        <v>0</v>
      </c>
      <c r="Z84" s="210">
        <f t="shared" si="41"/>
        <v>0</v>
      </c>
      <c r="AA84" s="211"/>
      <c r="AB84" s="212">
        <f t="shared" si="42"/>
        <v>0</v>
      </c>
      <c r="AC84" s="213">
        <f t="shared" si="43"/>
        <v>0</v>
      </c>
      <c r="AD84" s="210">
        <f t="shared" si="44"/>
        <v>0</v>
      </c>
      <c r="AE84" s="212">
        <f t="shared" si="45"/>
        <v>228</v>
      </c>
      <c r="AF84" s="349"/>
      <c r="AG84" s="214">
        <f t="shared" si="46"/>
        <v>38</v>
      </c>
      <c r="AH84" s="215">
        <f t="shared" si="47"/>
        <v>266</v>
      </c>
      <c r="AI84" s="215">
        <f t="shared" si="48"/>
        <v>266</v>
      </c>
      <c r="AJ84" s="216" t="s">
        <v>128</v>
      </c>
      <c r="AK84" s="209" t="s">
        <v>128</v>
      </c>
      <c r="AL84" s="209" t="s">
        <v>128</v>
      </c>
      <c r="AM84" s="207">
        <v>0.25</v>
      </c>
      <c r="AN84" s="189">
        <f t="shared" si="62"/>
        <v>0.5</v>
      </c>
      <c r="AO84" s="189">
        <f t="shared" si="63"/>
        <v>0.5</v>
      </c>
      <c r="AP84" s="189">
        <f t="shared" si="64"/>
        <v>0.5</v>
      </c>
      <c r="AQ84" s="189">
        <f t="shared" si="65"/>
        <v>0.5</v>
      </c>
      <c r="AR84" s="189">
        <f t="shared" si="66"/>
        <v>0.5</v>
      </c>
      <c r="AS84" s="341"/>
      <c r="AT84" s="350"/>
      <c r="AU84" s="351"/>
      <c r="AV84" s="352"/>
      <c r="AW84" s="350"/>
      <c r="AX84" s="351"/>
      <c r="AY84" s="352"/>
      <c r="AZ84" s="350"/>
      <c r="BA84" s="351"/>
      <c r="BB84" s="352"/>
      <c r="BC84" s="350"/>
      <c r="BD84" s="351">
        <v>1</v>
      </c>
      <c r="BE84" s="352">
        <v>1</v>
      </c>
      <c r="BG84" s="193">
        <f t="shared" si="49"/>
        <v>0</v>
      </c>
      <c r="BH84" s="220"/>
      <c r="BI84" s="195">
        <f t="shared" si="50"/>
        <v>0</v>
      </c>
      <c r="BJ84" s="196">
        <f t="shared" si="51"/>
        <v>0</v>
      </c>
      <c r="BK84" s="197">
        <f t="shared" si="52"/>
        <v>0</v>
      </c>
      <c r="BL84" s="195">
        <f t="shared" si="53"/>
        <v>0</v>
      </c>
      <c r="BM84" s="198"/>
      <c r="BN84" s="199">
        <f t="shared" si="54"/>
        <v>0</v>
      </c>
      <c r="BO84" s="197">
        <f t="shared" si="55"/>
        <v>0</v>
      </c>
      <c r="BP84" s="198"/>
      <c r="BQ84" s="195">
        <f t="shared" si="56"/>
        <v>0</v>
      </c>
      <c r="BR84" s="196">
        <f t="shared" si="57"/>
        <v>0</v>
      </c>
      <c r="BS84" s="197">
        <f t="shared" si="58"/>
        <v>0</v>
      </c>
      <c r="BT84" s="195">
        <f t="shared" si="59"/>
        <v>456</v>
      </c>
      <c r="BU84" s="198"/>
      <c r="BV84" s="199">
        <f t="shared" si="60"/>
        <v>76</v>
      </c>
    </row>
    <row r="85" spans="1:74" ht="12">
      <c r="A85" s="200">
        <v>38</v>
      </c>
      <c r="B85" s="201">
        <v>2</v>
      </c>
      <c r="C85" s="201" t="s">
        <v>173</v>
      </c>
      <c r="D85" s="202" t="s">
        <v>190</v>
      </c>
      <c r="E85" s="203">
        <v>28.39</v>
      </c>
      <c r="F85" s="204" t="s">
        <v>175</v>
      </c>
      <c r="G85" s="201" t="s">
        <v>132</v>
      </c>
      <c r="H85" s="201"/>
      <c r="I85" s="205">
        <v>64</v>
      </c>
      <c r="J85" s="205">
        <f t="shared" si="61"/>
        <v>64</v>
      </c>
      <c r="K85" s="382" t="s">
        <v>177</v>
      </c>
      <c r="L85" s="207">
        <v>0.5</v>
      </c>
      <c r="M85" s="208">
        <v>3</v>
      </c>
      <c r="N85" s="346">
        <f t="shared" si="33"/>
        <v>384</v>
      </c>
      <c r="O85" s="383"/>
      <c r="P85" s="209"/>
      <c r="Q85" s="210">
        <f t="shared" si="34"/>
        <v>0</v>
      </c>
      <c r="R85" s="211"/>
      <c r="S85" s="212">
        <f t="shared" si="35"/>
        <v>0</v>
      </c>
      <c r="T85" s="213">
        <f t="shared" si="36"/>
        <v>0</v>
      </c>
      <c r="U85" s="210">
        <f t="shared" si="37"/>
        <v>0</v>
      </c>
      <c r="V85" s="212">
        <f t="shared" si="38"/>
        <v>0</v>
      </c>
      <c r="W85" s="211"/>
      <c r="X85" s="214">
        <f t="shared" si="39"/>
        <v>0</v>
      </c>
      <c r="Y85" s="348">
        <f t="shared" si="40"/>
        <v>0</v>
      </c>
      <c r="Z85" s="210">
        <f t="shared" si="41"/>
        <v>0</v>
      </c>
      <c r="AA85" s="211"/>
      <c r="AB85" s="212">
        <f t="shared" si="42"/>
        <v>0</v>
      </c>
      <c r="AC85" s="213">
        <f t="shared" si="43"/>
        <v>0</v>
      </c>
      <c r="AD85" s="210">
        <f t="shared" si="44"/>
        <v>0</v>
      </c>
      <c r="AE85" s="212">
        <f t="shared" si="45"/>
        <v>192</v>
      </c>
      <c r="AF85" s="349"/>
      <c r="AG85" s="214">
        <f t="shared" si="46"/>
        <v>32</v>
      </c>
      <c r="AH85" s="215">
        <f t="shared" si="47"/>
        <v>224</v>
      </c>
      <c r="AI85" s="215">
        <f t="shared" si="48"/>
        <v>224</v>
      </c>
      <c r="AJ85" s="216" t="s">
        <v>128</v>
      </c>
      <c r="AK85" s="209" t="s">
        <v>128</v>
      </c>
      <c r="AL85" s="209" t="s">
        <v>128</v>
      </c>
      <c r="AM85" s="207">
        <v>0.25</v>
      </c>
      <c r="AN85" s="189">
        <f t="shared" si="62"/>
        <v>0.5</v>
      </c>
      <c r="AO85" s="189">
        <f t="shared" si="63"/>
        <v>0.5</v>
      </c>
      <c r="AP85" s="189">
        <f t="shared" si="64"/>
        <v>0.5</v>
      </c>
      <c r="AQ85" s="189">
        <f t="shared" si="65"/>
        <v>0.5</v>
      </c>
      <c r="AR85" s="189">
        <f t="shared" si="66"/>
        <v>0.5</v>
      </c>
      <c r="AS85" s="341"/>
      <c r="AT85" s="350"/>
      <c r="AU85" s="351"/>
      <c r="AV85" s="352"/>
      <c r="AW85" s="350"/>
      <c r="AX85" s="351"/>
      <c r="AY85" s="352"/>
      <c r="AZ85" s="350"/>
      <c r="BA85" s="351"/>
      <c r="BB85" s="352"/>
      <c r="BC85" s="350"/>
      <c r="BD85" s="351">
        <v>1</v>
      </c>
      <c r="BE85" s="352">
        <v>1</v>
      </c>
      <c r="BG85" s="193">
        <f t="shared" si="49"/>
        <v>0</v>
      </c>
      <c r="BH85" s="220"/>
      <c r="BI85" s="195">
        <f t="shared" si="50"/>
        <v>0</v>
      </c>
      <c r="BJ85" s="196">
        <f t="shared" si="51"/>
        <v>0</v>
      </c>
      <c r="BK85" s="197">
        <f t="shared" si="52"/>
        <v>0</v>
      </c>
      <c r="BL85" s="195">
        <f t="shared" si="53"/>
        <v>0</v>
      </c>
      <c r="BM85" s="198"/>
      <c r="BN85" s="199">
        <f t="shared" si="54"/>
        <v>0</v>
      </c>
      <c r="BO85" s="197">
        <f t="shared" si="55"/>
        <v>0</v>
      </c>
      <c r="BP85" s="198"/>
      <c r="BQ85" s="195">
        <f t="shared" si="56"/>
        <v>0</v>
      </c>
      <c r="BR85" s="196">
        <f t="shared" si="57"/>
        <v>0</v>
      </c>
      <c r="BS85" s="197">
        <f t="shared" si="58"/>
        <v>0</v>
      </c>
      <c r="BT85" s="195">
        <f t="shared" si="59"/>
        <v>384</v>
      </c>
      <c r="BU85" s="198"/>
      <c r="BV85" s="199">
        <f t="shared" si="60"/>
        <v>64</v>
      </c>
    </row>
    <row r="86" spans="1:74" ht="12">
      <c r="A86" s="200">
        <v>39</v>
      </c>
      <c r="B86" s="201">
        <v>2</v>
      </c>
      <c r="C86" s="201" t="s">
        <v>191</v>
      </c>
      <c r="D86" s="202" t="s">
        <v>192</v>
      </c>
      <c r="E86" s="203">
        <v>27.5</v>
      </c>
      <c r="F86" s="204" t="s">
        <v>193</v>
      </c>
      <c r="G86" s="201" t="s">
        <v>194</v>
      </c>
      <c r="H86" s="201"/>
      <c r="I86" s="205">
        <v>148</v>
      </c>
      <c r="J86" s="205">
        <f t="shared" si="61"/>
        <v>148</v>
      </c>
      <c r="K86" s="382" t="s">
        <v>127</v>
      </c>
      <c r="L86" s="207">
        <v>0.5</v>
      </c>
      <c r="M86" s="208">
        <v>3</v>
      </c>
      <c r="N86" s="346">
        <f t="shared" si="33"/>
        <v>888</v>
      </c>
      <c r="O86" s="383"/>
      <c r="P86" s="209"/>
      <c r="Q86" s="210">
        <f t="shared" si="34"/>
        <v>0</v>
      </c>
      <c r="R86" s="211"/>
      <c r="S86" s="212">
        <f t="shared" si="35"/>
        <v>0</v>
      </c>
      <c r="T86" s="213">
        <f t="shared" si="36"/>
        <v>0</v>
      </c>
      <c r="U86" s="210">
        <f t="shared" si="37"/>
        <v>0</v>
      </c>
      <c r="V86" s="212">
        <f t="shared" si="38"/>
        <v>0</v>
      </c>
      <c r="W86" s="211"/>
      <c r="X86" s="214">
        <f t="shared" si="39"/>
        <v>0</v>
      </c>
      <c r="Y86" s="348">
        <f t="shared" si="40"/>
        <v>0</v>
      </c>
      <c r="Z86" s="210">
        <f t="shared" si="41"/>
        <v>444</v>
      </c>
      <c r="AA86" s="211"/>
      <c r="AB86" s="212">
        <f t="shared" si="42"/>
        <v>0</v>
      </c>
      <c r="AC86" s="213">
        <f t="shared" si="43"/>
        <v>74</v>
      </c>
      <c r="AD86" s="210">
        <f t="shared" si="44"/>
        <v>0</v>
      </c>
      <c r="AE86" s="212">
        <f t="shared" si="45"/>
        <v>0</v>
      </c>
      <c r="AF86" s="349"/>
      <c r="AG86" s="214">
        <f t="shared" si="46"/>
        <v>0</v>
      </c>
      <c r="AH86" s="215">
        <f t="shared" si="47"/>
        <v>518</v>
      </c>
      <c r="AI86" s="215">
        <f t="shared" si="48"/>
        <v>518</v>
      </c>
      <c r="AJ86" s="216" t="s">
        <v>128</v>
      </c>
      <c r="AK86" s="209" t="s">
        <v>128</v>
      </c>
      <c r="AL86" s="209">
        <v>0.5</v>
      </c>
      <c r="AM86" s="207" t="s">
        <v>128</v>
      </c>
      <c r="AN86" s="189">
        <f t="shared" si="62"/>
        <v>0.5</v>
      </c>
      <c r="AO86" s="189">
        <f t="shared" si="63"/>
        <v>0.5</v>
      </c>
      <c r="AP86" s="189">
        <f t="shared" si="64"/>
        <v>0.5</v>
      </c>
      <c r="AQ86" s="189">
        <f t="shared" si="65"/>
        <v>0.5</v>
      </c>
      <c r="AR86" s="189">
        <f t="shared" si="66"/>
        <v>0.5</v>
      </c>
      <c r="AS86" s="341"/>
      <c r="AT86" s="350"/>
      <c r="AU86" s="351"/>
      <c r="AV86" s="352"/>
      <c r="AW86" s="350"/>
      <c r="AX86" s="351"/>
      <c r="AY86" s="352"/>
      <c r="AZ86" s="350">
        <v>1</v>
      </c>
      <c r="BA86" s="351"/>
      <c r="BB86" s="352">
        <v>1</v>
      </c>
      <c r="BC86" s="350"/>
      <c r="BD86" s="351"/>
      <c r="BE86" s="352"/>
      <c r="BG86" s="193">
        <f t="shared" si="49"/>
        <v>0</v>
      </c>
      <c r="BH86" s="220"/>
      <c r="BI86" s="195">
        <f t="shared" si="50"/>
        <v>0</v>
      </c>
      <c r="BJ86" s="196">
        <f t="shared" si="51"/>
        <v>0</v>
      </c>
      <c r="BK86" s="197">
        <f t="shared" si="52"/>
        <v>0</v>
      </c>
      <c r="BL86" s="195">
        <f t="shared" si="53"/>
        <v>0</v>
      </c>
      <c r="BM86" s="198"/>
      <c r="BN86" s="199">
        <f t="shared" si="54"/>
        <v>0</v>
      </c>
      <c r="BO86" s="197">
        <f t="shared" si="55"/>
        <v>888</v>
      </c>
      <c r="BP86" s="198"/>
      <c r="BQ86" s="195">
        <f t="shared" si="56"/>
        <v>0</v>
      </c>
      <c r="BR86" s="196">
        <f t="shared" si="57"/>
        <v>148</v>
      </c>
      <c r="BS86" s="197">
        <f t="shared" si="58"/>
        <v>0</v>
      </c>
      <c r="BT86" s="195">
        <f t="shared" si="59"/>
        <v>0</v>
      </c>
      <c r="BU86" s="198"/>
      <c r="BV86" s="199">
        <f t="shared" si="60"/>
        <v>0</v>
      </c>
    </row>
    <row r="87" spans="1:74" ht="12">
      <c r="A87" s="225">
        <v>40</v>
      </c>
      <c r="B87" s="226">
        <v>2</v>
      </c>
      <c r="C87" s="226" t="s">
        <v>191</v>
      </c>
      <c r="D87" s="227" t="s">
        <v>195</v>
      </c>
      <c r="E87" s="228">
        <v>11.1</v>
      </c>
      <c r="F87" s="229" t="s">
        <v>196</v>
      </c>
      <c r="G87" s="226" t="s">
        <v>132</v>
      </c>
      <c r="H87" s="226" t="s">
        <v>133</v>
      </c>
      <c r="I87" s="230">
        <v>213</v>
      </c>
      <c r="J87" s="230">
        <f t="shared" si="61"/>
        <v>213</v>
      </c>
      <c r="K87" s="384" t="s">
        <v>127</v>
      </c>
      <c r="L87" s="232">
        <v>1</v>
      </c>
      <c r="M87" s="233">
        <v>3</v>
      </c>
      <c r="N87" s="353">
        <f t="shared" si="33"/>
        <v>1278</v>
      </c>
      <c r="O87" s="385"/>
      <c r="P87" s="234"/>
      <c r="Q87" s="235">
        <f t="shared" si="34"/>
        <v>639</v>
      </c>
      <c r="R87" s="236"/>
      <c r="S87" s="237">
        <f t="shared" si="35"/>
        <v>0</v>
      </c>
      <c r="T87" s="238">
        <f t="shared" si="36"/>
        <v>106.5</v>
      </c>
      <c r="U87" s="235">
        <f t="shared" si="37"/>
        <v>0</v>
      </c>
      <c r="V87" s="237">
        <f t="shared" si="38"/>
        <v>0</v>
      </c>
      <c r="W87" s="236"/>
      <c r="X87" s="239">
        <f t="shared" si="39"/>
        <v>0</v>
      </c>
      <c r="Y87" s="355">
        <f t="shared" si="40"/>
        <v>745.5</v>
      </c>
      <c r="Z87" s="235">
        <f t="shared" si="41"/>
        <v>639</v>
      </c>
      <c r="AA87" s="236"/>
      <c r="AB87" s="237">
        <f t="shared" si="42"/>
        <v>0</v>
      </c>
      <c r="AC87" s="238">
        <f t="shared" si="43"/>
        <v>106.5</v>
      </c>
      <c r="AD87" s="235">
        <f t="shared" si="44"/>
        <v>0</v>
      </c>
      <c r="AE87" s="237">
        <f t="shared" si="45"/>
        <v>0</v>
      </c>
      <c r="AF87" s="356"/>
      <c r="AG87" s="239">
        <f t="shared" si="46"/>
        <v>0</v>
      </c>
      <c r="AH87" s="240">
        <f t="shared" si="47"/>
        <v>745.5</v>
      </c>
      <c r="AI87" s="240">
        <f t="shared" si="48"/>
        <v>1491</v>
      </c>
      <c r="AJ87" s="241">
        <v>0.5</v>
      </c>
      <c r="AK87" s="234" t="s">
        <v>128</v>
      </c>
      <c r="AL87" s="234">
        <v>0.5</v>
      </c>
      <c r="AM87" s="232" t="s">
        <v>128</v>
      </c>
      <c r="AN87" s="189">
        <f t="shared" si="62"/>
        <v>0.5</v>
      </c>
      <c r="AO87" s="189">
        <f t="shared" si="63"/>
        <v>0.5</v>
      </c>
      <c r="AP87" s="189">
        <f t="shared" si="64"/>
        <v>0.5</v>
      </c>
      <c r="AQ87" s="189">
        <f t="shared" si="65"/>
        <v>0.5</v>
      </c>
      <c r="AR87" s="189">
        <f t="shared" si="66"/>
        <v>0.5</v>
      </c>
      <c r="AS87" s="341"/>
      <c r="AT87" s="357">
        <v>1</v>
      </c>
      <c r="AU87" s="358"/>
      <c r="AV87" s="359">
        <v>1</v>
      </c>
      <c r="AW87" s="357"/>
      <c r="AX87" s="358"/>
      <c r="AY87" s="359"/>
      <c r="AZ87" s="357">
        <v>1</v>
      </c>
      <c r="BA87" s="358"/>
      <c r="BB87" s="359">
        <v>1</v>
      </c>
      <c r="BC87" s="357"/>
      <c r="BD87" s="358"/>
      <c r="BE87" s="359"/>
      <c r="BG87" s="193">
        <f t="shared" si="49"/>
        <v>1278</v>
      </c>
      <c r="BH87" s="220"/>
      <c r="BI87" s="195">
        <f t="shared" si="50"/>
        <v>0</v>
      </c>
      <c r="BJ87" s="196">
        <f t="shared" si="51"/>
        <v>213</v>
      </c>
      <c r="BK87" s="197">
        <f t="shared" si="52"/>
        <v>0</v>
      </c>
      <c r="BL87" s="195">
        <f t="shared" si="53"/>
        <v>0</v>
      </c>
      <c r="BM87" s="198"/>
      <c r="BN87" s="199">
        <f t="shared" si="54"/>
        <v>0</v>
      </c>
      <c r="BO87" s="197">
        <f t="shared" si="55"/>
        <v>1278</v>
      </c>
      <c r="BP87" s="198"/>
      <c r="BQ87" s="195">
        <f t="shared" si="56"/>
        <v>0</v>
      </c>
      <c r="BR87" s="196">
        <f t="shared" si="57"/>
        <v>213</v>
      </c>
      <c r="BS87" s="197">
        <f t="shared" si="58"/>
        <v>0</v>
      </c>
      <c r="BT87" s="195">
        <f t="shared" si="59"/>
        <v>0</v>
      </c>
      <c r="BU87" s="198"/>
      <c r="BV87" s="199">
        <f t="shared" si="60"/>
        <v>0</v>
      </c>
    </row>
    <row r="88" spans="1:74" ht="12">
      <c r="A88" s="200">
        <v>41</v>
      </c>
      <c r="B88" s="201">
        <v>2</v>
      </c>
      <c r="C88" s="201" t="s">
        <v>197</v>
      </c>
      <c r="D88" s="202" t="s">
        <v>198</v>
      </c>
      <c r="E88" s="203">
        <v>3.7</v>
      </c>
      <c r="F88" s="204" t="s">
        <v>199</v>
      </c>
      <c r="G88" s="201" t="s">
        <v>132</v>
      </c>
      <c r="H88" s="201"/>
      <c r="I88" s="205">
        <v>137</v>
      </c>
      <c r="J88" s="205">
        <f t="shared" si="61"/>
        <v>137</v>
      </c>
      <c r="K88" s="382" t="s">
        <v>127</v>
      </c>
      <c r="L88" s="207">
        <v>0.5</v>
      </c>
      <c r="M88" s="208">
        <v>3</v>
      </c>
      <c r="N88" s="346">
        <f t="shared" si="33"/>
        <v>822</v>
      </c>
      <c r="O88" s="383"/>
      <c r="P88" s="209"/>
      <c r="Q88" s="210">
        <f t="shared" si="34"/>
        <v>0</v>
      </c>
      <c r="R88" s="211"/>
      <c r="S88" s="212">
        <f t="shared" si="35"/>
        <v>0</v>
      </c>
      <c r="T88" s="213">
        <f t="shared" si="36"/>
        <v>0</v>
      </c>
      <c r="U88" s="210">
        <f t="shared" si="37"/>
        <v>0</v>
      </c>
      <c r="V88" s="212">
        <f t="shared" si="38"/>
        <v>0</v>
      </c>
      <c r="W88" s="211"/>
      <c r="X88" s="214">
        <f t="shared" si="39"/>
        <v>0</v>
      </c>
      <c r="Y88" s="348">
        <f t="shared" si="40"/>
        <v>0</v>
      </c>
      <c r="Z88" s="210">
        <f t="shared" si="41"/>
        <v>411</v>
      </c>
      <c r="AA88" s="211"/>
      <c r="AB88" s="212">
        <f t="shared" si="42"/>
        <v>0</v>
      </c>
      <c r="AC88" s="213">
        <f t="shared" si="43"/>
        <v>68.5</v>
      </c>
      <c r="AD88" s="210">
        <f t="shared" si="44"/>
        <v>0</v>
      </c>
      <c r="AE88" s="212">
        <f t="shared" si="45"/>
        <v>0</v>
      </c>
      <c r="AF88" s="349"/>
      <c r="AG88" s="214">
        <f t="shared" si="46"/>
        <v>0</v>
      </c>
      <c r="AH88" s="215">
        <f t="shared" si="47"/>
        <v>479.5</v>
      </c>
      <c r="AI88" s="215">
        <f t="shared" si="48"/>
        <v>479.5</v>
      </c>
      <c r="AJ88" s="216" t="s">
        <v>128</v>
      </c>
      <c r="AK88" s="209" t="s">
        <v>128</v>
      </c>
      <c r="AL88" s="209">
        <v>0.33</v>
      </c>
      <c r="AM88" s="207" t="s">
        <v>128</v>
      </c>
      <c r="AN88" s="189">
        <f t="shared" si="62"/>
        <v>0.5</v>
      </c>
      <c r="AO88" s="189">
        <f t="shared" si="63"/>
        <v>0.5</v>
      </c>
      <c r="AP88" s="189">
        <f t="shared" si="64"/>
        <v>0.5</v>
      </c>
      <c r="AQ88" s="189">
        <f t="shared" si="65"/>
        <v>0.5</v>
      </c>
      <c r="AR88" s="189">
        <f t="shared" si="66"/>
        <v>0.5</v>
      </c>
      <c r="AS88" s="341"/>
      <c r="AT88" s="350"/>
      <c r="AU88" s="351"/>
      <c r="AV88" s="352"/>
      <c r="AW88" s="350"/>
      <c r="AX88" s="351"/>
      <c r="AY88" s="352"/>
      <c r="AZ88" s="350">
        <v>1</v>
      </c>
      <c r="BA88" s="351"/>
      <c r="BB88" s="352">
        <v>1</v>
      </c>
      <c r="BC88" s="350"/>
      <c r="BD88" s="351"/>
      <c r="BE88" s="352"/>
      <c r="BG88" s="193">
        <f t="shared" si="49"/>
        <v>0</v>
      </c>
      <c r="BH88" s="220"/>
      <c r="BI88" s="195">
        <f t="shared" si="50"/>
        <v>0</v>
      </c>
      <c r="BJ88" s="196">
        <f t="shared" si="51"/>
        <v>0</v>
      </c>
      <c r="BK88" s="197">
        <f t="shared" si="52"/>
        <v>0</v>
      </c>
      <c r="BL88" s="195">
        <f t="shared" si="53"/>
        <v>0</v>
      </c>
      <c r="BM88" s="198"/>
      <c r="BN88" s="199">
        <f t="shared" si="54"/>
        <v>0</v>
      </c>
      <c r="BO88" s="197">
        <f t="shared" si="55"/>
        <v>822</v>
      </c>
      <c r="BP88" s="198"/>
      <c r="BQ88" s="195">
        <f t="shared" si="56"/>
        <v>0</v>
      </c>
      <c r="BR88" s="196">
        <f t="shared" si="57"/>
        <v>137</v>
      </c>
      <c r="BS88" s="197">
        <f t="shared" si="58"/>
        <v>0</v>
      </c>
      <c r="BT88" s="195">
        <f t="shared" si="59"/>
        <v>0</v>
      </c>
      <c r="BU88" s="198"/>
      <c r="BV88" s="199">
        <f t="shared" si="60"/>
        <v>0</v>
      </c>
    </row>
    <row r="89" spans="1:74" ht="12">
      <c r="A89" s="225">
        <v>42</v>
      </c>
      <c r="B89" s="226">
        <v>2</v>
      </c>
      <c r="C89" s="226" t="s">
        <v>197</v>
      </c>
      <c r="D89" s="227" t="s">
        <v>200</v>
      </c>
      <c r="E89" s="228">
        <v>4.5</v>
      </c>
      <c r="F89" s="229" t="s">
        <v>199</v>
      </c>
      <c r="G89" s="226" t="s">
        <v>132</v>
      </c>
      <c r="H89" s="226" t="s">
        <v>138</v>
      </c>
      <c r="I89" s="230">
        <v>1064</v>
      </c>
      <c r="J89" s="230">
        <f t="shared" si="61"/>
        <v>1064</v>
      </c>
      <c r="K89" s="384" t="s">
        <v>127</v>
      </c>
      <c r="L89" s="232">
        <v>1</v>
      </c>
      <c r="M89" s="233">
        <v>3</v>
      </c>
      <c r="N89" s="353">
        <f t="shared" si="33"/>
        <v>6384</v>
      </c>
      <c r="O89" s="385"/>
      <c r="P89" s="234"/>
      <c r="Q89" s="235">
        <f t="shared" si="34"/>
        <v>3192</v>
      </c>
      <c r="R89" s="236"/>
      <c r="S89" s="237">
        <f t="shared" si="35"/>
        <v>0</v>
      </c>
      <c r="T89" s="238">
        <f t="shared" si="36"/>
        <v>532</v>
      </c>
      <c r="U89" s="235">
        <f t="shared" si="37"/>
        <v>0</v>
      </c>
      <c r="V89" s="237">
        <f t="shared" si="38"/>
        <v>0</v>
      </c>
      <c r="W89" s="236"/>
      <c r="X89" s="239">
        <f t="shared" si="39"/>
        <v>0</v>
      </c>
      <c r="Y89" s="355">
        <f t="shared" si="40"/>
        <v>3724</v>
      </c>
      <c r="Z89" s="235">
        <f t="shared" si="41"/>
        <v>3192</v>
      </c>
      <c r="AA89" s="236"/>
      <c r="AB89" s="237">
        <f t="shared" si="42"/>
        <v>0</v>
      </c>
      <c r="AC89" s="238">
        <f t="shared" si="43"/>
        <v>532</v>
      </c>
      <c r="AD89" s="235">
        <f t="shared" si="44"/>
        <v>0</v>
      </c>
      <c r="AE89" s="237">
        <f t="shared" si="45"/>
        <v>0</v>
      </c>
      <c r="AF89" s="356"/>
      <c r="AG89" s="239">
        <f t="shared" si="46"/>
        <v>0</v>
      </c>
      <c r="AH89" s="240">
        <f t="shared" si="47"/>
        <v>3724</v>
      </c>
      <c r="AI89" s="240">
        <f t="shared" si="48"/>
        <v>7448</v>
      </c>
      <c r="AJ89" s="241">
        <v>1</v>
      </c>
      <c r="AK89" s="234" t="s">
        <v>128</v>
      </c>
      <c r="AL89" s="234">
        <v>1</v>
      </c>
      <c r="AM89" s="232" t="s">
        <v>128</v>
      </c>
      <c r="AN89" s="189">
        <f t="shared" si="62"/>
        <v>0.5</v>
      </c>
      <c r="AO89" s="189">
        <f t="shared" si="63"/>
        <v>0.5</v>
      </c>
      <c r="AP89" s="189">
        <f t="shared" si="64"/>
        <v>0.5</v>
      </c>
      <c r="AQ89" s="189">
        <f t="shared" si="65"/>
        <v>0.5</v>
      </c>
      <c r="AR89" s="189">
        <f t="shared" si="66"/>
        <v>0.5</v>
      </c>
      <c r="AS89" s="341"/>
      <c r="AT89" s="357">
        <v>1</v>
      </c>
      <c r="AU89" s="358"/>
      <c r="AV89" s="359">
        <v>1</v>
      </c>
      <c r="AW89" s="357"/>
      <c r="AX89" s="358"/>
      <c r="AY89" s="359"/>
      <c r="AZ89" s="357">
        <v>1</v>
      </c>
      <c r="BA89" s="358"/>
      <c r="BB89" s="359">
        <v>1</v>
      </c>
      <c r="BC89" s="357"/>
      <c r="BD89" s="358"/>
      <c r="BE89" s="359"/>
      <c r="BG89" s="193">
        <f t="shared" si="49"/>
        <v>6384</v>
      </c>
      <c r="BH89" s="220"/>
      <c r="BI89" s="195">
        <f t="shared" si="50"/>
        <v>0</v>
      </c>
      <c r="BJ89" s="196">
        <f t="shared" si="51"/>
        <v>1064</v>
      </c>
      <c r="BK89" s="197">
        <f t="shared" si="52"/>
        <v>0</v>
      </c>
      <c r="BL89" s="195">
        <f t="shared" si="53"/>
        <v>0</v>
      </c>
      <c r="BM89" s="198"/>
      <c r="BN89" s="199">
        <f t="shared" si="54"/>
        <v>0</v>
      </c>
      <c r="BO89" s="197">
        <f t="shared" si="55"/>
        <v>6384</v>
      </c>
      <c r="BP89" s="198"/>
      <c r="BQ89" s="195">
        <f t="shared" si="56"/>
        <v>0</v>
      </c>
      <c r="BR89" s="196">
        <f t="shared" si="57"/>
        <v>1064</v>
      </c>
      <c r="BS89" s="197">
        <f t="shared" si="58"/>
        <v>0</v>
      </c>
      <c r="BT89" s="195">
        <f t="shared" si="59"/>
        <v>0</v>
      </c>
      <c r="BU89" s="198"/>
      <c r="BV89" s="199">
        <f t="shared" si="60"/>
        <v>0</v>
      </c>
    </row>
    <row r="90" spans="1:74" ht="12">
      <c r="A90" s="200">
        <v>43</v>
      </c>
      <c r="B90" s="201">
        <v>2</v>
      </c>
      <c r="C90" s="201" t="s">
        <v>197</v>
      </c>
      <c r="D90" s="202" t="s">
        <v>201</v>
      </c>
      <c r="E90" s="203">
        <v>6.1</v>
      </c>
      <c r="F90" s="204" t="s">
        <v>199</v>
      </c>
      <c r="G90" s="201" t="s">
        <v>132</v>
      </c>
      <c r="H90" s="201"/>
      <c r="I90" s="205">
        <v>114</v>
      </c>
      <c r="J90" s="205">
        <f t="shared" si="61"/>
        <v>114</v>
      </c>
      <c r="K90" s="382" t="s">
        <v>127</v>
      </c>
      <c r="L90" s="207">
        <v>0.5</v>
      </c>
      <c r="M90" s="208">
        <v>3</v>
      </c>
      <c r="N90" s="346">
        <f t="shared" si="33"/>
        <v>684</v>
      </c>
      <c r="O90" s="383"/>
      <c r="P90" s="209"/>
      <c r="Q90" s="210">
        <f t="shared" si="34"/>
        <v>0</v>
      </c>
      <c r="R90" s="211"/>
      <c r="S90" s="212">
        <f t="shared" si="35"/>
        <v>0</v>
      </c>
      <c r="T90" s="213">
        <f t="shared" si="36"/>
        <v>0</v>
      </c>
      <c r="U90" s="210">
        <f t="shared" si="37"/>
        <v>0</v>
      </c>
      <c r="V90" s="212">
        <f t="shared" si="38"/>
        <v>0</v>
      </c>
      <c r="W90" s="211"/>
      <c r="X90" s="214">
        <f t="shared" si="39"/>
        <v>0</v>
      </c>
      <c r="Y90" s="348">
        <f t="shared" si="40"/>
        <v>0</v>
      </c>
      <c r="Z90" s="210">
        <f t="shared" si="41"/>
        <v>342</v>
      </c>
      <c r="AA90" s="211"/>
      <c r="AB90" s="212">
        <f t="shared" si="42"/>
        <v>0</v>
      </c>
      <c r="AC90" s="213">
        <f t="shared" si="43"/>
        <v>57</v>
      </c>
      <c r="AD90" s="210">
        <f t="shared" si="44"/>
        <v>0</v>
      </c>
      <c r="AE90" s="212">
        <f t="shared" si="45"/>
        <v>0</v>
      </c>
      <c r="AF90" s="349"/>
      <c r="AG90" s="214">
        <f t="shared" si="46"/>
        <v>0</v>
      </c>
      <c r="AH90" s="215">
        <f t="shared" si="47"/>
        <v>399</v>
      </c>
      <c r="AI90" s="215">
        <f t="shared" si="48"/>
        <v>399</v>
      </c>
      <c r="AJ90" s="216" t="s">
        <v>128</v>
      </c>
      <c r="AK90" s="209" t="s">
        <v>128</v>
      </c>
      <c r="AL90" s="209">
        <v>0.33</v>
      </c>
      <c r="AM90" s="207" t="s">
        <v>128</v>
      </c>
      <c r="AN90" s="189">
        <f t="shared" si="62"/>
        <v>0.5</v>
      </c>
      <c r="AO90" s="189">
        <f t="shared" si="63"/>
        <v>0.5</v>
      </c>
      <c r="AP90" s="189">
        <f t="shared" si="64"/>
        <v>0.5</v>
      </c>
      <c r="AQ90" s="189">
        <f t="shared" si="65"/>
        <v>0.5</v>
      </c>
      <c r="AR90" s="189">
        <f t="shared" si="66"/>
        <v>0.5</v>
      </c>
      <c r="AS90" s="341"/>
      <c r="AT90" s="350"/>
      <c r="AU90" s="351"/>
      <c r="AV90" s="352"/>
      <c r="AW90" s="350"/>
      <c r="AX90" s="351"/>
      <c r="AY90" s="352"/>
      <c r="AZ90" s="350">
        <v>1</v>
      </c>
      <c r="BA90" s="351"/>
      <c r="BB90" s="352">
        <v>1</v>
      </c>
      <c r="BC90" s="350"/>
      <c r="BD90" s="351"/>
      <c r="BE90" s="352"/>
      <c r="BG90" s="193">
        <f t="shared" si="49"/>
        <v>0</v>
      </c>
      <c r="BH90" s="220"/>
      <c r="BI90" s="195">
        <f t="shared" si="50"/>
        <v>0</v>
      </c>
      <c r="BJ90" s="196">
        <f t="shared" si="51"/>
        <v>0</v>
      </c>
      <c r="BK90" s="197">
        <f t="shared" si="52"/>
        <v>0</v>
      </c>
      <c r="BL90" s="195">
        <f t="shared" si="53"/>
        <v>0</v>
      </c>
      <c r="BM90" s="198"/>
      <c r="BN90" s="199">
        <f t="shared" si="54"/>
        <v>0</v>
      </c>
      <c r="BO90" s="197">
        <f t="shared" si="55"/>
        <v>684</v>
      </c>
      <c r="BP90" s="198"/>
      <c r="BQ90" s="195">
        <f t="shared" si="56"/>
        <v>0</v>
      </c>
      <c r="BR90" s="196">
        <f t="shared" si="57"/>
        <v>114</v>
      </c>
      <c r="BS90" s="197">
        <f t="shared" si="58"/>
        <v>0</v>
      </c>
      <c r="BT90" s="195">
        <f t="shared" si="59"/>
        <v>0</v>
      </c>
      <c r="BU90" s="198"/>
      <c r="BV90" s="199">
        <f t="shared" si="60"/>
        <v>0</v>
      </c>
    </row>
    <row r="91" spans="1:74" ht="12">
      <c r="A91" s="225">
        <v>44</v>
      </c>
      <c r="B91" s="226">
        <v>2</v>
      </c>
      <c r="C91" s="226" t="s">
        <v>197</v>
      </c>
      <c r="D91" s="227" t="s">
        <v>202</v>
      </c>
      <c r="E91" s="228">
        <v>7.45</v>
      </c>
      <c r="F91" s="229" t="s">
        <v>199</v>
      </c>
      <c r="G91" s="226" t="s">
        <v>132</v>
      </c>
      <c r="H91" s="226" t="s">
        <v>138</v>
      </c>
      <c r="I91" s="230">
        <v>1789</v>
      </c>
      <c r="J91" s="230">
        <f t="shared" si="61"/>
        <v>1789</v>
      </c>
      <c r="K91" s="384" t="s">
        <v>127</v>
      </c>
      <c r="L91" s="232">
        <v>1</v>
      </c>
      <c r="M91" s="233">
        <v>3</v>
      </c>
      <c r="N91" s="353">
        <f t="shared" si="33"/>
        <v>10734</v>
      </c>
      <c r="O91" s="385"/>
      <c r="P91" s="234"/>
      <c r="Q91" s="235">
        <f t="shared" si="34"/>
        <v>5367</v>
      </c>
      <c r="R91" s="236"/>
      <c r="S91" s="237">
        <f t="shared" si="35"/>
        <v>0</v>
      </c>
      <c r="T91" s="238">
        <f t="shared" si="36"/>
        <v>894.5</v>
      </c>
      <c r="U91" s="235">
        <f t="shared" si="37"/>
        <v>0</v>
      </c>
      <c r="V91" s="237">
        <f t="shared" si="38"/>
        <v>0</v>
      </c>
      <c r="W91" s="236"/>
      <c r="X91" s="239">
        <f t="shared" si="39"/>
        <v>0</v>
      </c>
      <c r="Y91" s="355">
        <f t="shared" si="40"/>
        <v>6261.5</v>
      </c>
      <c r="Z91" s="235">
        <f t="shared" si="41"/>
        <v>5367</v>
      </c>
      <c r="AA91" s="236"/>
      <c r="AB91" s="237">
        <f t="shared" si="42"/>
        <v>0</v>
      </c>
      <c r="AC91" s="238">
        <f t="shared" si="43"/>
        <v>894.5</v>
      </c>
      <c r="AD91" s="235">
        <f t="shared" si="44"/>
        <v>0</v>
      </c>
      <c r="AE91" s="237">
        <f t="shared" si="45"/>
        <v>0</v>
      </c>
      <c r="AF91" s="356"/>
      <c r="AG91" s="239">
        <f t="shared" si="46"/>
        <v>0</v>
      </c>
      <c r="AH91" s="240">
        <f t="shared" si="47"/>
        <v>6261.5</v>
      </c>
      <c r="AI91" s="240">
        <f t="shared" si="48"/>
        <v>12523</v>
      </c>
      <c r="AJ91" s="241">
        <v>1</v>
      </c>
      <c r="AK91" s="234" t="s">
        <v>128</v>
      </c>
      <c r="AL91" s="234">
        <v>1</v>
      </c>
      <c r="AM91" s="232" t="s">
        <v>128</v>
      </c>
      <c r="AN91" s="189">
        <f t="shared" si="62"/>
        <v>0.5</v>
      </c>
      <c r="AO91" s="189">
        <f t="shared" si="63"/>
        <v>0.5</v>
      </c>
      <c r="AP91" s="189">
        <f t="shared" si="64"/>
        <v>0.5</v>
      </c>
      <c r="AQ91" s="189">
        <f t="shared" si="65"/>
        <v>0.5</v>
      </c>
      <c r="AR91" s="189">
        <f t="shared" si="66"/>
        <v>0.5</v>
      </c>
      <c r="AS91" s="341"/>
      <c r="AT91" s="357">
        <v>1</v>
      </c>
      <c r="AU91" s="358"/>
      <c r="AV91" s="359">
        <v>1</v>
      </c>
      <c r="AW91" s="357"/>
      <c r="AX91" s="358"/>
      <c r="AY91" s="359"/>
      <c r="AZ91" s="357">
        <v>1</v>
      </c>
      <c r="BA91" s="358"/>
      <c r="BB91" s="359">
        <v>1</v>
      </c>
      <c r="BC91" s="357"/>
      <c r="BD91" s="358"/>
      <c r="BE91" s="359"/>
      <c r="BG91" s="193">
        <f t="shared" si="49"/>
        <v>10734</v>
      </c>
      <c r="BH91" s="220"/>
      <c r="BI91" s="195">
        <f t="shared" si="50"/>
        <v>0</v>
      </c>
      <c r="BJ91" s="196">
        <f t="shared" si="51"/>
        <v>1789</v>
      </c>
      <c r="BK91" s="197">
        <f t="shared" si="52"/>
        <v>0</v>
      </c>
      <c r="BL91" s="195">
        <f t="shared" si="53"/>
        <v>0</v>
      </c>
      <c r="BM91" s="198"/>
      <c r="BN91" s="199">
        <f t="shared" si="54"/>
        <v>0</v>
      </c>
      <c r="BO91" s="197">
        <f t="shared" si="55"/>
        <v>10734</v>
      </c>
      <c r="BP91" s="198"/>
      <c r="BQ91" s="195">
        <f t="shared" si="56"/>
        <v>0</v>
      </c>
      <c r="BR91" s="196">
        <f t="shared" si="57"/>
        <v>1789</v>
      </c>
      <c r="BS91" s="197">
        <f t="shared" si="58"/>
        <v>0</v>
      </c>
      <c r="BT91" s="195">
        <f t="shared" si="59"/>
        <v>0</v>
      </c>
      <c r="BU91" s="198"/>
      <c r="BV91" s="199">
        <f t="shared" si="60"/>
        <v>0</v>
      </c>
    </row>
    <row r="92" spans="1:74" ht="12">
      <c r="A92" s="200">
        <v>45</v>
      </c>
      <c r="B92" s="201">
        <v>2</v>
      </c>
      <c r="C92" s="201" t="s">
        <v>197</v>
      </c>
      <c r="D92" s="202" t="s">
        <v>203</v>
      </c>
      <c r="E92" s="203">
        <v>9.4</v>
      </c>
      <c r="F92" s="204" t="s">
        <v>204</v>
      </c>
      <c r="G92" s="201" t="s">
        <v>130</v>
      </c>
      <c r="H92" s="201"/>
      <c r="I92" s="205">
        <v>120</v>
      </c>
      <c r="J92" s="205">
        <f t="shared" si="61"/>
        <v>120</v>
      </c>
      <c r="K92" s="382" t="s">
        <v>127</v>
      </c>
      <c r="L92" s="207">
        <v>0.5</v>
      </c>
      <c r="M92" s="208">
        <v>3</v>
      </c>
      <c r="N92" s="346">
        <f t="shared" si="33"/>
        <v>720</v>
      </c>
      <c r="O92" s="383"/>
      <c r="P92" s="209"/>
      <c r="Q92" s="210">
        <f t="shared" si="34"/>
        <v>0</v>
      </c>
      <c r="R92" s="211"/>
      <c r="S92" s="212">
        <f t="shared" si="35"/>
        <v>0</v>
      </c>
      <c r="T92" s="213">
        <f t="shared" si="36"/>
        <v>0</v>
      </c>
      <c r="U92" s="210">
        <f t="shared" si="37"/>
        <v>0</v>
      </c>
      <c r="V92" s="212">
        <f t="shared" si="38"/>
        <v>0</v>
      </c>
      <c r="W92" s="211"/>
      <c r="X92" s="214">
        <f t="shared" si="39"/>
        <v>0</v>
      </c>
      <c r="Y92" s="348">
        <f t="shared" si="40"/>
        <v>0</v>
      </c>
      <c r="Z92" s="210">
        <f t="shared" si="41"/>
        <v>360</v>
      </c>
      <c r="AA92" s="211"/>
      <c r="AB92" s="212">
        <f t="shared" si="42"/>
        <v>0</v>
      </c>
      <c r="AC92" s="213">
        <f t="shared" si="43"/>
        <v>60</v>
      </c>
      <c r="AD92" s="210">
        <f t="shared" si="44"/>
        <v>0</v>
      </c>
      <c r="AE92" s="212">
        <f t="shared" si="45"/>
        <v>0</v>
      </c>
      <c r="AF92" s="349"/>
      <c r="AG92" s="214">
        <f t="shared" si="46"/>
        <v>0</v>
      </c>
      <c r="AH92" s="215">
        <f t="shared" si="47"/>
        <v>420</v>
      </c>
      <c r="AI92" s="215">
        <f t="shared" si="48"/>
        <v>420</v>
      </c>
      <c r="AJ92" s="216" t="s">
        <v>128</v>
      </c>
      <c r="AK92" s="209" t="s">
        <v>128</v>
      </c>
      <c r="AL92" s="209">
        <v>0.33</v>
      </c>
      <c r="AM92" s="207" t="s">
        <v>128</v>
      </c>
      <c r="AN92" s="189">
        <f t="shared" si="62"/>
        <v>0.5</v>
      </c>
      <c r="AO92" s="189">
        <f t="shared" si="63"/>
        <v>0.5</v>
      </c>
      <c r="AP92" s="189">
        <f t="shared" si="64"/>
        <v>0.5</v>
      </c>
      <c r="AQ92" s="189">
        <f t="shared" si="65"/>
        <v>0.5</v>
      </c>
      <c r="AR92" s="189">
        <f t="shared" si="66"/>
        <v>0.5</v>
      </c>
      <c r="AS92" s="341"/>
      <c r="AT92" s="350"/>
      <c r="AU92" s="351"/>
      <c r="AV92" s="352"/>
      <c r="AW92" s="350"/>
      <c r="AX92" s="351"/>
      <c r="AY92" s="352"/>
      <c r="AZ92" s="350">
        <v>1</v>
      </c>
      <c r="BA92" s="351"/>
      <c r="BB92" s="352">
        <v>1</v>
      </c>
      <c r="BC92" s="350"/>
      <c r="BD92" s="351"/>
      <c r="BE92" s="352"/>
      <c r="BG92" s="193">
        <f t="shared" si="49"/>
        <v>0</v>
      </c>
      <c r="BH92" s="220"/>
      <c r="BI92" s="195">
        <f t="shared" si="50"/>
        <v>0</v>
      </c>
      <c r="BJ92" s="196">
        <f t="shared" si="51"/>
        <v>0</v>
      </c>
      <c r="BK92" s="197">
        <f t="shared" si="52"/>
        <v>0</v>
      </c>
      <c r="BL92" s="195">
        <f t="shared" si="53"/>
        <v>0</v>
      </c>
      <c r="BM92" s="198"/>
      <c r="BN92" s="199">
        <f t="shared" si="54"/>
        <v>0</v>
      </c>
      <c r="BO92" s="197">
        <f t="shared" si="55"/>
        <v>720</v>
      </c>
      <c r="BP92" s="198"/>
      <c r="BQ92" s="195">
        <f t="shared" si="56"/>
        <v>0</v>
      </c>
      <c r="BR92" s="196">
        <f t="shared" si="57"/>
        <v>120</v>
      </c>
      <c r="BS92" s="197">
        <f t="shared" si="58"/>
        <v>0</v>
      </c>
      <c r="BT92" s="195">
        <f t="shared" si="59"/>
        <v>0</v>
      </c>
      <c r="BU92" s="198"/>
      <c r="BV92" s="199">
        <f t="shared" si="60"/>
        <v>0</v>
      </c>
    </row>
    <row r="93" spans="1:74" ht="12">
      <c r="A93" s="200">
        <v>46</v>
      </c>
      <c r="B93" s="201">
        <v>2</v>
      </c>
      <c r="C93" s="201" t="s">
        <v>205</v>
      </c>
      <c r="D93" s="202" t="s">
        <v>206</v>
      </c>
      <c r="E93" s="203">
        <v>2.07</v>
      </c>
      <c r="F93" s="204" t="s">
        <v>207</v>
      </c>
      <c r="G93" s="201" t="s">
        <v>132</v>
      </c>
      <c r="H93" s="201"/>
      <c r="I93" s="205">
        <v>135</v>
      </c>
      <c r="J93" s="205">
        <f t="shared" si="61"/>
        <v>135</v>
      </c>
      <c r="K93" s="382" t="s">
        <v>127</v>
      </c>
      <c r="L93" s="207">
        <v>0.5</v>
      </c>
      <c r="M93" s="208">
        <v>3</v>
      </c>
      <c r="N93" s="346">
        <f t="shared" si="33"/>
        <v>810</v>
      </c>
      <c r="O93" s="383"/>
      <c r="P93" s="209"/>
      <c r="Q93" s="210">
        <f t="shared" si="34"/>
        <v>0</v>
      </c>
      <c r="R93" s="211"/>
      <c r="S93" s="212">
        <f t="shared" si="35"/>
        <v>0</v>
      </c>
      <c r="T93" s="213">
        <f t="shared" si="36"/>
        <v>0</v>
      </c>
      <c r="U93" s="210">
        <f t="shared" si="37"/>
        <v>0</v>
      </c>
      <c r="V93" s="212">
        <f t="shared" si="38"/>
        <v>0</v>
      </c>
      <c r="W93" s="211"/>
      <c r="X93" s="214">
        <f t="shared" si="39"/>
        <v>0</v>
      </c>
      <c r="Y93" s="348">
        <f t="shared" si="40"/>
        <v>0</v>
      </c>
      <c r="Z93" s="210">
        <f t="shared" si="41"/>
        <v>405</v>
      </c>
      <c r="AA93" s="211"/>
      <c r="AB93" s="212">
        <f t="shared" si="42"/>
        <v>0</v>
      </c>
      <c r="AC93" s="213">
        <f t="shared" si="43"/>
        <v>67.5</v>
      </c>
      <c r="AD93" s="210">
        <f t="shared" si="44"/>
        <v>0</v>
      </c>
      <c r="AE93" s="212">
        <f t="shared" si="45"/>
        <v>0</v>
      </c>
      <c r="AF93" s="349"/>
      <c r="AG93" s="214">
        <f t="shared" si="46"/>
        <v>0</v>
      </c>
      <c r="AH93" s="215">
        <f t="shared" si="47"/>
        <v>472.5</v>
      </c>
      <c r="AI93" s="215">
        <f t="shared" si="48"/>
        <v>472.5</v>
      </c>
      <c r="AJ93" s="216" t="s">
        <v>128</v>
      </c>
      <c r="AK93" s="209" t="s">
        <v>128</v>
      </c>
      <c r="AL93" s="209">
        <v>0.33</v>
      </c>
      <c r="AM93" s="207" t="s">
        <v>128</v>
      </c>
      <c r="AN93" s="189">
        <f t="shared" si="62"/>
        <v>0.5</v>
      </c>
      <c r="AO93" s="189">
        <f t="shared" si="63"/>
        <v>0.5</v>
      </c>
      <c r="AP93" s="189">
        <f t="shared" si="64"/>
        <v>0.5</v>
      </c>
      <c r="AQ93" s="189">
        <f t="shared" si="65"/>
        <v>0.5</v>
      </c>
      <c r="AR93" s="189">
        <f t="shared" si="66"/>
        <v>0.5</v>
      </c>
      <c r="AS93" s="341"/>
      <c r="AT93" s="350"/>
      <c r="AU93" s="351"/>
      <c r="AV93" s="352"/>
      <c r="AW93" s="350"/>
      <c r="AX93" s="351"/>
      <c r="AY93" s="352"/>
      <c r="AZ93" s="350">
        <v>1</v>
      </c>
      <c r="BA93" s="351"/>
      <c r="BB93" s="352">
        <v>1</v>
      </c>
      <c r="BC93" s="350"/>
      <c r="BD93" s="351"/>
      <c r="BE93" s="352"/>
      <c r="BG93" s="193">
        <f t="shared" si="49"/>
        <v>0</v>
      </c>
      <c r="BH93" s="220"/>
      <c r="BI93" s="195">
        <f t="shared" si="50"/>
        <v>0</v>
      </c>
      <c r="BJ93" s="196">
        <f t="shared" si="51"/>
        <v>0</v>
      </c>
      <c r="BK93" s="197">
        <f t="shared" si="52"/>
        <v>0</v>
      </c>
      <c r="BL93" s="195">
        <f t="shared" si="53"/>
        <v>0</v>
      </c>
      <c r="BM93" s="198"/>
      <c r="BN93" s="199">
        <f t="shared" si="54"/>
        <v>0</v>
      </c>
      <c r="BO93" s="197">
        <f t="shared" si="55"/>
        <v>810</v>
      </c>
      <c r="BP93" s="198"/>
      <c r="BQ93" s="195">
        <f t="shared" si="56"/>
        <v>0</v>
      </c>
      <c r="BR93" s="196">
        <f t="shared" si="57"/>
        <v>135</v>
      </c>
      <c r="BS93" s="197">
        <f t="shared" si="58"/>
        <v>0</v>
      </c>
      <c r="BT93" s="195">
        <f t="shared" si="59"/>
        <v>0</v>
      </c>
      <c r="BU93" s="198"/>
      <c r="BV93" s="199">
        <f t="shared" si="60"/>
        <v>0</v>
      </c>
    </row>
    <row r="94" spans="1:74" ht="12">
      <c r="A94" s="225">
        <v>46</v>
      </c>
      <c r="B94" s="226">
        <v>2</v>
      </c>
      <c r="C94" s="226" t="s">
        <v>205</v>
      </c>
      <c r="D94" s="227" t="s">
        <v>208</v>
      </c>
      <c r="E94" s="228">
        <v>25.92</v>
      </c>
      <c r="F94" s="229" t="s">
        <v>209</v>
      </c>
      <c r="G94" s="226" t="s">
        <v>132</v>
      </c>
      <c r="H94" s="226" t="s">
        <v>133</v>
      </c>
      <c r="I94" s="230">
        <v>76</v>
      </c>
      <c r="J94" s="230">
        <f t="shared" si="61"/>
        <v>76</v>
      </c>
      <c r="K94" s="384" t="s">
        <v>127</v>
      </c>
      <c r="L94" s="232">
        <v>1</v>
      </c>
      <c r="M94" s="233">
        <v>3</v>
      </c>
      <c r="N94" s="353">
        <f t="shared" si="33"/>
        <v>456</v>
      </c>
      <c r="O94" s="385"/>
      <c r="P94" s="234"/>
      <c r="Q94" s="235">
        <f t="shared" si="34"/>
        <v>228</v>
      </c>
      <c r="R94" s="236"/>
      <c r="S94" s="237">
        <f t="shared" si="35"/>
        <v>0</v>
      </c>
      <c r="T94" s="238">
        <f t="shared" si="36"/>
        <v>38</v>
      </c>
      <c r="U94" s="235">
        <f t="shared" si="37"/>
        <v>0</v>
      </c>
      <c r="V94" s="237">
        <f t="shared" si="38"/>
        <v>0</v>
      </c>
      <c r="W94" s="236"/>
      <c r="X94" s="239">
        <f t="shared" si="39"/>
        <v>0</v>
      </c>
      <c r="Y94" s="355">
        <f t="shared" si="40"/>
        <v>266</v>
      </c>
      <c r="Z94" s="235">
        <f t="shared" si="41"/>
        <v>228</v>
      </c>
      <c r="AA94" s="236"/>
      <c r="AB94" s="237">
        <f t="shared" si="42"/>
        <v>0</v>
      </c>
      <c r="AC94" s="238">
        <f t="shared" si="43"/>
        <v>38</v>
      </c>
      <c r="AD94" s="235">
        <f t="shared" si="44"/>
        <v>0</v>
      </c>
      <c r="AE94" s="237">
        <f t="shared" si="45"/>
        <v>0</v>
      </c>
      <c r="AF94" s="356"/>
      <c r="AG94" s="239">
        <f t="shared" si="46"/>
        <v>0</v>
      </c>
      <c r="AH94" s="240">
        <f t="shared" si="47"/>
        <v>266</v>
      </c>
      <c r="AI94" s="240">
        <f t="shared" si="48"/>
        <v>532</v>
      </c>
      <c r="AJ94" s="241">
        <v>0.33</v>
      </c>
      <c r="AK94" s="234" t="s">
        <v>128</v>
      </c>
      <c r="AL94" s="234">
        <v>0.33</v>
      </c>
      <c r="AM94" s="232" t="s">
        <v>128</v>
      </c>
      <c r="AN94" s="189">
        <f t="shared" si="62"/>
        <v>0.5</v>
      </c>
      <c r="AO94" s="189">
        <f t="shared" si="63"/>
        <v>0.5</v>
      </c>
      <c r="AP94" s="189">
        <f t="shared" si="64"/>
        <v>0.5</v>
      </c>
      <c r="AQ94" s="189">
        <f t="shared" si="65"/>
        <v>0.5</v>
      </c>
      <c r="AR94" s="189">
        <f t="shared" si="66"/>
        <v>0.5</v>
      </c>
      <c r="AS94" s="341"/>
      <c r="AT94" s="357">
        <v>1</v>
      </c>
      <c r="AU94" s="358"/>
      <c r="AV94" s="359">
        <v>1</v>
      </c>
      <c r="AW94" s="357"/>
      <c r="AX94" s="358"/>
      <c r="AY94" s="359"/>
      <c r="AZ94" s="357">
        <v>1</v>
      </c>
      <c r="BA94" s="358"/>
      <c r="BB94" s="359">
        <v>1</v>
      </c>
      <c r="BC94" s="357"/>
      <c r="BD94" s="358"/>
      <c r="BE94" s="359"/>
      <c r="BG94" s="193">
        <f t="shared" si="49"/>
        <v>456</v>
      </c>
      <c r="BH94" s="220"/>
      <c r="BI94" s="195">
        <f t="shared" si="50"/>
        <v>0</v>
      </c>
      <c r="BJ94" s="196">
        <f t="shared" si="51"/>
        <v>76</v>
      </c>
      <c r="BK94" s="197">
        <f t="shared" si="52"/>
        <v>0</v>
      </c>
      <c r="BL94" s="195">
        <f t="shared" si="53"/>
        <v>0</v>
      </c>
      <c r="BM94" s="198"/>
      <c r="BN94" s="199">
        <f t="shared" si="54"/>
        <v>0</v>
      </c>
      <c r="BO94" s="197">
        <f t="shared" si="55"/>
        <v>456</v>
      </c>
      <c r="BP94" s="198"/>
      <c r="BQ94" s="195">
        <f t="shared" si="56"/>
        <v>0</v>
      </c>
      <c r="BR94" s="196">
        <f t="shared" si="57"/>
        <v>76</v>
      </c>
      <c r="BS94" s="197">
        <f t="shared" si="58"/>
        <v>0</v>
      </c>
      <c r="BT94" s="195">
        <f t="shared" si="59"/>
        <v>0</v>
      </c>
      <c r="BU94" s="198"/>
      <c r="BV94" s="199">
        <f t="shared" si="60"/>
        <v>0</v>
      </c>
    </row>
    <row r="95" spans="1:74" ht="12">
      <c r="A95" s="225">
        <v>47</v>
      </c>
      <c r="B95" s="226">
        <v>2</v>
      </c>
      <c r="C95" s="226" t="s">
        <v>205</v>
      </c>
      <c r="D95" s="227" t="s">
        <v>210</v>
      </c>
      <c r="E95" s="228">
        <v>30.23</v>
      </c>
      <c r="F95" s="229" t="s">
        <v>211</v>
      </c>
      <c r="G95" s="226" t="s">
        <v>132</v>
      </c>
      <c r="H95" s="226" t="s">
        <v>133</v>
      </c>
      <c r="I95" s="230">
        <v>240</v>
      </c>
      <c r="J95" s="230">
        <f t="shared" si="61"/>
        <v>240</v>
      </c>
      <c r="K95" s="384" t="s">
        <v>127</v>
      </c>
      <c r="L95" s="232">
        <v>1</v>
      </c>
      <c r="M95" s="233">
        <v>3</v>
      </c>
      <c r="N95" s="353">
        <f t="shared" si="33"/>
        <v>1440</v>
      </c>
      <c r="O95" s="385"/>
      <c r="P95" s="234"/>
      <c r="Q95" s="235">
        <f t="shared" si="34"/>
        <v>720</v>
      </c>
      <c r="R95" s="236"/>
      <c r="S95" s="237">
        <f t="shared" si="35"/>
        <v>0</v>
      </c>
      <c r="T95" s="238">
        <f t="shared" si="36"/>
        <v>120</v>
      </c>
      <c r="U95" s="235">
        <f t="shared" si="37"/>
        <v>0</v>
      </c>
      <c r="V95" s="237">
        <f t="shared" si="38"/>
        <v>0</v>
      </c>
      <c r="W95" s="236"/>
      <c r="X95" s="239">
        <f t="shared" si="39"/>
        <v>0</v>
      </c>
      <c r="Y95" s="355">
        <f t="shared" si="40"/>
        <v>840</v>
      </c>
      <c r="Z95" s="235">
        <f t="shared" si="41"/>
        <v>720</v>
      </c>
      <c r="AA95" s="236"/>
      <c r="AB95" s="237">
        <f t="shared" si="42"/>
        <v>0</v>
      </c>
      <c r="AC95" s="238">
        <f t="shared" si="43"/>
        <v>120</v>
      </c>
      <c r="AD95" s="235">
        <f t="shared" si="44"/>
        <v>0</v>
      </c>
      <c r="AE95" s="237">
        <f t="shared" si="45"/>
        <v>0</v>
      </c>
      <c r="AF95" s="356"/>
      <c r="AG95" s="239">
        <f t="shared" si="46"/>
        <v>0</v>
      </c>
      <c r="AH95" s="240">
        <f t="shared" si="47"/>
        <v>840</v>
      </c>
      <c r="AI95" s="240">
        <f t="shared" si="48"/>
        <v>1680</v>
      </c>
      <c r="AJ95" s="241">
        <v>0.5</v>
      </c>
      <c r="AK95" s="234" t="s">
        <v>128</v>
      </c>
      <c r="AL95" s="234">
        <v>0.5</v>
      </c>
      <c r="AM95" s="232" t="s">
        <v>128</v>
      </c>
      <c r="AN95" s="189">
        <f t="shared" si="62"/>
        <v>0.5</v>
      </c>
      <c r="AO95" s="189">
        <f t="shared" si="63"/>
        <v>0.5</v>
      </c>
      <c r="AP95" s="189">
        <f t="shared" si="64"/>
        <v>0.5</v>
      </c>
      <c r="AQ95" s="189">
        <f t="shared" si="65"/>
        <v>0.5</v>
      </c>
      <c r="AR95" s="189">
        <f t="shared" si="66"/>
        <v>0.5</v>
      </c>
      <c r="AS95" s="341"/>
      <c r="AT95" s="357">
        <v>1</v>
      </c>
      <c r="AU95" s="358"/>
      <c r="AV95" s="359">
        <v>1</v>
      </c>
      <c r="AW95" s="357"/>
      <c r="AX95" s="358"/>
      <c r="AY95" s="359"/>
      <c r="AZ95" s="357">
        <v>1</v>
      </c>
      <c r="BA95" s="358"/>
      <c r="BB95" s="359">
        <v>1</v>
      </c>
      <c r="BC95" s="357"/>
      <c r="BD95" s="358"/>
      <c r="BE95" s="359"/>
      <c r="BG95" s="193">
        <f t="shared" si="49"/>
        <v>1440</v>
      </c>
      <c r="BH95" s="220"/>
      <c r="BI95" s="195">
        <f t="shared" si="50"/>
        <v>0</v>
      </c>
      <c r="BJ95" s="196">
        <f t="shared" si="51"/>
        <v>240</v>
      </c>
      <c r="BK95" s="197">
        <f t="shared" si="52"/>
        <v>0</v>
      </c>
      <c r="BL95" s="195">
        <f t="shared" si="53"/>
        <v>0</v>
      </c>
      <c r="BM95" s="198"/>
      <c r="BN95" s="199">
        <f t="shared" si="54"/>
        <v>0</v>
      </c>
      <c r="BO95" s="197">
        <f t="shared" si="55"/>
        <v>1440</v>
      </c>
      <c r="BP95" s="198"/>
      <c r="BQ95" s="195">
        <f t="shared" si="56"/>
        <v>0</v>
      </c>
      <c r="BR95" s="196">
        <f t="shared" si="57"/>
        <v>240</v>
      </c>
      <c r="BS95" s="197">
        <f t="shared" si="58"/>
        <v>0</v>
      </c>
      <c r="BT95" s="195">
        <f t="shared" si="59"/>
        <v>0</v>
      </c>
      <c r="BU95" s="198"/>
      <c r="BV95" s="199">
        <f t="shared" si="60"/>
        <v>0</v>
      </c>
    </row>
    <row r="96" spans="1:74" ht="12">
      <c r="A96" s="225">
        <v>48</v>
      </c>
      <c r="B96" s="226">
        <v>2</v>
      </c>
      <c r="C96" s="226" t="s">
        <v>205</v>
      </c>
      <c r="D96" s="227" t="s">
        <v>212</v>
      </c>
      <c r="E96" s="228">
        <v>32</v>
      </c>
      <c r="F96" s="229" t="s">
        <v>211</v>
      </c>
      <c r="G96" s="226" t="s">
        <v>132</v>
      </c>
      <c r="H96" s="226" t="s">
        <v>133</v>
      </c>
      <c r="I96" s="230">
        <v>120</v>
      </c>
      <c r="J96" s="230">
        <f t="shared" si="61"/>
        <v>120</v>
      </c>
      <c r="K96" s="384" t="s">
        <v>127</v>
      </c>
      <c r="L96" s="232">
        <v>1</v>
      </c>
      <c r="M96" s="233">
        <v>3</v>
      </c>
      <c r="N96" s="353">
        <f t="shared" si="33"/>
        <v>720</v>
      </c>
      <c r="O96" s="385"/>
      <c r="P96" s="234"/>
      <c r="Q96" s="235">
        <f t="shared" si="34"/>
        <v>360</v>
      </c>
      <c r="R96" s="236"/>
      <c r="S96" s="237">
        <f t="shared" si="35"/>
        <v>0</v>
      </c>
      <c r="T96" s="238">
        <f t="shared" si="36"/>
        <v>60</v>
      </c>
      <c r="U96" s="235">
        <f t="shared" si="37"/>
        <v>0</v>
      </c>
      <c r="V96" s="237">
        <f t="shared" si="38"/>
        <v>0</v>
      </c>
      <c r="W96" s="236"/>
      <c r="X96" s="239">
        <f t="shared" si="39"/>
        <v>0</v>
      </c>
      <c r="Y96" s="355">
        <f t="shared" si="40"/>
        <v>420</v>
      </c>
      <c r="Z96" s="235">
        <f t="shared" si="41"/>
        <v>360</v>
      </c>
      <c r="AA96" s="236"/>
      <c r="AB96" s="237">
        <f t="shared" si="42"/>
        <v>0</v>
      </c>
      <c r="AC96" s="238">
        <f t="shared" si="43"/>
        <v>60</v>
      </c>
      <c r="AD96" s="235">
        <f t="shared" si="44"/>
        <v>0</v>
      </c>
      <c r="AE96" s="237">
        <f t="shared" si="45"/>
        <v>0</v>
      </c>
      <c r="AF96" s="356"/>
      <c r="AG96" s="239">
        <f t="shared" si="46"/>
        <v>0</v>
      </c>
      <c r="AH96" s="240">
        <f t="shared" si="47"/>
        <v>420</v>
      </c>
      <c r="AI96" s="240">
        <f t="shared" si="48"/>
        <v>840</v>
      </c>
      <c r="AJ96" s="241">
        <v>0.33</v>
      </c>
      <c r="AK96" s="234" t="s">
        <v>128</v>
      </c>
      <c r="AL96" s="234">
        <v>0.33</v>
      </c>
      <c r="AM96" s="232" t="s">
        <v>128</v>
      </c>
      <c r="AN96" s="189">
        <f t="shared" si="62"/>
        <v>0.5</v>
      </c>
      <c r="AO96" s="189">
        <f t="shared" si="63"/>
        <v>0.5</v>
      </c>
      <c r="AP96" s="189">
        <f t="shared" si="64"/>
        <v>0.5</v>
      </c>
      <c r="AQ96" s="189">
        <f t="shared" si="65"/>
        <v>0.5</v>
      </c>
      <c r="AR96" s="189">
        <f t="shared" si="66"/>
        <v>0.5</v>
      </c>
      <c r="AS96" s="341"/>
      <c r="AT96" s="357">
        <v>1</v>
      </c>
      <c r="AU96" s="358"/>
      <c r="AV96" s="359">
        <v>1</v>
      </c>
      <c r="AW96" s="357"/>
      <c r="AX96" s="358"/>
      <c r="AY96" s="359"/>
      <c r="AZ96" s="357">
        <v>1</v>
      </c>
      <c r="BA96" s="358"/>
      <c r="BB96" s="359">
        <v>1</v>
      </c>
      <c r="BC96" s="357"/>
      <c r="BD96" s="358"/>
      <c r="BE96" s="359"/>
      <c r="BG96" s="193">
        <f t="shared" si="49"/>
        <v>720</v>
      </c>
      <c r="BH96" s="220"/>
      <c r="BI96" s="195">
        <f t="shared" si="50"/>
        <v>0</v>
      </c>
      <c r="BJ96" s="196">
        <f t="shared" si="51"/>
        <v>120</v>
      </c>
      <c r="BK96" s="197">
        <f t="shared" si="52"/>
        <v>0</v>
      </c>
      <c r="BL96" s="195">
        <f t="shared" si="53"/>
        <v>0</v>
      </c>
      <c r="BM96" s="198"/>
      <c r="BN96" s="199">
        <f t="shared" si="54"/>
        <v>0</v>
      </c>
      <c r="BO96" s="197">
        <f t="shared" si="55"/>
        <v>720</v>
      </c>
      <c r="BP96" s="198"/>
      <c r="BQ96" s="195">
        <f t="shared" si="56"/>
        <v>0</v>
      </c>
      <c r="BR96" s="196">
        <f t="shared" si="57"/>
        <v>120</v>
      </c>
      <c r="BS96" s="197">
        <f t="shared" si="58"/>
        <v>0</v>
      </c>
      <c r="BT96" s="195">
        <f t="shared" si="59"/>
        <v>0</v>
      </c>
      <c r="BU96" s="198"/>
      <c r="BV96" s="199">
        <f t="shared" si="60"/>
        <v>0</v>
      </c>
    </row>
    <row r="97" spans="1:74" ht="12">
      <c r="A97" s="225">
        <v>49</v>
      </c>
      <c r="B97" s="226">
        <v>2</v>
      </c>
      <c r="C97" s="226" t="s">
        <v>205</v>
      </c>
      <c r="D97" s="227" t="s">
        <v>213</v>
      </c>
      <c r="E97" s="228">
        <v>32.69</v>
      </c>
      <c r="F97" s="229" t="s">
        <v>211</v>
      </c>
      <c r="G97" s="226" t="s">
        <v>132</v>
      </c>
      <c r="H97" s="226" t="s">
        <v>133</v>
      </c>
      <c r="I97" s="230">
        <v>436</v>
      </c>
      <c r="J97" s="230">
        <f t="shared" si="61"/>
        <v>436</v>
      </c>
      <c r="K97" s="384" t="s">
        <v>127</v>
      </c>
      <c r="L97" s="232">
        <v>1</v>
      </c>
      <c r="M97" s="233">
        <v>3</v>
      </c>
      <c r="N97" s="353">
        <f t="shared" si="33"/>
        <v>2616</v>
      </c>
      <c r="O97" s="385"/>
      <c r="P97" s="234"/>
      <c r="Q97" s="235">
        <f t="shared" si="34"/>
        <v>1308</v>
      </c>
      <c r="R97" s="236"/>
      <c r="S97" s="237">
        <f t="shared" si="35"/>
        <v>0</v>
      </c>
      <c r="T97" s="238">
        <f t="shared" si="36"/>
        <v>218</v>
      </c>
      <c r="U97" s="235">
        <f t="shared" si="37"/>
        <v>0</v>
      </c>
      <c r="V97" s="237">
        <f t="shared" si="38"/>
        <v>0</v>
      </c>
      <c r="W97" s="236"/>
      <c r="X97" s="239">
        <f t="shared" si="39"/>
        <v>0</v>
      </c>
      <c r="Y97" s="355">
        <f t="shared" si="40"/>
        <v>1526</v>
      </c>
      <c r="Z97" s="235">
        <f t="shared" si="41"/>
        <v>1308</v>
      </c>
      <c r="AA97" s="236"/>
      <c r="AB97" s="237">
        <f t="shared" si="42"/>
        <v>0</v>
      </c>
      <c r="AC97" s="238">
        <f t="shared" si="43"/>
        <v>218</v>
      </c>
      <c r="AD97" s="235">
        <f t="shared" si="44"/>
        <v>0</v>
      </c>
      <c r="AE97" s="237">
        <f t="shared" si="45"/>
        <v>0</v>
      </c>
      <c r="AF97" s="356"/>
      <c r="AG97" s="239">
        <f t="shared" si="46"/>
        <v>0</v>
      </c>
      <c r="AH97" s="240">
        <f t="shared" si="47"/>
        <v>1526</v>
      </c>
      <c r="AI97" s="240">
        <f t="shared" si="48"/>
        <v>3052</v>
      </c>
      <c r="AJ97" s="241">
        <v>0.5</v>
      </c>
      <c r="AK97" s="234" t="s">
        <v>128</v>
      </c>
      <c r="AL97" s="234">
        <v>0.5</v>
      </c>
      <c r="AM97" s="232" t="s">
        <v>128</v>
      </c>
      <c r="AN97" s="189">
        <f t="shared" si="62"/>
        <v>0.5</v>
      </c>
      <c r="AO97" s="189">
        <f t="shared" si="63"/>
        <v>0.5</v>
      </c>
      <c r="AP97" s="189">
        <f t="shared" si="64"/>
        <v>0.5</v>
      </c>
      <c r="AQ97" s="189">
        <f t="shared" si="65"/>
        <v>0.5</v>
      </c>
      <c r="AR97" s="189">
        <f t="shared" si="66"/>
        <v>0.5</v>
      </c>
      <c r="AS97" s="341"/>
      <c r="AT97" s="357">
        <v>1</v>
      </c>
      <c r="AU97" s="358"/>
      <c r="AV97" s="359">
        <v>1</v>
      </c>
      <c r="AW97" s="357"/>
      <c r="AX97" s="358"/>
      <c r="AY97" s="359"/>
      <c r="AZ97" s="357">
        <v>1</v>
      </c>
      <c r="BA97" s="358"/>
      <c r="BB97" s="359">
        <v>1</v>
      </c>
      <c r="BC97" s="357"/>
      <c r="BD97" s="358"/>
      <c r="BE97" s="359"/>
      <c r="BG97" s="193">
        <f t="shared" si="49"/>
        <v>2616</v>
      </c>
      <c r="BH97" s="220"/>
      <c r="BI97" s="195">
        <f t="shared" si="50"/>
        <v>0</v>
      </c>
      <c r="BJ97" s="196">
        <f t="shared" si="51"/>
        <v>436</v>
      </c>
      <c r="BK97" s="197">
        <f t="shared" si="52"/>
        <v>0</v>
      </c>
      <c r="BL97" s="195">
        <f t="shared" si="53"/>
        <v>0</v>
      </c>
      <c r="BM97" s="198"/>
      <c r="BN97" s="199">
        <f t="shared" si="54"/>
        <v>0</v>
      </c>
      <c r="BO97" s="197">
        <f t="shared" si="55"/>
        <v>2616</v>
      </c>
      <c r="BP97" s="198"/>
      <c r="BQ97" s="195">
        <f t="shared" si="56"/>
        <v>0</v>
      </c>
      <c r="BR97" s="196">
        <f t="shared" si="57"/>
        <v>436</v>
      </c>
      <c r="BS97" s="197">
        <f t="shared" si="58"/>
        <v>0</v>
      </c>
      <c r="BT97" s="195">
        <f t="shared" si="59"/>
        <v>0</v>
      </c>
      <c r="BU97" s="198"/>
      <c r="BV97" s="199">
        <f t="shared" si="60"/>
        <v>0</v>
      </c>
    </row>
    <row r="98" spans="1:74" ht="12">
      <c r="A98" s="225">
        <v>50</v>
      </c>
      <c r="B98" s="226">
        <v>2</v>
      </c>
      <c r="C98" s="226" t="s">
        <v>205</v>
      </c>
      <c r="D98" s="227" t="s">
        <v>214</v>
      </c>
      <c r="E98" s="228">
        <v>33.27</v>
      </c>
      <c r="F98" s="229" t="s">
        <v>211</v>
      </c>
      <c r="G98" s="226" t="s">
        <v>132</v>
      </c>
      <c r="H98" s="226" t="s">
        <v>133</v>
      </c>
      <c r="I98" s="230">
        <v>127</v>
      </c>
      <c r="J98" s="230">
        <f t="shared" si="61"/>
        <v>127</v>
      </c>
      <c r="K98" s="384" t="s">
        <v>127</v>
      </c>
      <c r="L98" s="232">
        <v>1</v>
      </c>
      <c r="M98" s="233">
        <v>3</v>
      </c>
      <c r="N98" s="353">
        <f t="shared" si="33"/>
        <v>762</v>
      </c>
      <c r="O98" s="385"/>
      <c r="P98" s="234"/>
      <c r="Q98" s="235">
        <f t="shared" si="34"/>
        <v>381</v>
      </c>
      <c r="R98" s="236"/>
      <c r="S98" s="237">
        <f t="shared" si="35"/>
        <v>0</v>
      </c>
      <c r="T98" s="238">
        <f t="shared" si="36"/>
        <v>63.5</v>
      </c>
      <c r="U98" s="235">
        <f t="shared" si="37"/>
        <v>0</v>
      </c>
      <c r="V98" s="237">
        <f t="shared" si="38"/>
        <v>0</v>
      </c>
      <c r="W98" s="236"/>
      <c r="X98" s="239">
        <f t="shared" si="39"/>
        <v>0</v>
      </c>
      <c r="Y98" s="355">
        <f t="shared" si="40"/>
        <v>444.5</v>
      </c>
      <c r="Z98" s="235">
        <f t="shared" si="41"/>
        <v>381</v>
      </c>
      <c r="AA98" s="236"/>
      <c r="AB98" s="237">
        <f t="shared" si="42"/>
        <v>0</v>
      </c>
      <c r="AC98" s="238">
        <f t="shared" si="43"/>
        <v>63.5</v>
      </c>
      <c r="AD98" s="235">
        <f t="shared" si="44"/>
        <v>0</v>
      </c>
      <c r="AE98" s="237">
        <f t="shared" si="45"/>
        <v>0</v>
      </c>
      <c r="AF98" s="356"/>
      <c r="AG98" s="239">
        <f t="shared" si="46"/>
        <v>0</v>
      </c>
      <c r="AH98" s="240">
        <f t="shared" si="47"/>
        <v>444.5</v>
      </c>
      <c r="AI98" s="240">
        <f t="shared" si="48"/>
        <v>889</v>
      </c>
      <c r="AJ98" s="241">
        <v>0.33</v>
      </c>
      <c r="AK98" s="234" t="s">
        <v>128</v>
      </c>
      <c r="AL98" s="234">
        <v>0.33</v>
      </c>
      <c r="AM98" s="232" t="s">
        <v>128</v>
      </c>
      <c r="AN98" s="189">
        <f t="shared" si="62"/>
        <v>0.5</v>
      </c>
      <c r="AO98" s="189">
        <f t="shared" si="63"/>
        <v>0.5</v>
      </c>
      <c r="AP98" s="189">
        <f t="shared" si="64"/>
        <v>0.5</v>
      </c>
      <c r="AQ98" s="189">
        <f t="shared" si="65"/>
        <v>0.5</v>
      </c>
      <c r="AR98" s="189">
        <f t="shared" si="66"/>
        <v>0.5</v>
      </c>
      <c r="AS98" s="341"/>
      <c r="AT98" s="357">
        <v>1</v>
      </c>
      <c r="AU98" s="358"/>
      <c r="AV98" s="359">
        <v>1</v>
      </c>
      <c r="AW98" s="357"/>
      <c r="AX98" s="358"/>
      <c r="AY98" s="359"/>
      <c r="AZ98" s="357">
        <v>1</v>
      </c>
      <c r="BA98" s="358"/>
      <c r="BB98" s="359">
        <v>1</v>
      </c>
      <c r="BC98" s="357"/>
      <c r="BD98" s="358"/>
      <c r="BE98" s="359"/>
      <c r="BG98" s="193">
        <f t="shared" si="49"/>
        <v>762</v>
      </c>
      <c r="BH98" s="220"/>
      <c r="BI98" s="195">
        <f t="shared" si="50"/>
        <v>0</v>
      </c>
      <c r="BJ98" s="196">
        <f t="shared" si="51"/>
        <v>127</v>
      </c>
      <c r="BK98" s="197">
        <f t="shared" si="52"/>
        <v>0</v>
      </c>
      <c r="BL98" s="195">
        <f t="shared" si="53"/>
        <v>0</v>
      </c>
      <c r="BM98" s="198"/>
      <c r="BN98" s="199">
        <f t="shared" si="54"/>
        <v>0</v>
      </c>
      <c r="BO98" s="197">
        <f t="shared" si="55"/>
        <v>762</v>
      </c>
      <c r="BP98" s="198"/>
      <c r="BQ98" s="195">
        <f t="shared" si="56"/>
        <v>0</v>
      </c>
      <c r="BR98" s="196">
        <f t="shared" si="57"/>
        <v>127</v>
      </c>
      <c r="BS98" s="197">
        <f t="shared" si="58"/>
        <v>0</v>
      </c>
      <c r="BT98" s="195">
        <f t="shared" si="59"/>
        <v>0</v>
      </c>
      <c r="BU98" s="198"/>
      <c r="BV98" s="199">
        <f t="shared" si="60"/>
        <v>0</v>
      </c>
    </row>
    <row r="99" spans="1:74" ht="12">
      <c r="A99" s="225">
        <v>51</v>
      </c>
      <c r="B99" s="226">
        <v>2</v>
      </c>
      <c r="C99" s="226" t="s">
        <v>205</v>
      </c>
      <c r="D99" s="227" t="s">
        <v>215</v>
      </c>
      <c r="E99" s="228">
        <v>34.01</v>
      </c>
      <c r="F99" s="229" t="s">
        <v>211</v>
      </c>
      <c r="G99" s="226" t="s">
        <v>132</v>
      </c>
      <c r="H99" s="226" t="s">
        <v>133</v>
      </c>
      <c r="I99" s="230">
        <v>234</v>
      </c>
      <c r="J99" s="230">
        <f t="shared" si="61"/>
        <v>234</v>
      </c>
      <c r="K99" s="384" t="s">
        <v>127</v>
      </c>
      <c r="L99" s="232">
        <v>1</v>
      </c>
      <c r="M99" s="233">
        <v>3</v>
      </c>
      <c r="N99" s="353">
        <f t="shared" si="33"/>
        <v>1404</v>
      </c>
      <c r="O99" s="385"/>
      <c r="P99" s="234"/>
      <c r="Q99" s="235">
        <f t="shared" si="34"/>
        <v>702</v>
      </c>
      <c r="R99" s="236"/>
      <c r="S99" s="237">
        <f t="shared" si="35"/>
        <v>0</v>
      </c>
      <c r="T99" s="238">
        <f t="shared" si="36"/>
        <v>117</v>
      </c>
      <c r="U99" s="235">
        <f t="shared" si="37"/>
        <v>0</v>
      </c>
      <c r="V99" s="237">
        <f t="shared" si="38"/>
        <v>0</v>
      </c>
      <c r="W99" s="236"/>
      <c r="X99" s="239">
        <f t="shared" si="39"/>
        <v>0</v>
      </c>
      <c r="Y99" s="355">
        <f t="shared" si="40"/>
        <v>819</v>
      </c>
      <c r="Z99" s="235">
        <f t="shared" si="41"/>
        <v>702</v>
      </c>
      <c r="AA99" s="236"/>
      <c r="AB99" s="237">
        <f t="shared" si="42"/>
        <v>0</v>
      </c>
      <c r="AC99" s="238">
        <f t="shared" si="43"/>
        <v>117</v>
      </c>
      <c r="AD99" s="235">
        <f t="shared" si="44"/>
        <v>0</v>
      </c>
      <c r="AE99" s="237">
        <f t="shared" si="45"/>
        <v>0</v>
      </c>
      <c r="AF99" s="356"/>
      <c r="AG99" s="239">
        <f t="shared" si="46"/>
        <v>0</v>
      </c>
      <c r="AH99" s="240">
        <f t="shared" si="47"/>
        <v>819</v>
      </c>
      <c r="AI99" s="240">
        <f t="shared" si="48"/>
        <v>1638</v>
      </c>
      <c r="AJ99" s="241">
        <v>0.33</v>
      </c>
      <c r="AK99" s="234" t="s">
        <v>128</v>
      </c>
      <c r="AL99" s="234">
        <v>0.33</v>
      </c>
      <c r="AM99" s="232" t="s">
        <v>128</v>
      </c>
      <c r="AN99" s="189">
        <f t="shared" si="62"/>
        <v>0.5</v>
      </c>
      <c r="AO99" s="189">
        <f t="shared" si="63"/>
        <v>0.5</v>
      </c>
      <c r="AP99" s="189">
        <f t="shared" si="64"/>
        <v>0.5</v>
      </c>
      <c r="AQ99" s="189">
        <f t="shared" si="65"/>
        <v>0.5</v>
      </c>
      <c r="AR99" s="189">
        <f t="shared" si="66"/>
        <v>0.5</v>
      </c>
      <c r="AS99" s="341"/>
      <c r="AT99" s="357">
        <v>1</v>
      </c>
      <c r="AU99" s="358"/>
      <c r="AV99" s="359">
        <v>1</v>
      </c>
      <c r="AW99" s="357"/>
      <c r="AX99" s="358"/>
      <c r="AY99" s="359"/>
      <c r="AZ99" s="357">
        <v>1</v>
      </c>
      <c r="BA99" s="358"/>
      <c r="BB99" s="359">
        <v>1</v>
      </c>
      <c r="BC99" s="357"/>
      <c r="BD99" s="358"/>
      <c r="BE99" s="359"/>
      <c r="BG99" s="193">
        <f t="shared" si="49"/>
        <v>1404</v>
      </c>
      <c r="BH99" s="220"/>
      <c r="BI99" s="195">
        <f t="shared" si="50"/>
        <v>0</v>
      </c>
      <c r="BJ99" s="196">
        <f t="shared" si="51"/>
        <v>234</v>
      </c>
      <c r="BK99" s="197">
        <f t="shared" si="52"/>
        <v>0</v>
      </c>
      <c r="BL99" s="195">
        <f t="shared" si="53"/>
        <v>0</v>
      </c>
      <c r="BM99" s="198"/>
      <c r="BN99" s="199">
        <f t="shared" si="54"/>
        <v>0</v>
      </c>
      <c r="BO99" s="197">
        <f t="shared" si="55"/>
        <v>1404</v>
      </c>
      <c r="BP99" s="198"/>
      <c r="BQ99" s="195">
        <f t="shared" si="56"/>
        <v>0</v>
      </c>
      <c r="BR99" s="196">
        <f t="shared" si="57"/>
        <v>234</v>
      </c>
      <c r="BS99" s="197">
        <f t="shared" si="58"/>
        <v>0</v>
      </c>
      <c r="BT99" s="195">
        <f t="shared" si="59"/>
        <v>0</v>
      </c>
      <c r="BU99" s="198"/>
      <c r="BV99" s="199">
        <f t="shared" si="60"/>
        <v>0</v>
      </c>
    </row>
    <row r="100" spans="1:74" ht="12">
      <c r="A100" s="225">
        <v>52</v>
      </c>
      <c r="B100" s="226">
        <v>2</v>
      </c>
      <c r="C100" s="226" t="s">
        <v>205</v>
      </c>
      <c r="D100" s="227" t="s">
        <v>216</v>
      </c>
      <c r="E100" s="228">
        <v>38.12</v>
      </c>
      <c r="F100" s="229" t="s">
        <v>211</v>
      </c>
      <c r="G100" s="226" t="s">
        <v>132</v>
      </c>
      <c r="H100" s="226" t="s">
        <v>133</v>
      </c>
      <c r="I100" s="230">
        <v>123</v>
      </c>
      <c r="J100" s="230">
        <f t="shared" si="61"/>
        <v>123</v>
      </c>
      <c r="K100" s="384" t="s">
        <v>127</v>
      </c>
      <c r="L100" s="232">
        <v>1</v>
      </c>
      <c r="M100" s="233">
        <v>3</v>
      </c>
      <c r="N100" s="353">
        <f t="shared" si="33"/>
        <v>738</v>
      </c>
      <c r="O100" s="385"/>
      <c r="P100" s="234"/>
      <c r="Q100" s="235">
        <f t="shared" si="34"/>
        <v>369</v>
      </c>
      <c r="R100" s="236"/>
      <c r="S100" s="237">
        <f t="shared" si="35"/>
        <v>0</v>
      </c>
      <c r="T100" s="238">
        <f t="shared" si="36"/>
        <v>61.5</v>
      </c>
      <c r="U100" s="235">
        <f t="shared" si="37"/>
        <v>0</v>
      </c>
      <c r="V100" s="237">
        <f t="shared" si="38"/>
        <v>0</v>
      </c>
      <c r="W100" s="236"/>
      <c r="X100" s="239">
        <f t="shared" si="39"/>
        <v>0</v>
      </c>
      <c r="Y100" s="355">
        <f t="shared" si="40"/>
        <v>430.5</v>
      </c>
      <c r="Z100" s="235">
        <f t="shared" si="41"/>
        <v>369</v>
      </c>
      <c r="AA100" s="236"/>
      <c r="AB100" s="237">
        <f t="shared" si="42"/>
        <v>0</v>
      </c>
      <c r="AC100" s="238">
        <f t="shared" si="43"/>
        <v>61.5</v>
      </c>
      <c r="AD100" s="235">
        <f t="shared" si="44"/>
        <v>0</v>
      </c>
      <c r="AE100" s="237">
        <f t="shared" si="45"/>
        <v>0</v>
      </c>
      <c r="AF100" s="356"/>
      <c r="AG100" s="239">
        <f t="shared" si="46"/>
        <v>0</v>
      </c>
      <c r="AH100" s="240">
        <f t="shared" si="47"/>
        <v>430.5</v>
      </c>
      <c r="AI100" s="240">
        <f t="shared" si="48"/>
        <v>861</v>
      </c>
      <c r="AJ100" s="241">
        <v>0.33</v>
      </c>
      <c r="AK100" s="234" t="s">
        <v>128</v>
      </c>
      <c r="AL100" s="234">
        <v>0.33</v>
      </c>
      <c r="AM100" s="232"/>
      <c r="AN100" s="189">
        <f t="shared" si="62"/>
        <v>0.5</v>
      </c>
      <c r="AO100" s="189">
        <f t="shared" si="63"/>
        <v>0.5</v>
      </c>
      <c r="AP100" s="189">
        <f t="shared" si="64"/>
        <v>0.5</v>
      </c>
      <c r="AQ100" s="189">
        <f t="shared" si="65"/>
        <v>0.5</v>
      </c>
      <c r="AR100" s="189">
        <f t="shared" si="66"/>
        <v>0.5</v>
      </c>
      <c r="AS100" s="341"/>
      <c r="AT100" s="357">
        <v>1</v>
      </c>
      <c r="AU100" s="358"/>
      <c r="AV100" s="359">
        <v>1</v>
      </c>
      <c r="AW100" s="357"/>
      <c r="AX100" s="358"/>
      <c r="AY100" s="359"/>
      <c r="AZ100" s="357">
        <v>1</v>
      </c>
      <c r="BA100" s="358"/>
      <c r="BB100" s="359">
        <v>1</v>
      </c>
      <c r="BC100" s="357"/>
      <c r="BD100" s="358"/>
      <c r="BE100" s="359"/>
      <c r="BG100" s="193">
        <f t="shared" si="49"/>
        <v>738</v>
      </c>
      <c r="BH100" s="220"/>
      <c r="BI100" s="195">
        <f t="shared" si="50"/>
        <v>0</v>
      </c>
      <c r="BJ100" s="196">
        <f t="shared" si="51"/>
        <v>123</v>
      </c>
      <c r="BK100" s="197">
        <f t="shared" si="52"/>
        <v>0</v>
      </c>
      <c r="BL100" s="195">
        <f t="shared" si="53"/>
        <v>0</v>
      </c>
      <c r="BM100" s="198"/>
      <c r="BN100" s="199">
        <f t="shared" si="54"/>
        <v>0</v>
      </c>
      <c r="BO100" s="197">
        <f t="shared" si="55"/>
        <v>738</v>
      </c>
      <c r="BP100" s="198"/>
      <c r="BQ100" s="195">
        <f t="shared" si="56"/>
        <v>0</v>
      </c>
      <c r="BR100" s="196">
        <f t="shared" si="57"/>
        <v>123</v>
      </c>
      <c r="BS100" s="197">
        <f t="shared" si="58"/>
        <v>0</v>
      </c>
      <c r="BT100" s="195">
        <f t="shared" si="59"/>
        <v>0</v>
      </c>
      <c r="BU100" s="198"/>
      <c r="BV100" s="199">
        <f t="shared" si="60"/>
        <v>0</v>
      </c>
    </row>
    <row r="101" spans="1:74" ht="12">
      <c r="A101" s="368">
        <v>53</v>
      </c>
      <c r="B101" s="369">
        <v>2</v>
      </c>
      <c r="C101" s="369" t="s">
        <v>217</v>
      </c>
      <c r="D101" s="247" t="s">
        <v>218</v>
      </c>
      <c r="E101" s="370">
        <v>0.468</v>
      </c>
      <c r="F101" s="371" t="s">
        <v>219</v>
      </c>
      <c r="G101" s="369" t="s">
        <v>132</v>
      </c>
      <c r="H101" s="246" t="s">
        <v>138</v>
      </c>
      <c r="I101" s="372">
        <v>1003</v>
      </c>
      <c r="J101" s="372">
        <v>1020</v>
      </c>
      <c r="K101" s="251" t="s">
        <v>127</v>
      </c>
      <c r="L101" s="252">
        <v>2</v>
      </c>
      <c r="M101" s="253">
        <v>3</v>
      </c>
      <c r="N101" s="374">
        <f t="shared" si="33"/>
        <v>6069</v>
      </c>
      <c r="O101" s="375"/>
      <c r="P101" s="254"/>
      <c r="Q101" s="255">
        <f t="shared" si="34"/>
        <v>3034.5</v>
      </c>
      <c r="R101" s="256"/>
      <c r="S101" s="257">
        <f t="shared" si="35"/>
        <v>0</v>
      </c>
      <c r="T101" s="258">
        <f t="shared" si="36"/>
        <v>510</v>
      </c>
      <c r="U101" s="255">
        <f t="shared" si="37"/>
        <v>0</v>
      </c>
      <c r="V101" s="257">
        <f t="shared" si="38"/>
        <v>3034.5</v>
      </c>
      <c r="W101" s="256"/>
      <c r="X101" s="259">
        <f t="shared" si="39"/>
        <v>510</v>
      </c>
      <c r="Y101" s="376">
        <f t="shared" si="40"/>
        <v>7089</v>
      </c>
      <c r="Z101" s="255">
        <f t="shared" si="41"/>
        <v>3034.5</v>
      </c>
      <c r="AA101" s="256"/>
      <c r="AB101" s="257">
        <f t="shared" si="42"/>
        <v>0</v>
      </c>
      <c r="AC101" s="258">
        <f t="shared" si="43"/>
        <v>510</v>
      </c>
      <c r="AD101" s="255">
        <f t="shared" si="44"/>
        <v>0</v>
      </c>
      <c r="AE101" s="257">
        <f t="shared" si="45"/>
        <v>3034.5</v>
      </c>
      <c r="AF101" s="377"/>
      <c r="AG101" s="259">
        <f t="shared" si="46"/>
        <v>510</v>
      </c>
      <c r="AH101" s="260">
        <f t="shared" si="47"/>
        <v>7089</v>
      </c>
      <c r="AI101" s="260">
        <f t="shared" si="48"/>
        <v>14178</v>
      </c>
      <c r="AJ101" s="261">
        <v>1</v>
      </c>
      <c r="AK101" s="254">
        <v>1</v>
      </c>
      <c r="AL101" s="254">
        <v>1</v>
      </c>
      <c r="AM101" s="252">
        <v>1</v>
      </c>
      <c r="AN101" s="189">
        <f t="shared" si="62"/>
        <v>0.5</v>
      </c>
      <c r="AO101" s="189">
        <f t="shared" si="63"/>
        <v>0.5</v>
      </c>
      <c r="AP101" s="189">
        <f t="shared" si="64"/>
        <v>0.5</v>
      </c>
      <c r="AQ101" s="189">
        <f t="shared" si="65"/>
        <v>0.5</v>
      </c>
      <c r="AR101" s="189">
        <f t="shared" si="66"/>
        <v>0.5</v>
      </c>
      <c r="AS101" s="341"/>
      <c r="AT101" s="378">
        <v>1</v>
      </c>
      <c r="AU101" s="379"/>
      <c r="AV101" s="380">
        <v>1</v>
      </c>
      <c r="AW101" s="378"/>
      <c r="AX101" s="379">
        <v>1</v>
      </c>
      <c r="AY101" s="380">
        <v>1</v>
      </c>
      <c r="AZ101" s="378">
        <v>1</v>
      </c>
      <c r="BA101" s="379"/>
      <c r="BB101" s="380">
        <v>1</v>
      </c>
      <c r="BC101" s="378"/>
      <c r="BD101" s="379">
        <v>1</v>
      </c>
      <c r="BE101" s="380">
        <v>1</v>
      </c>
      <c r="BG101" s="193">
        <f t="shared" si="49"/>
        <v>6069</v>
      </c>
      <c r="BH101" s="220"/>
      <c r="BI101" s="195">
        <f t="shared" si="50"/>
        <v>0</v>
      </c>
      <c r="BJ101" s="196">
        <f t="shared" si="51"/>
        <v>1020</v>
      </c>
      <c r="BK101" s="197">
        <f t="shared" si="52"/>
        <v>0</v>
      </c>
      <c r="BL101" s="195">
        <f t="shared" si="53"/>
        <v>6069</v>
      </c>
      <c r="BM101" s="198"/>
      <c r="BN101" s="199">
        <f t="shared" si="54"/>
        <v>1020</v>
      </c>
      <c r="BO101" s="197">
        <f t="shared" si="55"/>
        <v>6069</v>
      </c>
      <c r="BP101" s="198"/>
      <c r="BQ101" s="195">
        <f t="shared" si="56"/>
        <v>0</v>
      </c>
      <c r="BR101" s="196">
        <f t="shared" si="57"/>
        <v>1020</v>
      </c>
      <c r="BS101" s="197">
        <f t="shared" si="58"/>
        <v>0</v>
      </c>
      <c r="BT101" s="195">
        <f t="shared" si="59"/>
        <v>6069</v>
      </c>
      <c r="BU101" s="198"/>
      <c r="BV101" s="199">
        <f t="shared" si="60"/>
        <v>1020</v>
      </c>
    </row>
    <row r="102" spans="1:74" ht="12">
      <c r="A102" s="200">
        <v>54</v>
      </c>
      <c r="B102" s="201">
        <v>2</v>
      </c>
      <c r="C102" s="201" t="s">
        <v>220</v>
      </c>
      <c r="D102" s="202" t="s">
        <v>221</v>
      </c>
      <c r="E102" s="203">
        <v>14.78</v>
      </c>
      <c r="F102" s="204" t="s">
        <v>222</v>
      </c>
      <c r="G102" s="201" t="s">
        <v>126</v>
      </c>
      <c r="H102" s="201"/>
      <c r="I102" s="205">
        <v>0</v>
      </c>
      <c r="J102" s="205">
        <v>100</v>
      </c>
      <c r="K102" s="382" t="s">
        <v>127</v>
      </c>
      <c r="L102" s="207">
        <v>0.5</v>
      </c>
      <c r="M102" s="208">
        <v>3</v>
      </c>
      <c r="N102" s="346">
        <f t="shared" si="33"/>
        <v>300</v>
      </c>
      <c r="O102" s="383"/>
      <c r="P102" s="209"/>
      <c r="Q102" s="210">
        <f t="shared" si="34"/>
        <v>0</v>
      </c>
      <c r="R102" s="211"/>
      <c r="S102" s="212">
        <f t="shared" si="35"/>
        <v>0</v>
      </c>
      <c r="T102" s="213">
        <f t="shared" si="36"/>
        <v>0</v>
      </c>
      <c r="U102" s="210">
        <f t="shared" si="37"/>
        <v>0</v>
      </c>
      <c r="V102" s="212">
        <f t="shared" si="38"/>
        <v>0</v>
      </c>
      <c r="W102" s="211"/>
      <c r="X102" s="214">
        <f t="shared" si="39"/>
        <v>0</v>
      </c>
      <c r="Y102" s="348">
        <f t="shared" si="40"/>
        <v>0</v>
      </c>
      <c r="Z102" s="210">
        <f t="shared" si="41"/>
        <v>150</v>
      </c>
      <c r="AA102" s="211"/>
      <c r="AB102" s="212">
        <f t="shared" si="42"/>
        <v>0</v>
      </c>
      <c r="AC102" s="213">
        <f t="shared" si="43"/>
        <v>50</v>
      </c>
      <c r="AD102" s="210">
        <f t="shared" si="44"/>
        <v>0</v>
      </c>
      <c r="AE102" s="212">
        <f t="shared" si="45"/>
        <v>0</v>
      </c>
      <c r="AF102" s="349"/>
      <c r="AG102" s="214">
        <f t="shared" si="46"/>
        <v>0</v>
      </c>
      <c r="AH102" s="215">
        <f t="shared" si="47"/>
        <v>200</v>
      </c>
      <c r="AI102" s="215">
        <f t="shared" si="48"/>
        <v>200</v>
      </c>
      <c r="AJ102" s="216" t="s">
        <v>128</v>
      </c>
      <c r="AK102" s="209" t="s">
        <v>128</v>
      </c>
      <c r="AL102" s="209">
        <v>0.5</v>
      </c>
      <c r="AM102" s="207" t="s">
        <v>128</v>
      </c>
      <c r="AN102" s="189">
        <f t="shared" si="62"/>
        <v>0.5</v>
      </c>
      <c r="AO102" s="189">
        <f t="shared" si="63"/>
        <v>0.5</v>
      </c>
      <c r="AP102" s="189">
        <f t="shared" si="64"/>
        <v>0.5</v>
      </c>
      <c r="AQ102" s="189">
        <f t="shared" si="65"/>
        <v>0.5</v>
      </c>
      <c r="AR102" s="189">
        <f t="shared" si="66"/>
        <v>0.5</v>
      </c>
      <c r="AS102" s="341"/>
      <c r="AT102" s="350"/>
      <c r="AU102" s="351"/>
      <c r="AV102" s="352"/>
      <c r="AW102" s="350"/>
      <c r="AX102" s="351"/>
      <c r="AY102" s="352"/>
      <c r="AZ102" s="350">
        <v>1</v>
      </c>
      <c r="BA102" s="351"/>
      <c r="BB102" s="352">
        <v>1</v>
      </c>
      <c r="BC102" s="350"/>
      <c r="BD102" s="351"/>
      <c r="BE102" s="352"/>
      <c r="BG102" s="193">
        <f t="shared" si="49"/>
        <v>0</v>
      </c>
      <c r="BH102" s="220"/>
      <c r="BI102" s="195">
        <f t="shared" si="50"/>
        <v>0</v>
      </c>
      <c r="BJ102" s="196">
        <f t="shared" si="51"/>
        <v>0</v>
      </c>
      <c r="BK102" s="197">
        <f t="shared" si="52"/>
        <v>0</v>
      </c>
      <c r="BL102" s="195">
        <f t="shared" si="53"/>
        <v>0</v>
      </c>
      <c r="BM102" s="198"/>
      <c r="BN102" s="199">
        <f t="shared" si="54"/>
        <v>0</v>
      </c>
      <c r="BO102" s="197">
        <f t="shared" si="55"/>
        <v>300</v>
      </c>
      <c r="BP102" s="198"/>
      <c r="BQ102" s="195">
        <f t="shared" si="56"/>
        <v>0</v>
      </c>
      <c r="BR102" s="196">
        <f t="shared" si="57"/>
        <v>100</v>
      </c>
      <c r="BS102" s="197">
        <f t="shared" si="58"/>
        <v>0</v>
      </c>
      <c r="BT102" s="195">
        <f t="shared" si="59"/>
        <v>0</v>
      </c>
      <c r="BU102" s="198"/>
      <c r="BV102" s="199">
        <f t="shared" si="60"/>
        <v>0</v>
      </c>
    </row>
    <row r="103" spans="1:74" ht="12">
      <c r="A103" s="225">
        <v>55</v>
      </c>
      <c r="B103" s="226">
        <v>2</v>
      </c>
      <c r="C103" s="226" t="s">
        <v>220</v>
      </c>
      <c r="D103" s="227" t="s">
        <v>223</v>
      </c>
      <c r="E103" s="228">
        <v>26.29</v>
      </c>
      <c r="F103" s="229" t="s">
        <v>222</v>
      </c>
      <c r="G103" s="226" t="s">
        <v>132</v>
      </c>
      <c r="H103" s="226" t="s">
        <v>133</v>
      </c>
      <c r="I103" s="230">
        <v>174</v>
      </c>
      <c r="J103" s="230">
        <f>I103</f>
        <v>174</v>
      </c>
      <c r="K103" s="384" t="s">
        <v>177</v>
      </c>
      <c r="L103" s="232">
        <v>1</v>
      </c>
      <c r="M103" s="233">
        <v>3</v>
      </c>
      <c r="N103" s="353">
        <f t="shared" si="33"/>
        <v>1044</v>
      </c>
      <c r="O103" s="385"/>
      <c r="P103" s="234"/>
      <c r="Q103" s="235">
        <f t="shared" si="34"/>
        <v>0</v>
      </c>
      <c r="R103" s="236"/>
      <c r="S103" s="237">
        <f t="shared" si="35"/>
        <v>522</v>
      </c>
      <c r="T103" s="238">
        <f t="shared" si="36"/>
        <v>87</v>
      </c>
      <c r="U103" s="235">
        <f t="shared" si="37"/>
        <v>0</v>
      </c>
      <c r="V103" s="237">
        <f t="shared" si="38"/>
        <v>0</v>
      </c>
      <c r="W103" s="236"/>
      <c r="X103" s="239">
        <f t="shared" si="39"/>
        <v>0</v>
      </c>
      <c r="Y103" s="355">
        <f t="shared" si="40"/>
        <v>609</v>
      </c>
      <c r="Z103" s="235">
        <f t="shared" si="41"/>
        <v>0</v>
      </c>
      <c r="AA103" s="236"/>
      <c r="AB103" s="237">
        <f t="shared" si="42"/>
        <v>522</v>
      </c>
      <c r="AC103" s="238">
        <f t="shared" si="43"/>
        <v>87</v>
      </c>
      <c r="AD103" s="235">
        <f t="shared" si="44"/>
        <v>0</v>
      </c>
      <c r="AE103" s="237">
        <f t="shared" si="45"/>
        <v>0</v>
      </c>
      <c r="AF103" s="356"/>
      <c r="AG103" s="239">
        <f t="shared" si="46"/>
        <v>0</v>
      </c>
      <c r="AH103" s="240">
        <f t="shared" si="47"/>
        <v>609</v>
      </c>
      <c r="AI103" s="240">
        <f t="shared" si="48"/>
        <v>1218</v>
      </c>
      <c r="AJ103" s="241">
        <v>0.5</v>
      </c>
      <c r="AK103" s="234" t="s">
        <v>128</v>
      </c>
      <c r="AL103" s="234">
        <v>0.5</v>
      </c>
      <c r="AM103" s="232" t="s">
        <v>128</v>
      </c>
      <c r="AN103" s="189">
        <f t="shared" si="62"/>
        <v>0.5</v>
      </c>
      <c r="AO103" s="189">
        <f t="shared" si="63"/>
        <v>0.5</v>
      </c>
      <c r="AP103" s="189">
        <f t="shared" si="64"/>
        <v>0.5</v>
      </c>
      <c r="AQ103" s="189">
        <f t="shared" si="65"/>
        <v>0.5</v>
      </c>
      <c r="AR103" s="189">
        <f t="shared" si="66"/>
        <v>0.5</v>
      </c>
      <c r="AS103" s="341"/>
      <c r="AT103" s="357"/>
      <c r="AU103" s="358">
        <v>1</v>
      </c>
      <c r="AV103" s="359">
        <v>1</v>
      </c>
      <c r="AW103" s="357"/>
      <c r="AX103" s="358"/>
      <c r="AY103" s="359"/>
      <c r="AZ103" s="357"/>
      <c r="BA103" s="358">
        <v>1</v>
      </c>
      <c r="BB103" s="359">
        <v>1</v>
      </c>
      <c r="BC103" s="357"/>
      <c r="BD103" s="358"/>
      <c r="BE103" s="359"/>
      <c r="BG103" s="193">
        <f t="shared" si="49"/>
        <v>0</v>
      </c>
      <c r="BH103" s="220"/>
      <c r="BI103" s="195">
        <f t="shared" si="50"/>
        <v>1044</v>
      </c>
      <c r="BJ103" s="196">
        <f t="shared" si="51"/>
        <v>174</v>
      </c>
      <c r="BK103" s="197">
        <f t="shared" si="52"/>
        <v>0</v>
      </c>
      <c r="BL103" s="195">
        <f t="shared" si="53"/>
        <v>0</v>
      </c>
      <c r="BM103" s="198"/>
      <c r="BN103" s="199">
        <f t="shared" si="54"/>
        <v>0</v>
      </c>
      <c r="BO103" s="197">
        <f t="shared" si="55"/>
        <v>0</v>
      </c>
      <c r="BP103" s="198"/>
      <c r="BQ103" s="195">
        <f t="shared" si="56"/>
        <v>1044</v>
      </c>
      <c r="BR103" s="196">
        <f t="shared" si="57"/>
        <v>174</v>
      </c>
      <c r="BS103" s="197">
        <f t="shared" si="58"/>
        <v>0</v>
      </c>
      <c r="BT103" s="195">
        <f t="shared" si="59"/>
        <v>0</v>
      </c>
      <c r="BU103" s="198"/>
      <c r="BV103" s="199">
        <f t="shared" si="60"/>
        <v>0</v>
      </c>
    </row>
    <row r="104" spans="1:74" ht="12">
      <c r="A104" s="386">
        <v>56</v>
      </c>
      <c r="B104" s="387">
        <v>2</v>
      </c>
      <c r="C104" s="387" t="s">
        <v>220</v>
      </c>
      <c r="D104" s="388" t="s">
        <v>224</v>
      </c>
      <c r="E104" s="389">
        <v>27.78</v>
      </c>
      <c r="F104" s="390" t="s">
        <v>225</v>
      </c>
      <c r="G104" s="387" t="s">
        <v>132</v>
      </c>
      <c r="H104" s="387"/>
      <c r="I104" s="391">
        <v>67</v>
      </c>
      <c r="J104" s="391">
        <f>I104</f>
        <v>67</v>
      </c>
      <c r="K104" s="392" t="s">
        <v>127</v>
      </c>
      <c r="L104" s="393">
        <v>0.5</v>
      </c>
      <c r="M104" s="394">
        <v>3</v>
      </c>
      <c r="N104" s="395">
        <f t="shared" si="33"/>
        <v>402</v>
      </c>
      <c r="O104" s="396"/>
      <c r="P104" s="397"/>
      <c r="Q104" s="398">
        <f t="shared" si="34"/>
        <v>0</v>
      </c>
      <c r="R104" s="399"/>
      <c r="S104" s="400">
        <f t="shared" si="35"/>
        <v>0</v>
      </c>
      <c r="T104" s="401">
        <f t="shared" si="36"/>
        <v>0</v>
      </c>
      <c r="U104" s="398">
        <f t="shared" si="37"/>
        <v>0</v>
      </c>
      <c r="V104" s="400">
        <f t="shared" si="38"/>
        <v>0</v>
      </c>
      <c r="W104" s="399"/>
      <c r="X104" s="402">
        <f t="shared" si="39"/>
        <v>0</v>
      </c>
      <c r="Y104" s="403">
        <f t="shared" si="40"/>
        <v>0</v>
      </c>
      <c r="Z104" s="398">
        <f t="shared" si="41"/>
        <v>201</v>
      </c>
      <c r="AA104" s="399"/>
      <c r="AB104" s="400">
        <f t="shared" si="42"/>
        <v>0</v>
      </c>
      <c r="AC104" s="401">
        <f t="shared" si="43"/>
        <v>33.5</v>
      </c>
      <c r="AD104" s="398">
        <f t="shared" si="44"/>
        <v>0</v>
      </c>
      <c r="AE104" s="400">
        <f t="shared" si="45"/>
        <v>0</v>
      </c>
      <c r="AF104" s="404"/>
      <c r="AG104" s="402">
        <f t="shared" si="46"/>
        <v>0</v>
      </c>
      <c r="AH104" s="405">
        <f t="shared" si="47"/>
        <v>234.5</v>
      </c>
      <c r="AI104" s="405">
        <f t="shared" si="48"/>
        <v>234.5</v>
      </c>
      <c r="AJ104" s="406" t="s">
        <v>128</v>
      </c>
      <c r="AK104" s="407" t="s">
        <v>128</v>
      </c>
      <c r="AL104" s="407">
        <v>0.5</v>
      </c>
      <c r="AM104" s="408" t="s">
        <v>128</v>
      </c>
      <c r="AN104" s="189">
        <f t="shared" si="62"/>
        <v>0.5</v>
      </c>
      <c r="AO104" s="189">
        <f t="shared" si="63"/>
        <v>0.5</v>
      </c>
      <c r="AP104" s="189">
        <f t="shared" si="64"/>
        <v>0.5</v>
      </c>
      <c r="AQ104" s="189">
        <f t="shared" si="65"/>
        <v>0.5</v>
      </c>
      <c r="AR104" s="189">
        <f t="shared" si="66"/>
        <v>0.5</v>
      </c>
      <c r="AS104" s="341"/>
      <c r="AT104" s="350"/>
      <c r="AU104" s="351"/>
      <c r="AV104" s="352"/>
      <c r="AW104" s="350"/>
      <c r="AX104" s="351"/>
      <c r="AY104" s="352"/>
      <c r="AZ104" s="350">
        <v>1</v>
      </c>
      <c r="BA104" s="351"/>
      <c r="BB104" s="352">
        <v>1</v>
      </c>
      <c r="BC104" s="350"/>
      <c r="BD104" s="351"/>
      <c r="BE104" s="352"/>
      <c r="BG104" s="193">
        <f t="shared" si="49"/>
        <v>0</v>
      </c>
      <c r="BH104" s="285"/>
      <c r="BI104" s="195">
        <f t="shared" si="50"/>
        <v>0</v>
      </c>
      <c r="BJ104" s="196">
        <f t="shared" si="51"/>
        <v>0</v>
      </c>
      <c r="BK104" s="197">
        <f t="shared" si="52"/>
        <v>0</v>
      </c>
      <c r="BL104" s="195">
        <f t="shared" si="53"/>
        <v>0</v>
      </c>
      <c r="BM104" s="198"/>
      <c r="BN104" s="199">
        <f t="shared" si="54"/>
        <v>0</v>
      </c>
      <c r="BO104" s="197">
        <f t="shared" si="55"/>
        <v>402</v>
      </c>
      <c r="BP104" s="198"/>
      <c r="BQ104" s="195">
        <f t="shared" si="56"/>
        <v>0</v>
      </c>
      <c r="BR104" s="196">
        <f t="shared" si="57"/>
        <v>67</v>
      </c>
      <c r="BS104" s="197">
        <f t="shared" si="58"/>
        <v>0</v>
      </c>
      <c r="BT104" s="195">
        <f t="shared" si="59"/>
        <v>0</v>
      </c>
      <c r="BU104" s="198"/>
      <c r="BV104" s="199">
        <f t="shared" si="60"/>
        <v>0</v>
      </c>
    </row>
    <row r="105" spans="1:74" s="315" customFormat="1" ht="12.75" thickBot="1">
      <c r="A105" s="295"/>
      <c r="B105" s="296"/>
      <c r="C105" s="297"/>
      <c r="D105" s="297"/>
      <c r="E105" s="298"/>
      <c r="F105" s="299"/>
      <c r="G105" s="300"/>
      <c r="H105" s="300"/>
      <c r="I105" s="301"/>
      <c r="J105" s="301"/>
      <c r="K105" s="302"/>
      <c r="L105" s="303"/>
      <c r="M105" s="409"/>
      <c r="N105" s="410"/>
      <c r="O105" s="411"/>
      <c r="P105" s="304"/>
      <c r="Q105" s="305">
        <f>SUM(Q62:Q104)</f>
        <v>26998.95</v>
      </c>
      <c r="R105" s="412"/>
      <c r="S105" s="412">
        <f>SUM(S62:S104)</f>
        <v>522</v>
      </c>
      <c r="T105" s="413">
        <f>SUM(T62:T104)</f>
        <v>4633.5</v>
      </c>
      <c r="U105" s="305">
        <f>SUM(U62:U104)</f>
        <v>0</v>
      </c>
      <c r="V105" s="412">
        <f>SUM(V62:V104)</f>
        <v>9088.900000000001</v>
      </c>
      <c r="W105" s="412"/>
      <c r="X105" s="413">
        <f>SUM(X62:X104)</f>
        <v>1458</v>
      </c>
      <c r="Y105" s="308">
        <f>SUM(Y62:Y104)</f>
        <v>42701.350000000006</v>
      </c>
      <c r="Z105" s="305">
        <f>SUM(Z62:Z104)</f>
        <v>29087.45</v>
      </c>
      <c r="AA105" s="412"/>
      <c r="AB105" s="412">
        <f>SUM(AB62:AB104)</f>
        <v>522</v>
      </c>
      <c r="AC105" s="413">
        <f>SUM(AC62:AC104)</f>
        <v>5024</v>
      </c>
      <c r="AD105" s="305">
        <f>SUM(AD62:AD104)</f>
        <v>2092.5</v>
      </c>
      <c r="AE105" s="412">
        <f>SUM(AE62:AE104)</f>
        <v>11667.400000000001</v>
      </c>
      <c r="AF105" s="412"/>
      <c r="AG105" s="413">
        <f aca="true" t="shared" si="67" ref="AG105:AM105">SUM(AG62:AG104)</f>
        <v>2325.5</v>
      </c>
      <c r="AH105" s="308">
        <f t="shared" si="67"/>
        <v>50718.850000000006</v>
      </c>
      <c r="AI105" s="308">
        <f t="shared" si="67"/>
        <v>93420.20000000001</v>
      </c>
      <c r="AJ105" s="316">
        <f t="shared" si="67"/>
        <v>11.48</v>
      </c>
      <c r="AK105" s="317">
        <f t="shared" si="67"/>
        <v>3</v>
      </c>
      <c r="AL105" s="317">
        <f t="shared" si="67"/>
        <v>14.96</v>
      </c>
      <c r="AM105" s="318">
        <f t="shared" si="67"/>
        <v>7.23</v>
      </c>
      <c r="AN105" s="189">
        <f t="shared" si="62"/>
        <v>0.5</v>
      </c>
      <c r="AO105" s="189">
        <f t="shared" si="63"/>
        <v>0.5</v>
      </c>
      <c r="AP105" s="189">
        <f t="shared" si="64"/>
        <v>0.5</v>
      </c>
      <c r="AQ105" s="189">
        <f t="shared" si="65"/>
        <v>0.5</v>
      </c>
      <c r="AR105" s="189">
        <f t="shared" si="66"/>
        <v>0.5</v>
      </c>
      <c r="AS105" s="189"/>
      <c r="AT105" s="312"/>
      <c r="AU105" s="313"/>
      <c r="AV105" s="314"/>
      <c r="AW105" s="312"/>
      <c r="AX105" s="313"/>
      <c r="AY105" s="314"/>
      <c r="AZ105" s="312"/>
      <c r="BA105" s="313"/>
      <c r="BB105" s="314"/>
      <c r="BC105" s="312"/>
      <c r="BD105" s="313"/>
      <c r="BE105" s="314"/>
      <c r="BG105" s="316">
        <f>SUM(BG62:BG104)</f>
        <v>53997.9</v>
      </c>
      <c r="BH105" s="317"/>
      <c r="BI105" s="317">
        <f>SUM(BI62:BI104)</f>
        <v>1044</v>
      </c>
      <c r="BJ105" s="318">
        <f>SUM(BJ62:BJ104)</f>
        <v>9267</v>
      </c>
      <c r="BK105" s="316">
        <f>SUM(BK62:BK104)</f>
        <v>0</v>
      </c>
      <c r="BL105" s="317">
        <f>SUM(BL62:BL104)</f>
        <v>18177.800000000003</v>
      </c>
      <c r="BM105" s="317"/>
      <c r="BN105" s="318">
        <f>SUM(BN62:BN104)</f>
        <v>2916</v>
      </c>
      <c r="BO105" s="316">
        <f>SUM(BO62:BO104)</f>
        <v>58174.9</v>
      </c>
      <c r="BP105" s="317"/>
      <c r="BQ105" s="317">
        <f>SUM(BQ62:BQ104)</f>
        <v>1044</v>
      </c>
      <c r="BR105" s="318">
        <f>SUM(BR62:BR104)</f>
        <v>10048</v>
      </c>
      <c r="BS105" s="316">
        <f>SUM(BS62:BS104)</f>
        <v>4185</v>
      </c>
      <c r="BT105" s="317">
        <f>SUM(BT62:BT104)</f>
        <v>23334.800000000003</v>
      </c>
      <c r="BU105" s="317"/>
      <c r="BV105" s="318">
        <f>SUM(BV62:BV104)</f>
        <v>4651</v>
      </c>
    </row>
    <row r="106" spans="1:74" s="381" customFormat="1" ht="12">
      <c r="A106" s="368">
        <v>57</v>
      </c>
      <c r="B106" s="369">
        <v>3</v>
      </c>
      <c r="C106" s="369" t="s">
        <v>226</v>
      </c>
      <c r="D106" s="247" t="s">
        <v>227</v>
      </c>
      <c r="E106" s="370">
        <v>417.7</v>
      </c>
      <c r="F106" s="249" t="s">
        <v>228</v>
      </c>
      <c r="G106" s="246" t="s">
        <v>132</v>
      </c>
      <c r="H106" s="246" t="s">
        <v>138</v>
      </c>
      <c r="I106" s="372">
        <v>997</v>
      </c>
      <c r="J106" s="372">
        <v>992.4</v>
      </c>
      <c r="K106" s="251" t="s">
        <v>127</v>
      </c>
      <c r="L106" s="252">
        <v>2</v>
      </c>
      <c r="M106" s="373">
        <v>4</v>
      </c>
      <c r="N106" s="374">
        <f aca="true" t="shared" si="68" ref="N106:N119">(I106*M106)+(J106*M106)</f>
        <v>7957.6</v>
      </c>
      <c r="O106" s="375"/>
      <c r="P106" s="254"/>
      <c r="Q106" s="255">
        <f aca="true" t="shared" si="69" ref="Q106:Q119">N106*AN106*AT106</f>
        <v>3978.8</v>
      </c>
      <c r="R106" s="256"/>
      <c r="S106" s="257">
        <f aca="true" t="shared" si="70" ref="S106:S119">N106*AP106*AU106</f>
        <v>0</v>
      </c>
      <c r="T106" s="258">
        <f aca="true" t="shared" si="71" ref="T106:T119">MAX(I106:J106)*AR106*AV106</f>
        <v>498.5</v>
      </c>
      <c r="U106" s="255">
        <f aca="true" t="shared" si="72" ref="U106:U119">N106*AN106*AW106</f>
        <v>0</v>
      </c>
      <c r="V106" s="257">
        <f aca="true" t="shared" si="73" ref="V106:V119">N106*AP106*AX106</f>
        <v>3978.8</v>
      </c>
      <c r="W106" s="256"/>
      <c r="X106" s="259">
        <f aca="true" t="shared" si="74" ref="X106:X119">MAX(I106:J106)*AY106*AR106</f>
        <v>498.5</v>
      </c>
      <c r="Y106" s="376">
        <f aca="true" t="shared" si="75" ref="Y106:Y119">SUM(Q106:X106)</f>
        <v>8954.6</v>
      </c>
      <c r="Z106" s="255">
        <f aca="true" t="shared" si="76" ref="Z106:Z119">N106*AN106*AZ106</f>
        <v>3978.8</v>
      </c>
      <c r="AA106" s="256"/>
      <c r="AB106" s="257">
        <f aca="true" t="shared" si="77" ref="AB106:AB119">N106*AP106*BA106</f>
        <v>0</v>
      </c>
      <c r="AC106" s="258">
        <f aca="true" t="shared" si="78" ref="AC106:AC119">MAX(I106:J106)*AR106*BB106</f>
        <v>498.5</v>
      </c>
      <c r="AD106" s="255">
        <f aca="true" t="shared" si="79" ref="AD106:AD119">N106*AN106*BC106</f>
        <v>0</v>
      </c>
      <c r="AE106" s="257">
        <f aca="true" t="shared" si="80" ref="AE106:AE119">N106*AP106*BD106</f>
        <v>3978.8</v>
      </c>
      <c r="AF106" s="377"/>
      <c r="AG106" s="259">
        <f aca="true" t="shared" si="81" ref="AG106:AG119">MAX(I106:J106)*AR106*BE106</f>
        <v>498.5</v>
      </c>
      <c r="AH106" s="260">
        <f aca="true" t="shared" si="82" ref="AH106:AH119">SUM(Z106:AG106)</f>
        <v>8954.6</v>
      </c>
      <c r="AI106" s="260">
        <f aca="true" t="shared" si="83" ref="AI106:AI119">Y106+AH106</f>
        <v>17909.2</v>
      </c>
      <c r="AJ106" s="414">
        <v>1</v>
      </c>
      <c r="AK106" s="415">
        <v>1</v>
      </c>
      <c r="AL106" s="415">
        <v>1</v>
      </c>
      <c r="AM106" s="416">
        <v>1</v>
      </c>
      <c r="AN106" s="189">
        <f t="shared" si="62"/>
        <v>0.5</v>
      </c>
      <c r="AO106" s="189">
        <f t="shared" si="63"/>
        <v>0.5</v>
      </c>
      <c r="AP106" s="189">
        <f t="shared" si="64"/>
        <v>0.5</v>
      </c>
      <c r="AQ106" s="189">
        <f t="shared" si="65"/>
        <v>0.5</v>
      </c>
      <c r="AR106" s="189">
        <f t="shared" si="66"/>
        <v>0.5</v>
      </c>
      <c r="AS106" s="189"/>
      <c r="AT106" s="417">
        <v>1</v>
      </c>
      <c r="AU106" s="418"/>
      <c r="AV106" s="419">
        <v>1</v>
      </c>
      <c r="AW106" s="417"/>
      <c r="AX106" s="418">
        <v>1</v>
      </c>
      <c r="AY106" s="419">
        <v>1</v>
      </c>
      <c r="AZ106" s="417">
        <v>1</v>
      </c>
      <c r="BA106" s="418"/>
      <c r="BB106" s="419">
        <v>1</v>
      </c>
      <c r="BC106" s="417"/>
      <c r="BD106" s="418">
        <v>1</v>
      </c>
      <c r="BE106" s="419">
        <v>1</v>
      </c>
      <c r="BG106" s="193">
        <f aca="true" t="shared" si="84" ref="BG106:BG119">N106*AT106</f>
        <v>7957.6</v>
      </c>
      <c r="BH106" s="220"/>
      <c r="BI106" s="195">
        <f aca="true" t="shared" si="85" ref="BI106:BI119">N106*AU106</f>
        <v>0</v>
      </c>
      <c r="BJ106" s="196">
        <f aca="true" t="shared" si="86" ref="BJ106:BJ119">MAX(I106:J106)*AV106</f>
        <v>997</v>
      </c>
      <c r="BK106" s="197">
        <f aca="true" t="shared" si="87" ref="BK106:BK119">N106*AW106</f>
        <v>0</v>
      </c>
      <c r="BL106" s="195">
        <f aca="true" t="shared" si="88" ref="BL106:BL119">N106*AX106</f>
        <v>7957.6</v>
      </c>
      <c r="BM106" s="198"/>
      <c r="BN106" s="199">
        <f aca="true" t="shared" si="89" ref="BN106:BN119">MAX(I106:J106)*AY106</f>
        <v>997</v>
      </c>
      <c r="BO106" s="197">
        <f aca="true" t="shared" si="90" ref="BO106:BO119">N106*AZ106</f>
        <v>7957.6</v>
      </c>
      <c r="BP106" s="198"/>
      <c r="BQ106" s="195">
        <f aca="true" t="shared" si="91" ref="BQ106:BQ119">N106*BA106</f>
        <v>0</v>
      </c>
      <c r="BR106" s="196">
        <f aca="true" t="shared" si="92" ref="BR106:BR119">MAX(I106:J106)*BB106</f>
        <v>997</v>
      </c>
      <c r="BS106" s="197">
        <f aca="true" t="shared" si="93" ref="BS106:BS119">N106*BC106</f>
        <v>0</v>
      </c>
      <c r="BT106" s="195">
        <f aca="true" t="shared" si="94" ref="BT106:BT119">N106*BD106</f>
        <v>7957.6</v>
      </c>
      <c r="BU106" s="198"/>
      <c r="BV106" s="199">
        <f aca="true" t="shared" si="95" ref="BV106:BV119">MAX(I106:J106)*BE106</f>
        <v>997</v>
      </c>
    </row>
    <row r="107" spans="1:74" s="367" customFormat="1" ht="12">
      <c r="A107" s="368">
        <v>58</v>
      </c>
      <c r="B107" s="369">
        <v>3</v>
      </c>
      <c r="C107" s="369" t="s">
        <v>226</v>
      </c>
      <c r="D107" s="247" t="s">
        <v>229</v>
      </c>
      <c r="E107" s="370">
        <v>419.418</v>
      </c>
      <c r="F107" s="249" t="s">
        <v>230</v>
      </c>
      <c r="G107" s="246" t="s">
        <v>132</v>
      </c>
      <c r="H107" s="246" t="s">
        <v>138</v>
      </c>
      <c r="I107" s="372">
        <v>1540.43</v>
      </c>
      <c r="J107" s="372">
        <v>1572.47</v>
      </c>
      <c r="K107" s="251" t="s">
        <v>127</v>
      </c>
      <c r="L107" s="252">
        <v>2</v>
      </c>
      <c r="M107" s="373">
        <v>4</v>
      </c>
      <c r="N107" s="374">
        <f t="shared" si="68"/>
        <v>12451.6</v>
      </c>
      <c r="O107" s="375"/>
      <c r="P107" s="254"/>
      <c r="Q107" s="255">
        <f t="shared" si="69"/>
        <v>6225.8</v>
      </c>
      <c r="R107" s="256"/>
      <c r="S107" s="257">
        <f t="shared" si="70"/>
        <v>0</v>
      </c>
      <c r="T107" s="258">
        <f t="shared" si="71"/>
        <v>786.235</v>
      </c>
      <c r="U107" s="255">
        <f t="shared" si="72"/>
        <v>0</v>
      </c>
      <c r="V107" s="257">
        <f t="shared" si="73"/>
        <v>6225.8</v>
      </c>
      <c r="W107" s="256"/>
      <c r="X107" s="259">
        <f t="shared" si="74"/>
        <v>786.235</v>
      </c>
      <c r="Y107" s="376">
        <f t="shared" si="75"/>
        <v>14024.07</v>
      </c>
      <c r="Z107" s="255">
        <f t="shared" si="76"/>
        <v>6225.8</v>
      </c>
      <c r="AA107" s="256"/>
      <c r="AB107" s="257">
        <f t="shared" si="77"/>
        <v>0</v>
      </c>
      <c r="AC107" s="258">
        <f t="shared" si="78"/>
        <v>786.235</v>
      </c>
      <c r="AD107" s="255">
        <f t="shared" si="79"/>
        <v>0</v>
      </c>
      <c r="AE107" s="257">
        <f t="shared" si="80"/>
        <v>6225.8</v>
      </c>
      <c r="AF107" s="377"/>
      <c r="AG107" s="259">
        <f t="shared" si="81"/>
        <v>786.235</v>
      </c>
      <c r="AH107" s="260">
        <f t="shared" si="82"/>
        <v>14024.07</v>
      </c>
      <c r="AI107" s="260">
        <f t="shared" si="83"/>
        <v>28048.14</v>
      </c>
      <c r="AJ107" s="414">
        <v>2</v>
      </c>
      <c r="AK107" s="415">
        <v>2</v>
      </c>
      <c r="AL107" s="415">
        <v>2</v>
      </c>
      <c r="AM107" s="416">
        <v>2</v>
      </c>
      <c r="AN107" s="189">
        <f t="shared" si="62"/>
        <v>0.5</v>
      </c>
      <c r="AO107" s="189">
        <f t="shared" si="63"/>
        <v>0.5</v>
      </c>
      <c r="AP107" s="189">
        <f t="shared" si="64"/>
        <v>0.5</v>
      </c>
      <c r="AQ107" s="189">
        <f t="shared" si="65"/>
        <v>0.5</v>
      </c>
      <c r="AR107" s="189">
        <f t="shared" si="66"/>
        <v>0.5</v>
      </c>
      <c r="AS107" s="189"/>
      <c r="AT107" s="378">
        <v>1</v>
      </c>
      <c r="AU107" s="379"/>
      <c r="AV107" s="380">
        <v>1</v>
      </c>
      <c r="AW107" s="378"/>
      <c r="AX107" s="379">
        <v>1</v>
      </c>
      <c r="AY107" s="380">
        <v>1</v>
      </c>
      <c r="AZ107" s="378">
        <v>1</v>
      </c>
      <c r="BA107" s="379"/>
      <c r="BB107" s="380">
        <v>1</v>
      </c>
      <c r="BC107" s="378"/>
      <c r="BD107" s="379">
        <v>1</v>
      </c>
      <c r="BE107" s="380">
        <v>1</v>
      </c>
      <c r="BG107" s="193">
        <f t="shared" si="84"/>
        <v>12451.6</v>
      </c>
      <c r="BH107" s="220"/>
      <c r="BI107" s="195">
        <f t="shared" si="85"/>
        <v>0</v>
      </c>
      <c r="BJ107" s="196">
        <f t="shared" si="86"/>
        <v>1572.47</v>
      </c>
      <c r="BK107" s="197">
        <f t="shared" si="87"/>
        <v>0</v>
      </c>
      <c r="BL107" s="195">
        <f t="shared" si="88"/>
        <v>12451.6</v>
      </c>
      <c r="BM107" s="198"/>
      <c r="BN107" s="199">
        <f t="shared" si="89"/>
        <v>1572.47</v>
      </c>
      <c r="BO107" s="197">
        <f t="shared" si="90"/>
        <v>12451.6</v>
      </c>
      <c r="BP107" s="198"/>
      <c r="BQ107" s="195">
        <f t="shared" si="91"/>
        <v>0</v>
      </c>
      <c r="BR107" s="196">
        <f t="shared" si="92"/>
        <v>1572.47</v>
      </c>
      <c r="BS107" s="197">
        <f t="shared" si="93"/>
        <v>0</v>
      </c>
      <c r="BT107" s="195">
        <f t="shared" si="94"/>
        <v>12451.6</v>
      </c>
      <c r="BU107" s="198"/>
      <c r="BV107" s="199">
        <f t="shared" si="95"/>
        <v>1572.47</v>
      </c>
    </row>
    <row r="108" spans="1:74" s="367" customFormat="1" ht="12">
      <c r="A108" s="368">
        <v>59</v>
      </c>
      <c r="B108" s="369">
        <v>3</v>
      </c>
      <c r="C108" s="369" t="s">
        <v>226</v>
      </c>
      <c r="D108" s="247" t="s">
        <v>231</v>
      </c>
      <c r="E108" s="370" t="s">
        <v>232</v>
      </c>
      <c r="F108" s="249" t="s">
        <v>233</v>
      </c>
      <c r="G108" s="246" t="s">
        <v>132</v>
      </c>
      <c r="H108" s="246" t="s">
        <v>138</v>
      </c>
      <c r="I108" s="372">
        <v>2893.87</v>
      </c>
      <c r="J108" s="372">
        <v>2872.24</v>
      </c>
      <c r="K108" s="251" t="s">
        <v>127</v>
      </c>
      <c r="L108" s="252">
        <v>2</v>
      </c>
      <c r="M108" s="373">
        <v>3.85</v>
      </c>
      <c r="N108" s="374">
        <f t="shared" si="68"/>
        <v>22199.5235</v>
      </c>
      <c r="O108" s="375"/>
      <c r="P108" s="254"/>
      <c r="Q108" s="255">
        <f t="shared" si="69"/>
        <v>11099.76175</v>
      </c>
      <c r="R108" s="256"/>
      <c r="S108" s="257">
        <f t="shared" si="70"/>
        <v>0</v>
      </c>
      <c r="T108" s="258">
        <f t="shared" si="71"/>
        <v>1446.935</v>
      </c>
      <c r="U108" s="255">
        <f t="shared" si="72"/>
        <v>0</v>
      </c>
      <c r="V108" s="257">
        <f t="shared" si="73"/>
        <v>11099.76175</v>
      </c>
      <c r="W108" s="256"/>
      <c r="X108" s="259">
        <f t="shared" si="74"/>
        <v>1446.935</v>
      </c>
      <c r="Y108" s="376">
        <f t="shared" si="75"/>
        <v>25093.393500000002</v>
      </c>
      <c r="Z108" s="255">
        <f t="shared" si="76"/>
        <v>11099.76175</v>
      </c>
      <c r="AA108" s="256"/>
      <c r="AB108" s="257">
        <f t="shared" si="77"/>
        <v>0</v>
      </c>
      <c r="AC108" s="258">
        <f t="shared" si="78"/>
        <v>1446.935</v>
      </c>
      <c r="AD108" s="255">
        <f t="shared" si="79"/>
        <v>0</v>
      </c>
      <c r="AE108" s="257">
        <f t="shared" si="80"/>
        <v>11099.76175</v>
      </c>
      <c r="AF108" s="377"/>
      <c r="AG108" s="259">
        <f t="shared" si="81"/>
        <v>1446.935</v>
      </c>
      <c r="AH108" s="260">
        <f t="shared" si="82"/>
        <v>25093.393500000002</v>
      </c>
      <c r="AI108" s="260">
        <f t="shared" si="83"/>
        <v>50186.787000000004</v>
      </c>
      <c r="AJ108" s="414">
        <v>3</v>
      </c>
      <c r="AK108" s="415">
        <v>3</v>
      </c>
      <c r="AL108" s="415">
        <v>3</v>
      </c>
      <c r="AM108" s="416">
        <v>3</v>
      </c>
      <c r="AN108" s="189">
        <f t="shared" si="62"/>
        <v>0.5</v>
      </c>
      <c r="AO108" s="189">
        <f t="shared" si="63"/>
        <v>0.5</v>
      </c>
      <c r="AP108" s="189">
        <f t="shared" si="64"/>
        <v>0.5</v>
      </c>
      <c r="AQ108" s="189">
        <f t="shared" si="65"/>
        <v>0.5</v>
      </c>
      <c r="AR108" s="189">
        <f t="shared" si="66"/>
        <v>0.5</v>
      </c>
      <c r="AS108" s="189"/>
      <c r="AT108" s="378">
        <v>1</v>
      </c>
      <c r="AU108" s="379"/>
      <c r="AV108" s="380">
        <v>1</v>
      </c>
      <c r="AW108" s="378"/>
      <c r="AX108" s="379">
        <v>1</v>
      </c>
      <c r="AY108" s="380">
        <v>1</v>
      </c>
      <c r="AZ108" s="378">
        <v>1</v>
      </c>
      <c r="BA108" s="379"/>
      <c r="BB108" s="380">
        <v>1</v>
      </c>
      <c r="BC108" s="378"/>
      <c r="BD108" s="379">
        <v>1</v>
      </c>
      <c r="BE108" s="380">
        <v>1</v>
      </c>
      <c r="BG108" s="193">
        <f t="shared" si="84"/>
        <v>22199.5235</v>
      </c>
      <c r="BH108" s="220"/>
      <c r="BI108" s="195">
        <f t="shared" si="85"/>
        <v>0</v>
      </c>
      <c r="BJ108" s="196">
        <f t="shared" si="86"/>
        <v>2893.87</v>
      </c>
      <c r="BK108" s="197">
        <f t="shared" si="87"/>
        <v>0</v>
      </c>
      <c r="BL108" s="195">
        <f t="shared" si="88"/>
        <v>22199.5235</v>
      </c>
      <c r="BM108" s="198"/>
      <c r="BN108" s="199">
        <f t="shared" si="89"/>
        <v>2893.87</v>
      </c>
      <c r="BO108" s="197">
        <f t="shared" si="90"/>
        <v>22199.5235</v>
      </c>
      <c r="BP108" s="198"/>
      <c r="BQ108" s="195">
        <f t="shared" si="91"/>
        <v>0</v>
      </c>
      <c r="BR108" s="196">
        <f t="shared" si="92"/>
        <v>2893.87</v>
      </c>
      <c r="BS108" s="197">
        <f t="shared" si="93"/>
        <v>0</v>
      </c>
      <c r="BT108" s="195">
        <f t="shared" si="94"/>
        <v>22199.5235</v>
      </c>
      <c r="BU108" s="198"/>
      <c r="BV108" s="199">
        <f t="shared" si="95"/>
        <v>2893.87</v>
      </c>
    </row>
    <row r="109" spans="1:74" s="367" customFormat="1" ht="12">
      <c r="A109" s="368">
        <v>60</v>
      </c>
      <c r="B109" s="369">
        <v>3</v>
      </c>
      <c r="C109" s="420" t="s">
        <v>226</v>
      </c>
      <c r="D109" s="247" t="s">
        <v>234</v>
      </c>
      <c r="E109" s="370">
        <v>433.3</v>
      </c>
      <c r="F109" s="249" t="s">
        <v>233</v>
      </c>
      <c r="G109" s="246" t="s">
        <v>132</v>
      </c>
      <c r="H109" s="246" t="s">
        <v>138</v>
      </c>
      <c r="I109" s="372">
        <v>2464.35</v>
      </c>
      <c r="J109" s="372">
        <v>2450.42</v>
      </c>
      <c r="K109" s="251" t="s">
        <v>127</v>
      </c>
      <c r="L109" s="252">
        <v>2</v>
      </c>
      <c r="M109" s="373">
        <v>3.5</v>
      </c>
      <c r="N109" s="374">
        <f t="shared" si="68"/>
        <v>17201.695</v>
      </c>
      <c r="O109" s="375"/>
      <c r="P109" s="254"/>
      <c r="Q109" s="255">
        <f t="shared" si="69"/>
        <v>8600.8475</v>
      </c>
      <c r="R109" s="256"/>
      <c r="S109" s="257">
        <f t="shared" si="70"/>
        <v>0</v>
      </c>
      <c r="T109" s="258">
        <f t="shared" si="71"/>
        <v>1232.175</v>
      </c>
      <c r="U109" s="255">
        <f t="shared" si="72"/>
        <v>0</v>
      </c>
      <c r="V109" s="257">
        <f t="shared" si="73"/>
        <v>8600.8475</v>
      </c>
      <c r="W109" s="256"/>
      <c r="X109" s="259">
        <f t="shared" si="74"/>
        <v>1232.175</v>
      </c>
      <c r="Y109" s="376">
        <f t="shared" si="75"/>
        <v>19666.045</v>
      </c>
      <c r="Z109" s="255">
        <f t="shared" si="76"/>
        <v>8600.8475</v>
      </c>
      <c r="AA109" s="256"/>
      <c r="AB109" s="257">
        <f t="shared" si="77"/>
        <v>0</v>
      </c>
      <c r="AC109" s="258">
        <f t="shared" si="78"/>
        <v>1232.175</v>
      </c>
      <c r="AD109" s="255">
        <f t="shared" si="79"/>
        <v>0</v>
      </c>
      <c r="AE109" s="257">
        <f t="shared" si="80"/>
        <v>8600.8475</v>
      </c>
      <c r="AF109" s="377"/>
      <c r="AG109" s="259">
        <f t="shared" si="81"/>
        <v>1232.175</v>
      </c>
      <c r="AH109" s="260">
        <f t="shared" si="82"/>
        <v>19666.045</v>
      </c>
      <c r="AI109" s="260">
        <f t="shared" si="83"/>
        <v>39332.09</v>
      </c>
      <c r="AJ109" s="414">
        <v>3</v>
      </c>
      <c r="AK109" s="415">
        <v>3</v>
      </c>
      <c r="AL109" s="415">
        <v>3</v>
      </c>
      <c r="AM109" s="416">
        <v>3</v>
      </c>
      <c r="AN109" s="189">
        <f t="shared" si="62"/>
        <v>0.5</v>
      </c>
      <c r="AO109" s="189">
        <f t="shared" si="63"/>
        <v>0.5</v>
      </c>
      <c r="AP109" s="189">
        <f t="shared" si="64"/>
        <v>0.5</v>
      </c>
      <c r="AQ109" s="189">
        <f t="shared" si="65"/>
        <v>0.5</v>
      </c>
      <c r="AR109" s="189">
        <f t="shared" si="66"/>
        <v>0.5</v>
      </c>
      <c r="AS109" s="189"/>
      <c r="AT109" s="378">
        <v>1</v>
      </c>
      <c r="AU109" s="379"/>
      <c r="AV109" s="380">
        <v>1</v>
      </c>
      <c r="AW109" s="378"/>
      <c r="AX109" s="379">
        <v>1</v>
      </c>
      <c r="AY109" s="380">
        <v>1</v>
      </c>
      <c r="AZ109" s="378">
        <v>1</v>
      </c>
      <c r="BA109" s="379"/>
      <c r="BB109" s="380">
        <v>1</v>
      </c>
      <c r="BC109" s="378"/>
      <c r="BD109" s="379">
        <v>1</v>
      </c>
      <c r="BE109" s="380">
        <v>1</v>
      </c>
      <c r="BG109" s="193">
        <f t="shared" si="84"/>
        <v>17201.695</v>
      </c>
      <c r="BH109" s="220"/>
      <c r="BI109" s="195">
        <f t="shared" si="85"/>
        <v>0</v>
      </c>
      <c r="BJ109" s="196">
        <f t="shared" si="86"/>
        <v>2464.35</v>
      </c>
      <c r="BK109" s="197">
        <f t="shared" si="87"/>
        <v>0</v>
      </c>
      <c r="BL109" s="195">
        <f t="shared" si="88"/>
        <v>17201.695</v>
      </c>
      <c r="BM109" s="198"/>
      <c r="BN109" s="199">
        <f t="shared" si="89"/>
        <v>2464.35</v>
      </c>
      <c r="BO109" s="197">
        <f t="shared" si="90"/>
        <v>17201.695</v>
      </c>
      <c r="BP109" s="198"/>
      <c r="BQ109" s="195">
        <f t="shared" si="91"/>
        <v>0</v>
      </c>
      <c r="BR109" s="196">
        <f t="shared" si="92"/>
        <v>2464.35</v>
      </c>
      <c r="BS109" s="197">
        <f t="shared" si="93"/>
        <v>0</v>
      </c>
      <c r="BT109" s="195">
        <f t="shared" si="94"/>
        <v>17201.695</v>
      </c>
      <c r="BU109" s="198"/>
      <c r="BV109" s="199">
        <f t="shared" si="95"/>
        <v>2464.35</v>
      </c>
    </row>
    <row r="110" spans="1:74" s="367" customFormat="1" ht="12">
      <c r="A110" s="360">
        <v>61</v>
      </c>
      <c r="B110" s="361">
        <v>3</v>
      </c>
      <c r="C110" s="361" t="s">
        <v>235</v>
      </c>
      <c r="D110" s="227" t="s">
        <v>236</v>
      </c>
      <c r="E110" s="362">
        <v>236</v>
      </c>
      <c r="F110" s="363" t="s">
        <v>237</v>
      </c>
      <c r="G110" s="361" t="s">
        <v>132</v>
      </c>
      <c r="H110" s="226" t="s">
        <v>133</v>
      </c>
      <c r="I110" s="364">
        <v>298.6</v>
      </c>
      <c r="J110" s="364">
        <v>307</v>
      </c>
      <c r="K110" s="231" t="s">
        <v>127</v>
      </c>
      <c r="L110" s="232">
        <v>1</v>
      </c>
      <c r="M110" s="365">
        <v>3</v>
      </c>
      <c r="N110" s="353">
        <f t="shared" si="68"/>
        <v>1816.8000000000002</v>
      </c>
      <c r="O110" s="366"/>
      <c r="P110" s="234"/>
      <c r="Q110" s="235">
        <f t="shared" si="69"/>
        <v>908.4000000000001</v>
      </c>
      <c r="R110" s="236"/>
      <c r="S110" s="237">
        <f t="shared" si="70"/>
        <v>0</v>
      </c>
      <c r="T110" s="238">
        <f t="shared" si="71"/>
        <v>153.5</v>
      </c>
      <c r="U110" s="235">
        <f t="shared" si="72"/>
        <v>0</v>
      </c>
      <c r="V110" s="237">
        <f t="shared" si="73"/>
        <v>0</v>
      </c>
      <c r="W110" s="236"/>
      <c r="X110" s="239">
        <f t="shared" si="74"/>
        <v>0</v>
      </c>
      <c r="Y110" s="355">
        <f t="shared" si="75"/>
        <v>1061.9</v>
      </c>
      <c r="Z110" s="235">
        <f t="shared" si="76"/>
        <v>908.4000000000001</v>
      </c>
      <c r="AA110" s="236"/>
      <c r="AB110" s="237">
        <f t="shared" si="77"/>
        <v>0</v>
      </c>
      <c r="AC110" s="238">
        <f t="shared" si="78"/>
        <v>153.5</v>
      </c>
      <c r="AD110" s="235">
        <f t="shared" si="79"/>
        <v>0</v>
      </c>
      <c r="AE110" s="237">
        <f t="shared" si="80"/>
        <v>0</v>
      </c>
      <c r="AF110" s="356"/>
      <c r="AG110" s="239">
        <f t="shared" si="81"/>
        <v>0</v>
      </c>
      <c r="AH110" s="240">
        <f t="shared" si="82"/>
        <v>1061.9</v>
      </c>
      <c r="AI110" s="240">
        <f t="shared" si="83"/>
        <v>2123.8</v>
      </c>
      <c r="AJ110" s="421">
        <v>0.5</v>
      </c>
      <c r="AK110" s="422" t="s">
        <v>128</v>
      </c>
      <c r="AL110" s="422">
        <v>0.5</v>
      </c>
      <c r="AM110" s="423" t="s">
        <v>128</v>
      </c>
      <c r="AN110" s="189">
        <f t="shared" si="62"/>
        <v>0.5</v>
      </c>
      <c r="AO110" s="189">
        <f t="shared" si="63"/>
        <v>0.5</v>
      </c>
      <c r="AP110" s="189">
        <f t="shared" si="64"/>
        <v>0.5</v>
      </c>
      <c r="AQ110" s="189">
        <f t="shared" si="65"/>
        <v>0.5</v>
      </c>
      <c r="AR110" s="189">
        <f t="shared" si="66"/>
        <v>0.5</v>
      </c>
      <c r="AS110" s="189"/>
      <c r="AT110" s="357">
        <v>1</v>
      </c>
      <c r="AU110" s="358"/>
      <c r="AV110" s="359">
        <v>1</v>
      </c>
      <c r="AW110" s="357"/>
      <c r="AX110" s="358"/>
      <c r="AY110" s="359"/>
      <c r="AZ110" s="357">
        <v>1</v>
      </c>
      <c r="BA110" s="358"/>
      <c r="BB110" s="359">
        <v>1</v>
      </c>
      <c r="BC110" s="357"/>
      <c r="BD110" s="358"/>
      <c r="BE110" s="359"/>
      <c r="BG110" s="193">
        <f t="shared" si="84"/>
        <v>1816.8000000000002</v>
      </c>
      <c r="BH110" s="220"/>
      <c r="BI110" s="195">
        <f t="shared" si="85"/>
        <v>0</v>
      </c>
      <c r="BJ110" s="196">
        <f t="shared" si="86"/>
        <v>307</v>
      </c>
      <c r="BK110" s="197">
        <f t="shared" si="87"/>
        <v>0</v>
      </c>
      <c r="BL110" s="195">
        <f t="shared" si="88"/>
        <v>0</v>
      </c>
      <c r="BM110" s="198"/>
      <c r="BN110" s="199">
        <f t="shared" si="89"/>
        <v>0</v>
      </c>
      <c r="BO110" s="197">
        <f t="shared" si="90"/>
        <v>1816.8000000000002</v>
      </c>
      <c r="BP110" s="198"/>
      <c r="BQ110" s="195">
        <f t="shared" si="91"/>
        <v>0</v>
      </c>
      <c r="BR110" s="196">
        <f t="shared" si="92"/>
        <v>307</v>
      </c>
      <c r="BS110" s="197">
        <f t="shared" si="93"/>
        <v>0</v>
      </c>
      <c r="BT110" s="195">
        <f t="shared" si="94"/>
        <v>0</v>
      </c>
      <c r="BU110" s="198"/>
      <c r="BV110" s="199">
        <f t="shared" si="95"/>
        <v>0</v>
      </c>
    </row>
    <row r="111" spans="1:74" s="367" customFormat="1" ht="12">
      <c r="A111" s="368">
        <v>62</v>
      </c>
      <c r="B111" s="369">
        <v>3</v>
      </c>
      <c r="C111" s="369" t="s">
        <v>238</v>
      </c>
      <c r="D111" s="247" t="s">
        <v>239</v>
      </c>
      <c r="E111" s="370">
        <v>0.65</v>
      </c>
      <c r="F111" s="371" t="s">
        <v>230</v>
      </c>
      <c r="G111" s="369" t="s">
        <v>132</v>
      </c>
      <c r="H111" s="246" t="s">
        <v>138</v>
      </c>
      <c r="I111" s="372">
        <v>121.55</v>
      </c>
      <c r="J111" s="372">
        <v>128.6</v>
      </c>
      <c r="K111" s="251" t="s">
        <v>127</v>
      </c>
      <c r="L111" s="252">
        <v>2</v>
      </c>
      <c r="M111" s="373">
        <v>4</v>
      </c>
      <c r="N111" s="374">
        <f t="shared" si="68"/>
        <v>1000.5999999999999</v>
      </c>
      <c r="O111" s="375"/>
      <c r="P111" s="254"/>
      <c r="Q111" s="255">
        <f t="shared" si="69"/>
        <v>500.29999999999995</v>
      </c>
      <c r="R111" s="256"/>
      <c r="S111" s="257">
        <f t="shared" si="70"/>
        <v>0</v>
      </c>
      <c r="T111" s="258">
        <f t="shared" si="71"/>
        <v>64.3</v>
      </c>
      <c r="U111" s="255">
        <f t="shared" si="72"/>
        <v>0</v>
      </c>
      <c r="V111" s="257">
        <f t="shared" si="73"/>
        <v>500.29999999999995</v>
      </c>
      <c r="W111" s="256"/>
      <c r="X111" s="259">
        <f t="shared" si="74"/>
        <v>64.3</v>
      </c>
      <c r="Y111" s="376">
        <f t="shared" si="75"/>
        <v>1129.1999999999998</v>
      </c>
      <c r="Z111" s="255">
        <f t="shared" si="76"/>
        <v>500.29999999999995</v>
      </c>
      <c r="AA111" s="256"/>
      <c r="AB111" s="257">
        <f t="shared" si="77"/>
        <v>0</v>
      </c>
      <c r="AC111" s="258">
        <f t="shared" si="78"/>
        <v>64.3</v>
      </c>
      <c r="AD111" s="255">
        <f t="shared" si="79"/>
        <v>0</v>
      </c>
      <c r="AE111" s="257">
        <f t="shared" si="80"/>
        <v>500.29999999999995</v>
      </c>
      <c r="AF111" s="377"/>
      <c r="AG111" s="259">
        <f t="shared" si="81"/>
        <v>64.3</v>
      </c>
      <c r="AH111" s="260">
        <f t="shared" si="82"/>
        <v>1129.1999999999998</v>
      </c>
      <c r="AI111" s="260">
        <f t="shared" si="83"/>
        <v>2258.3999999999996</v>
      </c>
      <c r="AJ111" s="414">
        <v>0.5</v>
      </c>
      <c r="AK111" s="415">
        <v>0.5</v>
      </c>
      <c r="AL111" s="415">
        <v>0.5</v>
      </c>
      <c r="AM111" s="416">
        <v>0.5</v>
      </c>
      <c r="AN111" s="189">
        <f t="shared" si="62"/>
        <v>0.5</v>
      </c>
      <c r="AO111" s="189">
        <f t="shared" si="63"/>
        <v>0.5</v>
      </c>
      <c r="AP111" s="189">
        <f t="shared" si="64"/>
        <v>0.5</v>
      </c>
      <c r="AQ111" s="189">
        <f t="shared" si="65"/>
        <v>0.5</v>
      </c>
      <c r="AR111" s="189">
        <f t="shared" si="66"/>
        <v>0.5</v>
      </c>
      <c r="AS111" s="189"/>
      <c r="AT111" s="378">
        <v>1</v>
      </c>
      <c r="AU111" s="379"/>
      <c r="AV111" s="380">
        <v>1</v>
      </c>
      <c r="AW111" s="378"/>
      <c r="AX111" s="379">
        <v>1</v>
      </c>
      <c r="AY111" s="380">
        <v>1</v>
      </c>
      <c r="AZ111" s="378">
        <v>1</v>
      </c>
      <c r="BA111" s="379"/>
      <c r="BB111" s="380">
        <v>1</v>
      </c>
      <c r="BC111" s="378"/>
      <c r="BD111" s="379">
        <v>1</v>
      </c>
      <c r="BE111" s="380">
        <v>1</v>
      </c>
      <c r="BG111" s="193">
        <f t="shared" si="84"/>
        <v>1000.5999999999999</v>
      </c>
      <c r="BH111" s="220"/>
      <c r="BI111" s="195">
        <f t="shared" si="85"/>
        <v>0</v>
      </c>
      <c r="BJ111" s="196">
        <f t="shared" si="86"/>
        <v>128.6</v>
      </c>
      <c r="BK111" s="197">
        <f t="shared" si="87"/>
        <v>0</v>
      </c>
      <c r="BL111" s="195">
        <f t="shared" si="88"/>
        <v>1000.5999999999999</v>
      </c>
      <c r="BM111" s="198"/>
      <c r="BN111" s="199">
        <f t="shared" si="89"/>
        <v>128.6</v>
      </c>
      <c r="BO111" s="197">
        <f t="shared" si="90"/>
        <v>1000.5999999999999</v>
      </c>
      <c r="BP111" s="198"/>
      <c r="BQ111" s="195">
        <f t="shared" si="91"/>
        <v>0</v>
      </c>
      <c r="BR111" s="196">
        <f t="shared" si="92"/>
        <v>128.6</v>
      </c>
      <c r="BS111" s="197">
        <f t="shared" si="93"/>
        <v>0</v>
      </c>
      <c r="BT111" s="195">
        <f t="shared" si="94"/>
        <v>1000.5999999999999</v>
      </c>
      <c r="BU111" s="198"/>
      <c r="BV111" s="199">
        <f t="shared" si="95"/>
        <v>128.6</v>
      </c>
    </row>
    <row r="112" spans="1:74" s="367" customFormat="1" ht="12">
      <c r="A112" s="368">
        <v>63</v>
      </c>
      <c r="B112" s="369">
        <v>3</v>
      </c>
      <c r="C112" s="420" t="s">
        <v>240</v>
      </c>
      <c r="D112" s="247" t="s">
        <v>241</v>
      </c>
      <c r="E112" s="370">
        <v>0.6</v>
      </c>
      <c r="F112" s="371" t="s">
        <v>242</v>
      </c>
      <c r="G112" s="246" t="s">
        <v>132</v>
      </c>
      <c r="H112" s="246" t="s">
        <v>138</v>
      </c>
      <c r="I112" s="372">
        <v>1144.4</v>
      </c>
      <c r="J112" s="372">
        <v>1160.5</v>
      </c>
      <c r="K112" s="251" t="s">
        <v>127</v>
      </c>
      <c r="L112" s="252">
        <v>2</v>
      </c>
      <c r="M112" s="373">
        <v>4</v>
      </c>
      <c r="N112" s="374">
        <f t="shared" si="68"/>
        <v>9219.6</v>
      </c>
      <c r="O112" s="375"/>
      <c r="P112" s="254"/>
      <c r="Q112" s="255">
        <f t="shared" si="69"/>
        <v>4609.8</v>
      </c>
      <c r="R112" s="256"/>
      <c r="S112" s="257">
        <f t="shared" si="70"/>
        <v>0</v>
      </c>
      <c r="T112" s="258">
        <f t="shared" si="71"/>
        <v>580.25</v>
      </c>
      <c r="U112" s="255">
        <f t="shared" si="72"/>
        <v>0</v>
      </c>
      <c r="V112" s="257">
        <f t="shared" si="73"/>
        <v>4609.8</v>
      </c>
      <c r="W112" s="256"/>
      <c r="X112" s="259">
        <f t="shared" si="74"/>
        <v>580.25</v>
      </c>
      <c r="Y112" s="376">
        <f t="shared" si="75"/>
        <v>10380.1</v>
      </c>
      <c r="Z112" s="255">
        <f t="shared" si="76"/>
        <v>4609.8</v>
      </c>
      <c r="AA112" s="256"/>
      <c r="AB112" s="257">
        <f t="shared" si="77"/>
        <v>0</v>
      </c>
      <c r="AC112" s="258">
        <f t="shared" si="78"/>
        <v>580.25</v>
      </c>
      <c r="AD112" s="255">
        <f t="shared" si="79"/>
        <v>0</v>
      </c>
      <c r="AE112" s="257">
        <f t="shared" si="80"/>
        <v>4609.8</v>
      </c>
      <c r="AF112" s="377"/>
      <c r="AG112" s="259">
        <f t="shared" si="81"/>
        <v>580.25</v>
      </c>
      <c r="AH112" s="260">
        <f t="shared" si="82"/>
        <v>10380.1</v>
      </c>
      <c r="AI112" s="260">
        <f t="shared" si="83"/>
        <v>20760.2</v>
      </c>
      <c r="AJ112" s="414">
        <v>1.5</v>
      </c>
      <c r="AK112" s="415">
        <v>1.5</v>
      </c>
      <c r="AL112" s="415">
        <v>1.5</v>
      </c>
      <c r="AM112" s="416">
        <v>1.5</v>
      </c>
      <c r="AN112" s="189">
        <f aca="true" t="shared" si="96" ref="AN112:AN143">AN111</f>
        <v>0.5</v>
      </c>
      <c r="AO112" s="189">
        <f aca="true" t="shared" si="97" ref="AO112:AO143">AO111</f>
        <v>0.5</v>
      </c>
      <c r="AP112" s="189">
        <f aca="true" t="shared" si="98" ref="AP112:AP143">AP111</f>
        <v>0.5</v>
      </c>
      <c r="AQ112" s="189">
        <f aca="true" t="shared" si="99" ref="AQ112:AQ143">AQ111</f>
        <v>0.5</v>
      </c>
      <c r="AR112" s="189">
        <f aca="true" t="shared" si="100" ref="AR112:AR143">AR111</f>
        <v>0.5</v>
      </c>
      <c r="AS112" s="189"/>
      <c r="AT112" s="378">
        <v>1</v>
      </c>
      <c r="AU112" s="379"/>
      <c r="AV112" s="380">
        <v>1</v>
      </c>
      <c r="AW112" s="378"/>
      <c r="AX112" s="379">
        <v>1</v>
      </c>
      <c r="AY112" s="380">
        <v>1</v>
      </c>
      <c r="AZ112" s="378">
        <v>1</v>
      </c>
      <c r="BA112" s="379"/>
      <c r="BB112" s="380">
        <v>1</v>
      </c>
      <c r="BC112" s="378"/>
      <c r="BD112" s="379">
        <v>1</v>
      </c>
      <c r="BE112" s="380">
        <v>1</v>
      </c>
      <c r="BG112" s="193">
        <f t="shared" si="84"/>
        <v>9219.6</v>
      </c>
      <c r="BH112" s="220"/>
      <c r="BI112" s="195">
        <f t="shared" si="85"/>
        <v>0</v>
      </c>
      <c r="BJ112" s="196">
        <f t="shared" si="86"/>
        <v>1160.5</v>
      </c>
      <c r="BK112" s="197">
        <f t="shared" si="87"/>
        <v>0</v>
      </c>
      <c r="BL112" s="195">
        <f t="shared" si="88"/>
        <v>9219.6</v>
      </c>
      <c r="BM112" s="198"/>
      <c r="BN112" s="199">
        <f t="shared" si="89"/>
        <v>1160.5</v>
      </c>
      <c r="BO112" s="197">
        <f t="shared" si="90"/>
        <v>9219.6</v>
      </c>
      <c r="BP112" s="198"/>
      <c r="BQ112" s="195">
        <f t="shared" si="91"/>
        <v>0</v>
      </c>
      <c r="BR112" s="196">
        <f t="shared" si="92"/>
        <v>1160.5</v>
      </c>
      <c r="BS112" s="197">
        <f t="shared" si="93"/>
        <v>0</v>
      </c>
      <c r="BT112" s="195">
        <f t="shared" si="94"/>
        <v>9219.6</v>
      </c>
      <c r="BU112" s="198"/>
      <c r="BV112" s="199">
        <f t="shared" si="95"/>
        <v>1160.5</v>
      </c>
    </row>
    <row r="113" spans="1:74" s="367" customFormat="1" ht="12">
      <c r="A113" s="368">
        <v>64</v>
      </c>
      <c r="B113" s="369">
        <v>3</v>
      </c>
      <c r="C113" s="420" t="s">
        <v>240</v>
      </c>
      <c r="D113" s="247" t="s">
        <v>243</v>
      </c>
      <c r="E113" s="370">
        <v>2.4</v>
      </c>
      <c r="F113" s="371" t="s">
        <v>244</v>
      </c>
      <c r="G113" s="246" t="s">
        <v>132</v>
      </c>
      <c r="H113" s="246" t="s">
        <v>138</v>
      </c>
      <c r="I113" s="372">
        <v>1600</v>
      </c>
      <c r="J113" s="372">
        <v>1600</v>
      </c>
      <c r="K113" s="251" t="s">
        <v>127</v>
      </c>
      <c r="L113" s="252">
        <v>2</v>
      </c>
      <c r="M113" s="373">
        <v>4</v>
      </c>
      <c r="N113" s="374">
        <f t="shared" si="68"/>
        <v>12800</v>
      </c>
      <c r="O113" s="375"/>
      <c r="P113" s="254"/>
      <c r="Q113" s="255">
        <f t="shared" si="69"/>
        <v>6400</v>
      </c>
      <c r="R113" s="256"/>
      <c r="S113" s="257">
        <f t="shared" si="70"/>
        <v>0</v>
      </c>
      <c r="T113" s="258">
        <f t="shared" si="71"/>
        <v>800</v>
      </c>
      <c r="U113" s="255">
        <f t="shared" si="72"/>
        <v>0</v>
      </c>
      <c r="V113" s="257">
        <f t="shared" si="73"/>
        <v>6400</v>
      </c>
      <c r="W113" s="256"/>
      <c r="X113" s="259">
        <f t="shared" si="74"/>
        <v>800</v>
      </c>
      <c r="Y113" s="376">
        <f t="shared" si="75"/>
        <v>14400</v>
      </c>
      <c r="Z113" s="255">
        <f t="shared" si="76"/>
        <v>6400</v>
      </c>
      <c r="AA113" s="256"/>
      <c r="AB113" s="257">
        <f t="shared" si="77"/>
        <v>0</v>
      </c>
      <c r="AC113" s="258">
        <f t="shared" si="78"/>
        <v>800</v>
      </c>
      <c r="AD113" s="255">
        <f t="shared" si="79"/>
        <v>0</v>
      </c>
      <c r="AE113" s="257">
        <f t="shared" si="80"/>
        <v>6400</v>
      </c>
      <c r="AF113" s="377"/>
      <c r="AG113" s="259">
        <f t="shared" si="81"/>
        <v>800</v>
      </c>
      <c r="AH113" s="260">
        <f t="shared" si="82"/>
        <v>14400</v>
      </c>
      <c r="AI113" s="260">
        <f t="shared" si="83"/>
        <v>28800</v>
      </c>
      <c r="AJ113" s="414">
        <v>1.5</v>
      </c>
      <c r="AK113" s="415">
        <v>1.5</v>
      </c>
      <c r="AL113" s="415">
        <v>1.5</v>
      </c>
      <c r="AM113" s="416">
        <v>1.5</v>
      </c>
      <c r="AN113" s="189">
        <f t="shared" si="96"/>
        <v>0.5</v>
      </c>
      <c r="AO113" s="189">
        <f t="shared" si="97"/>
        <v>0.5</v>
      </c>
      <c r="AP113" s="189">
        <f t="shared" si="98"/>
        <v>0.5</v>
      </c>
      <c r="AQ113" s="189">
        <f t="shared" si="99"/>
        <v>0.5</v>
      </c>
      <c r="AR113" s="189">
        <f t="shared" si="100"/>
        <v>0.5</v>
      </c>
      <c r="AS113" s="189"/>
      <c r="AT113" s="378">
        <v>1</v>
      </c>
      <c r="AU113" s="379"/>
      <c r="AV113" s="380">
        <v>1</v>
      </c>
      <c r="AW113" s="378"/>
      <c r="AX113" s="379">
        <v>1</v>
      </c>
      <c r="AY113" s="380">
        <v>1</v>
      </c>
      <c r="AZ113" s="378">
        <v>1</v>
      </c>
      <c r="BA113" s="379"/>
      <c r="BB113" s="380">
        <v>1</v>
      </c>
      <c r="BC113" s="378"/>
      <c r="BD113" s="379">
        <v>1</v>
      </c>
      <c r="BE113" s="380">
        <v>1</v>
      </c>
      <c r="BG113" s="193">
        <f t="shared" si="84"/>
        <v>12800</v>
      </c>
      <c r="BH113" s="220"/>
      <c r="BI113" s="195">
        <f t="shared" si="85"/>
        <v>0</v>
      </c>
      <c r="BJ113" s="196">
        <f t="shared" si="86"/>
        <v>1600</v>
      </c>
      <c r="BK113" s="197">
        <f t="shared" si="87"/>
        <v>0</v>
      </c>
      <c r="BL113" s="195">
        <f t="shared" si="88"/>
        <v>12800</v>
      </c>
      <c r="BM113" s="198"/>
      <c r="BN113" s="199">
        <f t="shared" si="89"/>
        <v>1600</v>
      </c>
      <c r="BO113" s="197">
        <f t="shared" si="90"/>
        <v>12800</v>
      </c>
      <c r="BP113" s="198"/>
      <c r="BQ113" s="195">
        <f t="shared" si="91"/>
        <v>0</v>
      </c>
      <c r="BR113" s="196">
        <f t="shared" si="92"/>
        <v>1600</v>
      </c>
      <c r="BS113" s="197">
        <f t="shared" si="93"/>
        <v>0</v>
      </c>
      <c r="BT113" s="195">
        <f t="shared" si="94"/>
        <v>12800</v>
      </c>
      <c r="BU113" s="198"/>
      <c r="BV113" s="199">
        <f t="shared" si="95"/>
        <v>1600</v>
      </c>
    </row>
    <row r="114" spans="1:74" ht="12">
      <c r="A114" s="200">
        <v>65</v>
      </c>
      <c r="B114" s="201">
        <v>3</v>
      </c>
      <c r="C114" s="424" t="s">
        <v>240</v>
      </c>
      <c r="D114" s="202" t="s">
        <v>245</v>
      </c>
      <c r="E114" s="203">
        <v>5.85</v>
      </c>
      <c r="F114" s="204" t="s">
        <v>242</v>
      </c>
      <c r="G114" s="201" t="s">
        <v>126</v>
      </c>
      <c r="H114" s="201"/>
      <c r="I114" s="205">
        <v>169</v>
      </c>
      <c r="J114" s="205">
        <v>0</v>
      </c>
      <c r="K114" s="382" t="s">
        <v>127</v>
      </c>
      <c r="L114" s="207">
        <v>0.5</v>
      </c>
      <c r="M114" s="208">
        <v>3</v>
      </c>
      <c r="N114" s="346">
        <f t="shared" si="68"/>
        <v>507</v>
      </c>
      <c r="O114" s="383"/>
      <c r="P114" s="209"/>
      <c r="Q114" s="210">
        <f t="shared" si="69"/>
        <v>253.5</v>
      </c>
      <c r="R114" s="211"/>
      <c r="S114" s="212">
        <f t="shared" si="70"/>
        <v>0</v>
      </c>
      <c r="T114" s="213">
        <f t="shared" si="71"/>
        <v>84.5</v>
      </c>
      <c r="U114" s="210">
        <f t="shared" si="72"/>
        <v>0</v>
      </c>
      <c r="V114" s="212">
        <f t="shared" si="73"/>
        <v>0</v>
      </c>
      <c r="W114" s="211"/>
      <c r="X114" s="214">
        <f t="shared" si="74"/>
        <v>0</v>
      </c>
      <c r="Y114" s="348">
        <f t="shared" si="75"/>
        <v>338</v>
      </c>
      <c r="Z114" s="210">
        <f t="shared" si="76"/>
        <v>0</v>
      </c>
      <c r="AA114" s="211"/>
      <c r="AB114" s="212">
        <f t="shared" si="77"/>
        <v>0</v>
      </c>
      <c r="AC114" s="213">
        <f t="shared" si="78"/>
        <v>0</v>
      </c>
      <c r="AD114" s="210">
        <f t="shared" si="79"/>
        <v>0</v>
      </c>
      <c r="AE114" s="212">
        <f t="shared" si="80"/>
        <v>0</v>
      </c>
      <c r="AF114" s="349"/>
      <c r="AG114" s="214">
        <f t="shared" si="81"/>
        <v>0</v>
      </c>
      <c r="AH114" s="215">
        <f t="shared" si="82"/>
        <v>0</v>
      </c>
      <c r="AI114" s="215">
        <f t="shared" si="83"/>
        <v>338</v>
      </c>
      <c r="AJ114" s="425">
        <v>0.33</v>
      </c>
      <c r="AK114" s="426" t="s">
        <v>128</v>
      </c>
      <c r="AL114" s="426" t="s">
        <v>128</v>
      </c>
      <c r="AM114" s="427" t="s">
        <v>128</v>
      </c>
      <c r="AN114" s="189">
        <f t="shared" si="96"/>
        <v>0.5</v>
      </c>
      <c r="AO114" s="189">
        <f t="shared" si="97"/>
        <v>0.5</v>
      </c>
      <c r="AP114" s="189">
        <f t="shared" si="98"/>
        <v>0.5</v>
      </c>
      <c r="AQ114" s="189">
        <f t="shared" si="99"/>
        <v>0.5</v>
      </c>
      <c r="AR114" s="189">
        <f t="shared" si="100"/>
        <v>0.5</v>
      </c>
      <c r="AS114" s="189"/>
      <c r="AT114" s="350">
        <v>1</v>
      </c>
      <c r="AU114" s="351"/>
      <c r="AV114" s="352">
        <v>1</v>
      </c>
      <c r="AW114" s="350"/>
      <c r="AX114" s="351"/>
      <c r="AY114" s="352"/>
      <c r="AZ114" s="350"/>
      <c r="BA114" s="351"/>
      <c r="BB114" s="352"/>
      <c r="BC114" s="350"/>
      <c r="BD114" s="351"/>
      <c r="BE114" s="352"/>
      <c r="BG114" s="193">
        <f t="shared" si="84"/>
        <v>507</v>
      </c>
      <c r="BH114" s="220"/>
      <c r="BI114" s="195">
        <f t="shared" si="85"/>
        <v>0</v>
      </c>
      <c r="BJ114" s="196">
        <f t="shared" si="86"/>
        <v>169</v>
      </c>
      <c r="BK114" s="197">
        <f t="shared" si="87"/>
        <v>0</v>
      </c>
      <c r="BL114" s="195">
        <f t="shared" si="88"/>
        <v>0</v>
      </c>
      <c r="BM114" s="198"/>
      <c r="BN114" s="199">
        <f t="shared" si="89"/>
        <v>0</v>
      </c>
      <c r="BO114" s="197">
        <f t="shared" si="90"/>
        <v>0</v>
      </c>
      <c r="BP114" s="198"/>
      <c r="BQ114" s="195">
        <f t="shared" si="91"/>
        <v>0</v>
      </c>
      <c r="BR114" s="196">
        <f t="shared" si="92"/>
        <v>0</v>
      </c>
      <c r="BS114" s="197">
        <f t="shared" si="93"/>
        <v>0</v>
      </c>
      <c r="BT114" s="195">
        <f t="shared" si="94"/>
        <v>0</v>
      </c>
      <c r="BU114" s="198"/>
      <c r="BV114" s="199">
        <f t="shared" si="95"/>
        <v>0</v>
      </c>
    </row>
    <row r="115" spans="1:74" ht="12">
      <c r="A115" s="200">
        <v>66</v>
      </c>
      <c r="B115" s="201">
        <v>3</v>
      </c>
      <c r="C115" s="424" t="s">
        <v>240</v>
      </c>
      <c r="D115" s="202" t="s">
        <v>246</v>
      </c>
      <c r="E115" s="203">
        <v>6.45</v>
      </c>
      <c r="F115" s="204" t="s">
        <v>242</v>
      </c>
      <c r="G115" s="201" t="s">
        <v>126</v>
      </c>
      <c r="H115" s="201"/>
      <c r="I115" s="205">
        <v>180</v>
      </c>
      <c r="J115" s="205">
        <v>0</v>
      </c>
      <c r="K115" s="382" t="s">
        <v>127</v>
      </c>
      <c r="L115" s="207">
        <v>0.5</v>
      </c>
      <c r="M115" s="208">
        <v>3</v>
      </c>
      <c r="N115" s="346">
        <f t="shared" si="68"/>
        <v>540</v>
      </c>
      <c r="O115" s="383"/>
      <c r="P115" s="209"/>
      <c r="Q115" s="210">
        <f t="shared" si="69"/>
        <v>270</v>
      </c>
      <c r="R115" s="211"/>
      <c r="S115" s="212">
        <f t="shared" si="70"/>
        <v>0</v>
      </c>
      <c r="T115" s="213">
        <f t="shared" si="71"/>
        <v>90</v>
      </c>
      <c r="U115" s="210">
        <f t="shared" si="72"/>
        <v>0</v>
      </c>
      <c r="V115" s="212">
        <f t="shared" si="73"/>
        <v>0</v>
      </c>
      <c r="W115" s="211"/>
      <c r="X115" s="214">
        <f t="shared" si="74"/>
        <v>0</v>
      </c>
      <c r="Y115" s="348">
        <f t="shared" si="75"/>
        <v>360</v>
      </c>
      <c r="Z115" s="210">
        <f t="shared" si="76"/>
        <v>0</v>
      </c>
      <c r="AA115" s="211"/>
      <c r="AB115" s="212">
        <f t="shared" si="77"/>
        <v>0</v>
      </c>
      <c r="AC115" s="213">
        <f t="shared" si="78"/>
        <v>0</v>
      </c>
      <c r="AD115" s="210">
        <f t="shared" si="79"/>
        <v>0</v>
      </c>
      <c r="AE115" s="212">
        <f t="shared" si="80"/>
        <v>0</v>
      </c>
      <c r="AF115" s="349"/>
      <c r="AG115" s="214">
        <f t="shared" si="81"/>
        <v>0</v>
      </c>
      <c r="AH115" s="215">
        <f t="shared" si="82"/>
        <v>0</v>
      </c>
      <c r="AI115" s="215">
        <f t="shared" si="83"/>
        <v>360</v>
      </c>
      <c r="AJ115" s="425">
        <v>0.33</v>
      </c>
      <c r="AK115" s="426" t="s">
        <v>128</v>
      </c>
      <c r="AL115" s="426" t="s">
        <v>128</v>
      </c>
      <c r="AM115" s="427" t="s">
        <v>128</v>
      </c>
      <c r="AN115" s="189">
        <f t="shared" si="96"/>
        <v>0.5</v>
      </c>
      <c r="AO115" s="189">
        <f t="shared" si="97"/>
        <v>0.5</v>
      </c>
      <c r="AP115" s="189">
        <f t="shared" si="98"/>
        <v>0.5</v>
      </c>
      <c r="AQ115" s="189">
        <f t="shared" si="99"/>
        <v>0.5</v>
      </c>
      <c r="AR115" s="189">
        <f t="shared" si="100"/>
        <v>0.5</v>
      </c>
      <c r="AS115" s="189"/>
      <c r="AT115" s="350">
        <v>1</v>
      </c>
      <c r="AU115" s="351"/>
      <c r="AV115" s="352">
        <v>1</v>
      </c>
      <c r="AW115" s="350"/>
      <c r="AX115" s="351"/>
      <c r="AY115" s="352"/>
      <c r="AZ115" s="350"/>
      <c r="BA115" s="351"/>
      <c r="BB115" s="352"/>
      <c r="BC115" s="350"/>
      <c r="BD115" s="351"/>
      <c r="BE115" s="352"/>
      <c r="BG115" s="193">
        <f t="shared" si="84"/>
        <v>540</v>
      </c>
      <c r="BH115" s="220"/>
      <c r="BI115" s="195">
        <f t="shared" si="85"/>
        <v>0</v>
      </c>
      <c r="BJ115" s="196">
        <f t="shared" si="86"/>
        <v>180</v>
      </c>
      <c r="BK115" s="197">
        <f t="shared" si="87"/>
        <v>0</v>
      </c>
      <c r="BL115" s="195">
        <f t="shared" si="88"/>
        <v>0</v>
      </c>
      <c r="BM115" s="198"/>
      <c r="BN115" s="199">
        <f t="shared" si="89"/>
        <v>0</v>
      </c>
      <c r="BO115" s="197">
        <f t="shared" si="90"/>
        <v>0</v>
      </c>
      <c r="BP115" s="198"/>
      <c r="BQ115" s="195">
        <f t="shared" si="91"/>
        <v>0</v>
      </c>
      <c r="BR115" s="196">
        <f t="shared" si="92"/>
        <v>0</v>
      </c>
      <c r="BS115" s="197">
        <f t="shared" si="93"/>
        <v>0</v>
      </c>
      <c r="BT115" s="195">
        <f t="shared" si="94"/>
        <v>0</v>
      </c>
      <c r="BU115" s="198"/>
      <c r="BV115" s="199">
        <f t="shared" si="95"/>
        <v>0</v>
      </c>
    </row>
    <row r="116" spans="1:74" ht="12">
      <c r="A116" s="200">
        <v>67</v>
      </c>
      <c r="B116" s="201">
        <v>3</v>
      </c>
      <c r="C116" s="424" t="s">
        <v>240</v>
      </c>
      <c r="D116" s="202" t="s">
        <v>247</v>
      </c>
      <c r="E116" s="203">
        <v>6.81</v>
      </c>
      <c r="F116" s="204" t="s">
        <v>242</v>
      </c>
      <c r="G116" s="201" t="s">
        <v>126</v>
      </c>
      <c r="H116" s="201"/>
      <c r="I116" s="205">
        <v>310</v>
      </c>
      <c r="J116" s="205">
        <v>0</v>
      </c>
      <c r="K116" s="382" t="s">
        <v>127</v>
      </c>
      <c r="L116" s="207">
        <v>0.5</v>
      </c>
      <c r="M116" s="208">
        <v>3</v>
      </c>
      <c r="N116" s="346">
        <f t="shared" si="68"/>
        <v>930</v>
      </c>
      <c r="O116" s="383"/>
      <c r="P116" s="209"/>
      <c r="Q116" s="210">
        <f t="shared" si="69"/>
        <v>465</v>
      </c>
      <c r="R116" s="211"/>
      <c r="S116" s="212">
        <f t="shared" si="70"/>
        <v>0</v>
      </c>
      <c r="T116" s="213">
        <f t="shared" si="71"/>
        <v>155</v>
      </c>
      <c r="U116" s="210">
        <f t="shared" si="72"/>
        <v>0</v>
      </c>
      <c r="V116" s="212">
        <f t="shared" si="73"/>
        <v>0</v>
      </c>
      <c r="W116" s="211"/>
      <c r="X116" s="214">
        <f t="shared" si="74"/>
        <v>0</v>
      </c>
      <c r="Y116" s="348">
        <f t="shared" si="75"/>
        <v>620</v>
      </c>
      <c r="Z116" s="210">
        <f t="shared" si="76"/>
        <v>0</v>
      </c>
      <c r="AA116" s="211"/>
      <c r="AB116" s="212">
        <f t="shared" si="77"/>
        <v>0</v>
      </c>
      <c r="AC116" s="213">
        <f t="shared" si="78"/>
        <v>0</v>
      </c>
      <c r="AD116" s="210">
        <f t="shared" si="79"/>
        <v>0</v>
      </c>
      <c r="AE116" s="212">
        <f t="shared" si="80"/>
        <v>0</v>
      </c>
      <c r="AF116" s="349"/>
      <c r="AG116" s="214">
        <f t="shared" si="81"/>
        <v>0</v>
      </c>
      <c r="AH116" s="215">
        <f t="shared" si="82"/>
        <v>0</v>
      </c>
      <c r="AI116" s="215">
        <f t="shared" si="83"/>
        <v>620</v>
      </c>
      <c r="AJ116" s="425">
        <v>0.33</v>
      </c>
      <c r="AK116" s="426" t="s">
        <v>128</v>
      </c>
      <c r="AL116" s="426" t="s">
        <v>128</v>
      </c>
      <c r="AM116" s="427" t="s">
        <v>128</v>
      </c>
      <c r="AN116" s="189">
        <f t="shared" si="96"/>
        <v>0.5</v>
      </c>
      <c r="AO116" s="189">
        <f t="shared" si="97"/>
        <v>0.5</v>
      </c>
      <c r="AP116" s="189">
        <f t="shared" si="98"/>
        <v>0.5</v>
      </c>
      <c r="AQ116" s="189">
        <f t="shared" si="99"/>
        <v>0.5</v>
      </c>
      <c r="AR116" s="189">
        <f t="shared" si="100"/>
        <v>0.5</v>
      </c>
      <c r="AS116" s="189"/>
      <c r="AT116" s="350">
        <v>1</v>
      </c>
      <c r="AU116" s="351"/>
      <c r="AV116" s="352">
        <v>1</v>
      </c>
      <c r="AW116" s="350"/>
      <c r="AX116" s="351"/>
      <c r="AY116" s="352"/>
      <c r="AZ116" s="350"/>
      <c r="BA116" s="351"/>
      <c r="BB116" s="352"/>
      <c r="BC116" s="350"/>
      <c r="BD116" s="351"/>
      <c r="BE116" s="352"/>
      <c r="BG116" s="193">
        <f t="shared" si="84"/>
        <v>930</v>
      </c>
      <c r="BH116" s="220"/>
      <c r="BI116" s="195">
        <f t="shared" si="85"/>
        <v>0</v>
      </c>
      <c r="BJ116" s="196">
        <f t="shared" si="86"/>
        <v>310</v>
      </c>
      <c r="BK116" s="197">
        <f t="shared" si="87"/>
        <v>0</v>
      </c>
      <c r="BL116" s="195">
        <f t="shared" si="88"/>
        <v>0</v>
      </c>
      <c r="BM116" s="198"/>
      <c r="BN116" s="199">
        <f t="shared" si="89"/>
        <v>0</v>
      </c>
      <c r="BO116" s="197">
        <f t="shared" si="90"/>
        <v>0</v>
      </c>
      <c r="BP116" s="198"/>
      <c r="BQ116" s="195">
        <f t="shared" si="91"/>
        <v>0</v>
      </c>
      <c r="BR116" s="196">
        <f t="shared" si="92"/>
        <v>0</v>
      </c>
      <c r="BS116" s="197">
        <f t="shared" si="93"/>
        <v>0</v>
      </c>
      <c r="BT116" s="195">
        <f t="shared" si="94"/>
        <v>0</v>
      </c>
      <c r="BU116" s="198"/>
      <c r="BV116" s="199">
        <f t="shared" si="95"/>
        <v>0</v>
      </c>
    </row>
    <row r="117" spans="1:74" ht="12">
      <c r="A117" s="225">
        <v>68</v>
      </c>
      <c r="B117" s="226">
        <v>3</v>
      </c>
      <c r="C117" s="428" t="s">
        <v>240</v>
      </c>
      <c r="D117" s="227" t="s">
        <v>248</v>
      </c>
      <c r="E117" s="228">
        <v>7.28</v>
      </c>
      <c r="F117" s="229" t="s">
        <v>242</v>
      </c>
      <c r="G117" s="226" t="s">
        <v>132</v>
      </c>
      <c r="H117" s="226" t="s">
        <v>133</v>
      </c>
      <c r="I117" s="230">
        <v>82</v>
      </c>
      <c r="J117" s="230">
        <v>154</v>
      </c>
      <c r="K117" s="384" t="s">
        <v>127</v>
      </c>
      <c r="L117" s="232">
        <v>1</v>
      </c>
      <c r="M117" s="233">
        <v>3</v>
      </c>
      <c r="N117" s="353">
        <f t="shared" si="68"/>
        <v>708</v>
      </c>
      <c r="O117" s="385"/>
      <c r="P117" s="234"/>
      <c r="Q117" s="235">
        <f t="shared" si="69"/>
        <v>354</v>
      </c>
      <c r="R117" s="236"/>
      <c r="S117" s="237">
        <f t="shared" si="70"/>
        <v>0</v>
      </c>
      <c r="T117" s="238">
        <f t="shared" si="71"/>
        <v>77</v>
      </c>
      <c r="U117" s="235">
        <f t="shared" si="72"/>
        <v>0</v>
      </c>
      <c r="V117" s="237">
        <f t="shared" si="73"/>
        <v>0</v>
      </c>
      <c r="W117" s="236"/>
      <c r="X117" s="239">
        <f t="shared" si="74"/>
        <v>0</v>
      </c>
      <c r="Y117" s="355">
        <f t="shared" si="75"/>
        <v>431</v>
      </c>
      <c r="Z117" s="235">
        <f t="shared" si="76"/>
        <v>354</v>
      </c>
      <c r="AA117" s="236"/>
      <c r="AB117" s="237">
        <f t="shared" si="77"/>
        <v>0</v>
      </c>
      <c r="AC117" s="238">
        <f t="shared" si="78"/>
        <v>77</v>
      </c>
      <c r="AD117" s="235">
        <f t="shared" si="79"/>
        <v>0</v>
      </c>
      <c r="AE117" s="237">
        <f t="shared" si="80"/>
        <v>0</v>
      </c>
      <c r="AF117" s="356"/>
      <c r="AG117" s="239">
        <f t="shared" si="81"/>
        <v>0</v>
      </c>
      <c r="AH117" s="240">
        <f t="shared" si="82"/>
        <v>431</v>
      </c>
      <c r="AI117" s="240">
        <f t="shared" si="83"/>
        <v>862</v>
      </c>
      <c r="AJ117" s="421">
        <v>0.33</v>
      </c>
      <c r="AK117" s="422" t="s">
        <v>128</v>
      </c>
      <c r="AL117" s="422">
        <v>0.33</v>
      </c>
      <c r="AM117" s="423" t="s">
        <v>128</v>
      </c>
      <c r="AN117" s="189">
        <f t="shared" si="96"/>
        <v>0.5</v>
      </c>
      <c r="AO117" s="189">
        <f t="shared" si="97"/>
        <v>0.5</v>
      </c>
      <c r="AP117" s="189">
        <f t="shared" si="98"/>
        <v>0.5</v>
      </c>
      <c r="AQ117" s="189">
        <f t="shared" si="99"/>
        <v>0.5</v>
      </c>
      <c r="AR117" s="189">
        <f t="shared" si="100"/>
        <v>0.5</v>
      </c>
      <c r="AS117" s="189"/>
      <c r="AT117" s="357">
        <v>1</v>
      </c>
      <c r="AU117" s="358"/>
      <c r="AV117" s="359">
        <v>1</v>
      </c>
      <c r="AW117" s="357"/>
      <c r="AX117" s="358"/>
      <c r="AY117" s="359"/>
      <c r="AZ117" s="357">
        <v>1</v>
      </c>
      <c r="BA117" s="358"/>
      <c r="BB117" s="359">
        <v>1</v>
      </c>
      <c r="BC117" s="357"/>
      <c r="BD117" s="358"/>
      <c r="BE117" s="359"/>
      <c r="BG117" s="193">
        <f t="shared" si="84"/>
        <v>708</v>
      </c>
      <c r="BH117" s="220"/>
      <c r="BI117" s="195">
        <f t="shared" si="85"/>
        <v>0</v>
      </c>
      <c r="BJ117" s="196">
        <f t="shared" si="86"/>
        <v>154</v>
      </c>
      <c r="BK117" s="197">
        <f t="shared" si="87"/>
        <v>0</v>
      </c>
      <c r="BL117" s="195">
        <f t="shared" si="88"/>
        <v>0</v>
      </c>
      <c r="BM117" s="198"/>
      <c r="BN117" s="199">
        <f t="shared" si="89"/>
        <v>0</v>
      </c>
      <c r="BO117" s="197">
        <f t="shared" si="90"/>
        <v>708</v>
      </c>
      <c r="BP117" s="198"/>
      <c r="BQ117" s="195">
        <f t="shared" si="91"/>
        <v>0</v>
      </c>
      <c r="BR117" s="196">
        <f t="shared" si="92"/>
        <v>154</v>
      </c>
      <c r="BS117" s="197">
        <f t="shared" si="93"/>
        <v>0</v>
      </c>
      <c r="BT117" s="195">
        <f t="shared" si="94"/>
        <v>0</v>
      </c>
      <c r="BU117" s="198"/>
      <c r="BV117" s="199">
        <f t="shared" si="95"/>
        <v>0</v>
      </c>
    </row>
    <row r="118" spans="1:74" ht="12">
      <c r="A118" s="225">
        <v>69</v>
      </c>
      <c r="B118" s="226">
        <v>3</v>
      </c>
      <c r="C118" s="428" t="s">
        <v>240</v>
      </c>
      <c r="D118" s="227" t="s">
        <v>249</v>
      </c>
      <c r="E118" s="228">
        <v>7.801</v>
      </c>
      <c r="F118" s="229" t="s">
        <v>242</v>
      </c>
      <c r="G118" s="226" t="s">
        <v>132</v>
      </c>
      <c r="H118" s="226" t="s">
        <v>133</v>
      </c>
      <c r="I118" s="230">
        <v>157</v>
      </c>
      <c r="J118" s="230">
        <f>I118</f>
        <v>157</v>
      </c>
      <c r="K118" s="384" t="s">
        <v>134</v>
      </c>
      <c r="L118" s="232">
        <v>1</v>
      </c>
      <c r="M118" s="233">
        <v>3</v>
      </c>
      <c r="N118" s="353">
        <f t="shared" si="68"/>
        <v>942</v>
      </c>
      <c r="O118" s="385"/>
      <c r="P118" s="234"/>
      <c r="Q118" s="235">
        <f t="shared" si="69"/>
        <v>471</v>
      </c>
      <c r="R118" s="236"/>
      <c r="S118" s="237">
        <f t="shared" si="70"/>
        <v>0</v>
      </c>
      <c r="T118" s="238">
        <f t="shared" si="71"/>
        <v>78.5</v>
      </c>
      <c r="U118" s="235">
        <f t="shared" si="72"/>
        <v>0</v>
      </c>
      <c r="V118" s="237">
        <f t="shared" si="73"/>
        <v>0</v>
      </c>
      <c r="W118" s="236"/>
      <c r="X118" s="239">
        <f t="shared" si="74"/>
        <v>0</v>
      </c>
      <c r="Y118" s="355">
        <f t="shared" si="75"/>
        <v>549.5</v>
      </c>
      <c r="Z118" s="235">
        <f t="shared" si="76"/>
        <v>471</v>
      </c>
      <c r="AA118" s="236"/>
      <c r="AB118" s="237">
        <f t="shared" si="77"/>
        <v>0</v>
      </c>
      <c r="AC118" s="238">
        <f t="shared" si="78"/>
        <v>78.5</v>
      </c>
      <c r="AD118" s="235">
        <f t="shared" si="79"/>
        <v>0</v>
      </c>
      <c r="AE118" s="237">
        <f t="shared" si="80"/>
        <v>0</v>
      </c>
      <c r="AF118" s="356"/>
      <c r="AG118" s="239">
        <f t="shared" si="81"/>
        <v>0</v>
      </c>
      <c r="AH118" s="240">
        <f t="shared" si="82"/>
        <v>549.5</v>
      </c>
      <c r="AI118" s="240">
        <f t="shared" si="83"/>
        <v>1099</v>
      </c>
      <c r="AJ118" s="421">
        <v>0.33</v>
      </c>
      <c r="AK118" s="422" t="s">
        <v>128</v>
      </c>
      <c r="AL118" s="422">
        <v>0.33</v>
      </c>
      <c r="AM118" s="423" t="s">
        <v>128</v>
      </c>
      <c r="AN118" s="189">
        <f t="shared" si="96"/>
        <v>0.5</v>
      </c>
      <c r="AO118" s="189">
        <f t="shared" si="97"/>
        <v>0.5</v>
      </c>
      <c r="AP118" s="189">
        <f t="shared" si="98"/>
        <v>0.5</v>
      </c>
      <c r="AQ118" s="189">
        <f t="shared" si="99"/>
        <v>0.5</v>
      </c>
      <c r="AR118" s="189">
        <f t="shared" si="100"/>
        <v>0.5</v>
      </c>
      <c r="AS118" s="189"/>
      <c r="AT118" s="357">
        <v>1</v>
      </c>
      <c r="AU118" s="358"/>
      <c r="AV118" s="359">
        <v>1</v>
      </c>
      <c r="AW118" s="357"/>
      <c r="AX118" s="358"/>
      <c r="AY118" s="359"/>
      <c r="AZ118" s="357">
        <v>1</v>
      </c>
      <c r="BA118" s="358"/>
      <c r="BB118" s="359">
        <v>1</v>
      </c>
      <c r="BC118" s="357"/>
      <c r="BD118" s="358"/>
      <c r="BE118" s="359"/>
      <c r="BG118" s="193">
        <f t="shared" si="84"/>
        <v>942</v>
      </c>
      <c r="BH118" s="220"/>
      <c r="BI118" s="195">
        <f t="shared" si="85"/>
        <v>0</v>
      </c>
      <c r="BJ118" s="196">
        <f t="shared" si="86"/>
        <v>157</v>
      </c>
      <c r="BK118" s="197">
        <f t="shared" si="87"/>
        <v>0</v>
      </c>
      <c r="BL118" s="195">
        <f t="shared" si="88"/>
        <v>0</v>
      </c>
      <c r="BM118" s="198"/>
      <c r="BN118" s="199">
        <f t="shared" si="89"/>
        <v>0</v>
      </c>
      <c r="BO118" s="197">
        <f t="shared" si="90"/>
        <v>942</v>
      </c>
      <c r="BP118" s="198"/>
      <c r="BQ118" s="195">
        <f t="shared" si="91"/>
        <v>0</v>
      </c>
      <c r="BR118" s="196">
        <f t="shared" si="92"/>
        <v>157</v>
      </c>
      <c r="BS118" s="197">
        <f t="shared" si="93"/>
        <v>0</v>
      </c>
      <c r="BT118" s="195">
        <f t="shared" si="94"/>
        <v>0</v>
      </c>
      <c r="BU118" s="198"/>
      <c r="BV118" s="199">
        <f t="shared" si="95"/>
        <v>0</v>
      </c>
    </row>
    <row r="119" spans="1:74" ht="12">
      <c r="A119" s="429">
        <v>70</v>
      </c>
      <c r="B119" s="430">
        <v>3</v>
      </c>
      <c r="C119" s="431" t="s">
        <v>240</v>
      </c>
      <c r="D119" s="432" t="s">
        <v>250</v>
      </c>
      <c r="E119" s="433">
        <v>13.595</v>
      </c>
      <c r="F119" s="434" t="s">
        <v>251</v>
      </c>
      <c r="G119" s="430" t="s">
        <v>132</v>
      </c>
      <c r="H119" s="430" t="s">
        <v>133</v>
      </c>
      <c r="I119" s="435">
        <v>405</v>
      </c>
      <c r="J119" s="435">
        <f>I119</f>
        <v>405</v>
      </c>
      <c r="K119" s="436" t="s">
        <v>127</v>
      </c>
      <c r="L119" s="437">
        <v>1</v>
      </c>
      <c r="M119" s="438">
        <v>3</v>
      </c>
      <c r="N119" s="439">
        <f t="shared" si="68"/>
        <v>2430</v>
      </c>
      <c r="O119" s="440"/>
      <c r="P119" s="441"/>
      <c r="Q119" s="235">
        <f t="shared" si="69"/>
        <v>1215</v>
      </c>
      <c r="R119" s="236"/>
      <c r="S119" s="237">
        <f t="shared" si="70"/>
        <v>0</v>
      </c>
      <c r="T119" s="238">
        <f t="shared" si="71"/>
        <v>202.5</v>
      </c>
      <c r="U119" s="235">
        <f t="shared" si="72"/>
        <v>0</v>
      </c>
      <c r="V119" s="237">
        <f t="shared" si="73"/>
        <v>0</v>
      </c>
      <c r="W119" s="236"/>
      <c r="X119" s="239">
        <f t="shared" si="74"/>
        <v>0</v>
      </c>
      <c r="Y119" s="355">
        <f t="shared" si="75"/>
        <v>1417.5</v>
      </c>
      <c r="Z119" s="235">
        <f t="shared" si="76"/>
        <v>1215</v>
      </c>
      <c r="AA119" s="236"/>
      <c r="AB119" s="237">
        <f t="shared" si="77"/>
        <v>0</v>
      </c>
      <c r="AC119" s="238">
        <f t="shared" si="78"/>
        <v>202.5</v>
      </c>
      <c r="AD119" s="235">
        <f t="shared" si="79"/>
        <v>0</v>
      </c>
      <c r="AE119" s="237">
        <f t="shared" si="80"/>
        <v>0</v>
      </c>
      <c r="AF119" s="356"/>
      <c r="AG119" s="239">
        <f t="shared" si="81"/>
        <v>0</v>
      </c>
      <c r="AH119" s="240">
        <f t="shared" si="82"/>
        <v>1417.5</v>
      </c>
      <c r="AI119" s="240">
        <f t="shared" si="83"/>
        <v>2835</v>
      </c>
      <c r="AJ119" s="442">
        <v>0.5</v>
      </c>
      <c r="AK119" s="443" t="s">
        <v>128</v>
      </c>
      <c r="AL119" s="443">
        <v>0.5</v>
      </c>
      <c r="AM119" s="444" t="s">
        <v>128</v>
      </c>
      <c r="AN119" s="189">
        <f t="shared" si="96"/>
        <v>0.5</v>
      </c>
      <c r="AO119" s="189">
        <f t="shared" si="97"/>
        <v>0.5</v>
      </c>
      <c r="AP119" s="189">
        <f t="shared" si="98"/>
        <v>0.5</v>
      </c>
      <c r="AQ119" s="189">
        <f t="shared" si="99"/>
        <v>0.5</v>
      </c>
      <c r="AR119" s="189">
        <f t="shared" si="100"/>
        <v>0.5</v>
      </c>
      <c r="AS119" s="189"/>
      <c r="AT119" s="357">
        <v>1</v>
      </c>
      <c r="AU119" s="358"/>
      <c r="AV119" s="359">
        <v>1</v>
      </c>
      <c r="AW119" s="357"/>
      <c r="AX119" s="358"/>
      <c r="AY119" s="359"/>
      <c r="AZ119" s="357">
        <v>1</v>
      </c>
      <c r="BA119" s="358"/>
      <c r="BB119" s="359">
        <v>1</v>
      </c>
      <c r="BC119" s="357"/>
      <c r="BD119" s="358"/>
      <c r="BE119" s="359"/>
      <c r="BG119" s="193">
        <f t="shared" si="84"/>
        <v>2430</v>
      </c>
      <c r="BH119" s="220"/>
      <c r="BI119" s="195">
        <f t="shared" si="85"/>
        <v>0</v>
      </c>
      <c r="BJ119" s="196">
        <f t="shared" si="86"/>
        <v>405</v>
      </c>
      <c r="BK119" s="197">
        <f t="shared" si="87"/>
        <v>0</v>
      </c>
      <c r="BL119" s="195">
        <f t="shared" si="88"/>
        <v>0</v>
      </c>
      <c r="BM119" s="198"/>
      <c r="BN119" s="199">
        <f t="shared" si="89"/>
        <v>0</v>
      </c>
      <c r="BO119" s="197">
        <f t="shared" si="90"/>
        <v>2430</v>
      </c>
      <c r="BP119" s="198"/>
      <c r="BQ119" s="195">
        <f t="shared" si="91"/>
        <v>0</v>
      </c>
      <c r="BR119" s="196">
        <f t="shared" si="92"/>
        <v>405</v>
      </c>
      <c r="BS119" s="197">
        <f t="shared" si="93"/>
        <v>0</v>
      </c>
      <c r="BT119" s="195">
        <f t="shared" si="94"/>
        <v>0</v>
      </c>
      <c r="BU119" s="198"/>
      <c r="BV119" s="199">
        <f t="shared" si="95"/>
        <v>0</v>
      </c>
    </row>
    <row r="120" spans="1:74" s="315" customFormat="1" ht="12.75" thickBot="1">
      <c r="A120" s="295"/>
      <c r="B120" s="296"/>
      <c r="C120" s="297"/>
      <c r="D120" s="297"/>
      <c r="E120" s="298"/>
      <c r="F120" s="299"/>
      <c r="G120" s="300"/>
      <c r="H120" s="300"/>
      <c r="I120" s="301"/>
      <c r="J120" s="301"/>
      <c r="K120" s="302"/>
      <c r="L120" s="303"/>
      <c r="M120" s="409"/>
      <c r="N120" s="410"/>
      <c r="O120" s="411"/>
      <c r="P120" s="304"/>
      <c r="Q120" s="305">
        <f>SUM(Q106:Q119)</f>
        <v>45352.20925</v>
      </c>
      <c r="R120" s="412"/>
      <c r="S120" s="412">
        <f>SUM(S106:S119)</f>
        <v>0</v>
      </c>
      <c r="T120" s="413">
        <f>SUM(T106:T119)</f>
        <v>6249.395</v>
      </c>
      <c r="U120" s="305">
        <f>SUM(U106:U119)</f>
        <v>0</v>
      </c>
      <c r="V120" s="412">
        <f>SUM(V106:V119)</f>
        <v>41415.30925</v>
      </c>
      <c r="W120" s="412"/>
      <c r="X120" s="413">
        <f>SUM(X106:X119)</f>
        <v>5408.395</v>
      </c>
      <c r="Y120" s="308">
        <f>SUM(Y106:Y119)</f>
        <v>98425.3085</v>
      </c>
      <c r="Z120" s="305">
        <f>SUM(Z106:Z119)</f>
        <v>44363.70925</v>
      </c>
      <c r="AA120" s="412"/>
      <c r="AB120" s="412">
        <f>SUM(AB106:AB119)</f>
        <v>0</v>
      </c>
      <c r="AC120" s="413">
        <f>SUM(AC106:AC119)</f>
        <v>5919.895</v>
      </c>
      <c r="AD120" s="305">
        <f>SUM(AD106:AD119)</f>
        <v>0</v>
      </c>
      <c r="AE120" s="412">
        <f>SUM(AE106:AE119)</f>
        <v>41415.30925</v>
      </c>
      <c r="AF120" s="412"/>
      <c r="AG120" s="413">
        <f aca="true" t="shared" si="101" ref="AG120:AM120">SUM(AG106:AG119)</f>
        <v>5408.395</v>
      </c>
      <c r="AH120" s="308">
        <f t="shared" si="101"/>
        <v>97107.3085</v>
      </c>
      <c r="AI120" s="308">
        <f t="shared" si="101"/>
        <v>195532.617</v>
      </c>
      <c r="AJ120" s="316">
        <f t="shared" si="101"/>
        <v>15.15</v>
      </c>
      <c r="AK120" s="317">
        <f t="shared" si="101"/>
        <v>12.5</v>
      </c>
      <c r="AL120" s="317">
        <f t="shared" si="101"/>
        <v>14.16</v>
      </c>
      <c r="AM120" s="318">
        <f t="shared" si="101"/>
        <v>12.5</v>
      </c>
      <c r="AN120" s="189">
        <f t="shared" si="96"/>
        <v>0.5</v>
      </c>
      <c r="AO120" s="189">
        <f t="shared" si="97"/>
        <v>0.5</v>
      </c>
      <c r="AP120" s="189">
        <f t="shared" si="98"/>
        <v>0.5</v>
      </c>
      <c r="AQ120" s="189">
        <f t="shared" si="99"/>
        <v>0.5</v>
      </c>
      <c r="AR120" s="189">
        <f t="shared" si="100"/>
        <v>0.5</v>
      </c>
      <c r="AS120" s="189"/>
      <c r="AT120" s="312"/>
      <c r="AU120" s="313"/>
      <c r="AV120" s="314"/>
      <c r="AW120" s="312"/>
      <c r="AX120" s="313"/>
      <c r="AY120" s="314"/>
      <c r="AZ120" s="312"/>
      <c r="BA120" s="313"/>
      <c r="BB120" s="314"/>
      <c r="BC120" s="312"/>
      <c r="BD120" s="313"/>
      <c r="BE120" s="314"/>
      <c r="BG120" s="316">
        <f>SUM(BG106:BG119)</f>
        <v>90704.4185</v>
      </c>
      <c r="BH120" s="317"/>
      <c r="BI120" s="317">
        <f>SUM(BI106:BI119)</f>
        <v>0</v>
      </c>
      <c r="BJ120" s="318">
        <f>SUM(BJ106:BJ119)</f>
        <v>12498.79</v>
      </c>
      <c r="BK120" s="316">
        <f>SUM(BK106:BK119)</f>
        <v>0</v>
      </c>
      <c r="BL120" s="317">
        <f>SUM(BL106:BL119)</f>
        <v>82830.6185</v>
      </c>
      <c r="BM120" s="317"/>
      <c r="BN120" s="318">
        <f>SUM(BN106:BN119)</f>
        <v>10816.79</v>
      </c>
      <c r="BO120" s="316">
        <f>SUM(BO106:BO119)</f>
        <v>88727.4185</v>
      </c>
      <c r="BP120" s="317"/>
      <c r="BQ120" s="317">
        <f>SUM(BQ106:BQ119)</f>
        <v>0</v>
      </c>
      <c r="BR120" s="318">
        <f>SUM(BR106:BR119)</f>
        <v>11839.79</v>
      </c>
      <c r="BS120" s="316">
        <f>SUM(BS106:BS119)</f>
        <v>0</v>
      </c>
      <c r="BT120" s="317">
        <f>SUM(BT106:BT119)</f>
        <v>82830.6185</v>
      </c>
      <c r="BU120" s="317"/>
      <c r="BV120" s="318">
        <f>SUM(BV106:BV119)</f>
        <v>10816.79</v>
      </c>
    </row>
    <row r="121" spans="1:74" s="367" customFormat="1" ht="12">
      <c r="A121" s="368">
        <v>71</v>
      </c>
      <c r="B121" s="369">
        <v>4</v>
      </c>
      <c r="C121" s="420" t="s">
        <v>226</v>
      </c>
      <c r="D121" s="247" t="s">
        <v>252</v>
      </c>
      <c r="E121" s="370">
        <v>438</v>
      </c>
      <c r="F121" s="371" t="s">
        <v>244</v>
      </c>
      <c r="G121" s="246" t="s">
        <v>132</v>
      </c>
      <c r="H121" s="246" t="s">
        <v>138</v>
      </c>
      <c r="I121" s="372">
        <v>708</v>
      </c>
      <c r="J121" s="372">
        <f>I121</f>
        <v>708</v>
      </c>
      <c r="K121" s="251" t="s">
        <v>253</v>
      </c>
      <c r="L121" s="252">
        <v>2</v>
      </c>
      <c r="M121" s="373">
        <v>2</v>
      </c>
      <c r="N121" s="445">
        <f aca="true" t="shared" si="102" ref="N121:N152">I121*M121+J121*M121</f>
        <v>2832</v>
      </c>
      <c r="O121" s="375"/>
      <c r="P121" s="254"/>
      <c r="Q121" s="255">
        <f aca="true" t="shared" si="103" ref="Q121:Q152">N121*AN121*AT121</f>
        <v>1416</v>
      </c>
      <c r="R121" s="256"/>
      <c r="S121" s="257">
        <f aca="true" t="shared" si="104" ref="S121:S152">N121*AP121*AU121</f>
        <v>0</v>
      </c>
      <c r="T121" s="258">
        <f aca="true" t="shared" si="105" ref="T121:T152">MAX(I121:J121)*AR121*AV121</f>
        <v>354</v>
      </c>
      <c r="U121" s="255">
        <f aca="true" t="shared" si="106" ref="U121:U152">N121*AN121*AW121</f>
        <v>0</v>
      </c>
      <c r="V121" s="257">
        <f aca="true" t="shared" si="107" ref="V121:V152">N121*AP121*AX121</f>
        <v>1416</v>
      </c>
      <c r="W121" s="256"/>
      <c r="X121" s="259">
        <f aca="true" t="shared" si="108" ref="X121:X152">MAX(I121:J121)*AY121*AR121</f>
        <v>354</v>
      </c>
      <c r="Y121" s="376">
        <f aca="true" t="shared" si="109" ref="Y121:Y152">SUM(Q121:X121)</f>
        <v>3540</v>
      </c>
      <c r="Z121" s="255">
        <f aca="true" t="shared" si="110" ref="Z121:Z152">N121*AN121*AZ121</f>
        <v>1416</v>
      </c>
      <c r="AA121" s="256"/>
      <c r="AB121" s="257">
        <f aca="true" t="shared" si="111" ref="AB121:AB152">N121*AP121*BA121</f>
        <v>0</v>
      </c>
      <c r="AC121" s="258">
        <f aca="true" t="shared" si="112" ref="AC121:AC152">MAX(I121:J121)*AR121*BB121</f>
        <v>354</v>
      </c>
      <c r="AD121" s="255">
        <f aca="true" t="shared" si="113" ref="AD121:AD152">N121*AN121*BC121</f>
        <v>0</v>
      </c>
      <c r="AE121" s="257">
        <f aca="true" t="shared" si="114" ref="AE121:AE152">N121*AP121*BD121</f>
        <v>1416</v>
      </c>
      <c r="AF121" s="377"/>
      <c r="AG121" s="259">
        <f aca="true" t="shared" si="115" ref="AG121:AG152">MAX(I121:J121)*AR121*BE121</f>
        <v>354</v>
      </c>
      <c r="AH121" s="260">
        <f aca="true" t="shared" si="116" ref="AH121:AH152">SUM(Z121:AG121)</f>
        <v>3540</v>
      </c>
      <c r="AI121" s="260">
        <f aca="true" t="shared" si="117" ref="AI121:AI152">Y121+AH121</f>
        <v>7080</v>
      </c>
      <c r="AJ121" s="414">
        <v>0.5</v>
      </c>
      <c r="AK121" s="415">
        <v>0.5</v>
      </c>
      <c r="AL121" s="415">
        <v>0.5</v>
      </c>
      <c r="AM121" s="416">
        <v>0.5</v>
      </c>
      <c r="AN121" s="189">
        <f t="shared" si="96"/>
        <v>0.5</v>
      </c>
      <c r="AO121" s="189">
        <f t="shared" si="97"/>
        <v>0.5</v>
      </c>
      <c r="AP121" s="189">
        <f t="shared" si="98"/>
        <v>0.5</v>
      </c>
      <c r="AQ121" s="189">
        <f t="shared" si="99"/>
        <v>0.5</v>
      </c>
      <c r="AR121" s="189">
        <f t="shared" si="100"/>
        <v>0.5</v>
      </c>
      <c r="AS121" s="341"/>
      <c r="AT121" s="378">
        <v>1</v>
      </c>
      <c r="AU121" s="379"/>
      <c r="AV121" s="380">
        <v>1</v>
      </c>
      <c r="AW121" s="378"/>
      <c r="AX121" s="379">
        <v>1</v>
      </c>
      <c r="AY121" s="380">
        <v>1</v>
      </c>
      <c r="AZ121" s="378">
        <v>1</v>
      </c>
      <c r="BA121" s="379"/>
      <c r="BB121" s="380">
        <v>1</v>
      </c>
      <c r="BC121" s="378"/>
      <c r="BD121" s="379">
        <v>1</v>
      </c>
      <c r="BE121" s="380">
        <v>1</v>
      </c>
      <c r="BG121" s="193">
        <f aca="true" t="shared" si="118" ref="BG121:BG152">N121*AT121</f>
        <v>2832</v>
      </c>
      <c r="BH121" s="220"/>
      <c r="BI121" s="195">
        <f aca="true" t="shared" si="119" ref="BI121:BI152">N121*AU121</f>
        <v>0</v>
      </c>
      <c r="BJ121" s="196">
        <f aca="true" t="shared" si="120" ref="BJ121:BJ152">MAX(I121:J121)*AV121</f>
        <v>708</v>
      </c>
      <c r="BK121" s="197">
        <f aca="true" t="shared" si="121" ref="BK121:BK152">N121*AW121</f>
        <v>0</v>
      </c>
      <c r="BL121" s="195">
        <f aca="true" t="shared" si="122" ref="BL121:BL152">N121*AX121</f>
        <v>2832</v>
      </c>
      <c r="BM121" s="198"/>
      <c r="BN121" s="199">
        <f aca="true" t="shared" si="123" ref="BN121:BN152">MAX(I121:J121)*AY121</f>
        <v>708</v>
      </c>
      <c r="BO121" s="197">
        <f aca="true" t="shared" si="124" ref="BO121:BO152">N121*AZ121</f>
        <v>2832</v>
      </c>
      <c r="BP121" s="198"/>
      <c r="BQ121" s="195">
        <f aca="true" t="shared" si="125" ref="BQ121:BQ152">N121*BA121</f>
        <v>0</v>
      </c>
      <c r="BR121" s="196">
        <f aca="true" t="shared" si="126" ref="BR121:BR152">MAX(I121:J121)*BB121</f>
        <v>708</v>
      </c>
      <c r="BS121" s="197">
        <f aca="true" t="shared" si="127" ref="BS121:BS152">N121*BC121</f>
        <v>0</v>
      </c>
      <c r="BT121" s="195">
        <f aca="true" t="shared" si="128" ref="BT121:BT152">N121*BD121</f>
        <v>2832</v>
      </c>
      <c r="BU121" s="198"/>
      <c r="BV121" s="199">
        <f aca="true" t="shared" si="129" ref="BV121:BV152">MAX(I121:J121)*BE121</f>
        <v>708</v>
      </c>
    </row>
    <row r="122" spans="1:74" s="367" customFormat="1" ht="12">
      <c r="A122" s="360">
        <v>72</v>
      </c>
      <c r="B122" s="361">
        <v>4</v>
      </c>
      <c r="C122" s="361" t="s">
        <v>226</v>
      </c>
      <c r="D122" s="227" t="s">
        <v>254</v>
      </c>
      <c r="E122" s="362">
        <v>441.4</v>
      </c>
      <c r="F122" s="229" t="s">
        <v>242</v>
      </c>
      <c r="G122" s="226" t="s">
        <v>132</v>
      </c>
      <c r="H122" s="226" t="s">
        <v>133</v>
      </c>
      <c r="I122" s="364">
        <v>135.9</v>
      </c>
      <c r="J122" s="364">
        <v>135.4</v>
      </c>
      <c r="K122" s="231" t="s">
        <v>127</v>
      </c>
      <c r="L122" s="232">
        <v>1</v>
      </c>
      <c r="M122" s="365">
        <v>3.1</v>
      </c>
      <c r="N122" s="446">
        <f t="shared" si="102"/>
        <v>841.03</v>
      </c>
      <c r="O122" s="366"/>
      <c r="P122" s="234"/>
      <c r="Q122" s="235">
        <f t="shared" si="103"/>
        <v>420.515</v>
      </c>
      <c r="R122" s="236"/>
      <c r="S122" s="237">
        <f t="shared" si="104"/>
        <v>0</v>
      </c>
      <c r="T122" s="238">
        <f t="shared" si="105"/>
        <v>67.95</v>
      </c>
      <c r="U122" s="235">
        <f t="shared" si="106"/>
        <v>0</v>
      </c>
      <c r="V122" s="237">
        <f t="shared" si="107"/>
        <v>0</v>
      </c>
      <c r="W122" s="236"/>
      <c r="X122" s="239">
        <f t="shared" si="108"/>
        <v>0</v>
      </c>
      <c r="Y122" s="355">
        <f t="shared" si="109"/>
        <v>488.465</v>
      </c>
      <c r="Z122" s="235">
        <f t="shared" si="110"/>
        <v>420.515</v>
      </c>
      <c r="AA122" s="236"/>
      <c r="AB122" s="237">
        <f t="shared" si="111"/>
        <v>0</v>
      </c>
      <c r="AC122" s="238">
        <f t="shared" si="112"/>
        <v>67.95</v>
      </c>
      <c r="AD122" s="235">
        <f t="shared" si="113"/>
        <v>0</v>
      </c>
      <c r="AE122" s="237">
        <f t="shared" si="114"/>
        <v>0</v>
      </c>
      <c r="AF122" s="356"/>
      <c r="AG122" s="239">
        <f t="shared" si="115"/>
        <v>0</v>
      </c>
      <c r="AH122" s="240">
        <f t="shared" si="116"/>
        <v>488.465</v>
      </c>
      <c r="AI122" s="240">
        <f t="shared" si="117"/>
        <v>976.93</v>
      </c>
      <c r="AJ122" s="421">
        <v>0.5</v>
      </c>
      <c r="AK122" s="422" t="s">
        <v>128</v>
      </c>
      <c r="AL122" s="422">
        <v>0.5</v>
      </c>
      <c r="AM122" s="423" t="s">
        <v>128</v>
      </c>
      <c r="AN122" s="189">
        <f t="shared" si="96"/>
        <v>0.5</v>
      </c>
      <c r="AO122" s="189">
        <f t="shared" si="97"/>
        <v>0.5</v>
      </c>
      <c r="AP122" s="189">
        <f t="shared" si="98"/>
        <v>0.5</v>
      </c>
      <c r="AQ122" s="189">
        <f t="shared" si="99"/>
        <v>0.5</v>
      </c>
      <c r="AR122" s="189">
        <f t="shared" si="100"/>
        <v>0.5</v>
      </c>
      <c r="AS122" s="341"/>
      <c r="AT122" s="357">
        <v>1</v>
      </c>
      <c r="AU122" s="358"/>
      <c r="AV122" s="359">
        <v>1</v>
      </c>
      <c r="AW122" s="357"/>
      <c r="AX122" s="358"/>
      <c r="AY122" s="359"/>
      <c r="AZ122" s="357">
        <v>1</v>
      </c>
      <c r="BA122" s="358"/>
      <c r="BB122" s="359">
        <v>1</v>
      </c>
      <c r="BC122" s="357"/>
      <c r="BD122" s="358"/>
      <c r="BE122" s="359"/>
      <c r="BG122" s="193">
        <f t="shared" si="118"/>
        <v>841.03</v>
      </c>
      <c r="BH122" s="220"/>
      <c r="BI122" s="195">
        <f t="shared" si="119"/>
        <v>0</v>
      </c>
      <c r="BJ122" s="196">
        <f t="shared" si="120"/>
        <v>135.9</v>
      </c>
      <c r="BK122" s="197">
        <f t="shared" si="121"/>
        <v>0</v>
      </c>
      <c r="BL122" s="195">
        <f t="shared" si="122"/>
        <v>0</v>
      </c>
      <c r="BM122" s="198"/>
      <c r="BN122" s="199">
        <f t="shared" si="123"/>
        <v>0</v>
      </c>
      <c r="BO122" s="197">
        <f t="shared" si="124"/>
        <v>841.03</v>
      </c>
      <c r="BP122" s="198"/>
      <c r="BQ122" s="195">
        <f t="shared" si="125"/>
        <v>0</v>
      </c>
      <c r="BR122" s="196">
        <f t="shared" si="126"/>
        <v>135.9</v>
      </c>
      <c r="BS122" s="197">
        <f t="shared" si="127"/>
        <v>0</v>
      </c>
      <c r="BT122" s="195">
        <f t="shared" si="128"/>
        <v>0</v>
      </c>
      <c r="BU122" s="198"/>
      <c r="BV122" s="199">
        <f t="shared" si="129"/>
        <v>0</v>
      </c>
    </row>
    <row r="123" spans="1:74" ht="12">
      <c r="A123" s="200">
        <v>73</v>
      </c>
      <c r="B123" s="201">
        <v>4</v>
      </c>
      <c r="C123" s="424" t="s">
        <v>226</v>
      </c>
      <c r="D123" s="202" t="s">
        <v>255</v>
      </c>
      <c r="E123" s="203">
        <v>444.008</v>
      </c>
      <c r="F123" s="204" t="s">
        <v>242</v>
      </c>
      <c r="G123" s="201" t="s">
        <v>126</v>
      </c>
      <c r="H123" s="201"/>
      <c r="I123" s="205">
        <v>70</v>
      </c>
      <c r="J123" s="205">
        <v>0</v>
      </c>
      <c r="K123" s="382" t="s">
        <v>127</v>
      </c>
      <c r="L123" s="207">
        <v>0.5</v>
      </c>
      <c r="M123" s="208">
        <v>3</v>
      </c>
      <c r="N123" s="447">
        <f t="shared" si="102"/>
        <v>210</v>
      </c>
      <c r="O123" s="383"/>
      <c r="P123" s="209"/>
      <c r="Q123" s="210">
        <f t="shared" si="103"/>
        <v>105</v>
      </c>
      <c r="R123" s="211"/>
      <c r="S123" s="212">
        <f t="shared" si="104"/>
        <v>0</v>
      </c>
      <c r="T123" s="213">
        <f t="shared" si="105"/>
        <v>35</v>
      </c>
      <c r="U123" s="210">
        <f t="shared" si="106"/>
        <v>0</v>
      </c>
      <c r="V123" s="212">
        <f t="shared" si="107"/>
        <v>0</v>
      </c>
      <c r="W123" s="211"/>
      <c r="X123" s="214">
        <f t="shared" si="108"/>
        <v>0</v>
      </c>
      <c r="Y123" s="348">
        <f t="shared" si="109"/>
        <v>140</v>
      </c>
      <c r="Z123" s="210">
        <f t="shared" si="110"/>
        <v>0</v>
      </c>
      <c r="AA123" s="211"/>
      <c r="AB123" s="212">
        <f t="shared" si="111"/>
        <v>0</v>
      </c>
      <c r="AC123" s="213">
        <f t="shared" si="112"/>
        <v>0</v>
      </c>
      <c r="AD123" s="210">
        <f t="shared" si="113"/>
        <v>0</v>
      </c>
      <c r="AE123" s="212">
        <f t="shared" si="114"/>
        <v>0</v>
      </c>
      <c r="AF123" s="349"/>
      <c r="AG123" s="214">
        <f t="shared" si="115"/>
        <v>0</v>
      </c>
      <c r="AH123" s="215">
        <f t="shared" si="116"/>
        <v>0</v>
      </c>
      <c r="AI123" s="215">
        <f t="shared" si="117"/>
        <v>140</v>
      </c>
      <c r="AJ123" s="425">
        <v>0.33</v>
      </c>
      <c r="AK123" s="426" t="s">
        <v>128</v>
      </c>
      <c r="AL123" s="426" t="s">
        <v>128</v>
      </c>
      <c r="AM123" s="427" t="s">
        <v>128</v>
      </c>
      <c r="AN123" s="189">
        <f t="shared" si="96"/>
        <v>0.5</v>
      </c>
      <c r="AO123" s="189">
        <f t="shared" si="97"/>
        <v>0.5</v>
      </c>
      <c r="AP123" s="189">
        <f t="shared" si="98"/>
        <v>0.5</v>
      </c>
      <c r="AQ123" s="189">
        <f t="shared" si="99"/>
        <v>0.5</v>
      </c>
      <c r="AR123" s="189">
        <f t="shared" si="100"/>
        <v>0.5</v>
      </c>
      <c r="AS123" s="341"/>
      <c r="AT123" s="350">
        <v>1</v>
      </c>
      <c r="AU123" s="351"/>
      <c r="AV123" s="352">
        <v>1</v>
      </c>
      <c r="AW123" s="350"/>
      <c r="AX123" s="351"/>
      <c r="AY123" s="352"/>
      <c r="AZ123" s="350"/>
      <c r="BA123" s="351"/>
      <c r="BB123" s="352"/>
      <c r="BC123" s="350"/>
      <c r="BD123" s="351"/>
      <c r="BE123" s="352"/>
      <c r="BG123" s="193">
        <f t="shared" si="118"/>
        <v>210</v>
      </c>
      <c r="BH123" s="220"/>
      <c r="BI123" s="195">
        <f t="shared" si="119"/>
        <v>0</v>
      </c>
      <c r="BJ123" s="196">
        <f t="shared" si="120"/>
        <v>70</v>
      </c>
      <c r="BK123" s="197">
        <f t="shared" si="121"/>
        <v>0</v>
      </c>
      <c r="BL123" s="195">
        <f t="shared" si="122"/>
        <v>0</v>
      </c>
      <c r="BM123" s="198"/>
      <c r="BN123" s="199">
        <f t="shared" si="123"/>
        <v>0</v>
      </c>
      <c r="BO123" s="197">
        <f t="shared" si="124"/>
        <v>0</v>
      </c>
      <c r="BP123" s="198"/>
      <c r="BQ123" s="195">
        <f t="shared" si="125"/>
        <v>0</v>
      </c>
      <c r="BR123" s="196">
        <f t="shared" si="126"/>
        <v>0</v>
      </c>
      <c r="BS123" s="197">
        <f t="shared" si="127"/>
        <v>0</v>
      </c>
      <c r="BT123" s="195">
        <f t="shared" si="128"/>
        <v>0</v>
      </c>
      <c r="BU123" s="198"/>
      <c r="BV123" s="199">
        <f t="shared" si="129"/>
        <v>0</v>
      </c>
    </row>
    <row r="124" spans="1:74" ht="12">
      <c r="A124" s="200">
        <v>74</v>
      </c>
      <c r="B124" s="201">
        <v>4</v>
      </c>
      <c r="C124" s="448" t="s">
        <v>226</v>
      </c>
      <c r="D124" s="202" t="s">
        <v>256</v>
      </c>
      <c r="E124" s="203">
        <v>444.954</v>
      </c>
      <c r="F124" s="204" t="s">
        <v>242</v>
      </c>
      <c r="G124" s="201" t="s">
        <v>126</v>
      </c>
      <c r="H124" s="201"/>
      <c r="I124" s="205">
        <v>59</v>
      </c>
      <c r="J124" s="205">
        <v>0</v>
      </c>
      <c r="K124" s="382" t="s">
        <v>127</v>
      </c>
      <c r="L124" s="207">
        <v>0.5</v>
      </c>
      <c r="M124" s="208">
        <v>3</v>
      </c>
      <c r="N124" s="447">
        <f t="shared" si="102"/>
        <v>177</v>
      </c>
      <c r="O124" s="383"/>
      <c r="P124" s="209"/>
      <c r="Q124" s="210">
        <f t="shared" si="103"/>
        <v>88.5</v>
      </c>
      <c r="R124" s="211"/>
      <c r="S124" s="212">
        <f t="shared" si="104"/>
        <v>0</v>
      </c>
      <c r="T124" s="213">
        <f t="shared" si="105"/>
        <v>29.5</v>
      </c>
      <c r="U124" s="210">
        <f t="shared" si="106"/>
        <v>0</v>
      </c>
      <c r="V124" s="212">
        <f t="shared" si="107"/>
        <v>0</v>
      </c>
      <c r="W124" s="211"/>
      <c r="X124" s="214">
        <f t="shared" si="108"/>
        <v>0</v>
      </c>
      <c r="Y124" s="348">
        <f t="shared" si="109"/>
        <v>118</v>
      </c>
      <c r="Z124" s="210">
        <f t="shared" si="110"/>
        <v>0</v>
      </c>
      <c r="AA124" s="211"/>
      <c r="AB124" s="212">
        <f t="shared" si="111"/>
        <v>0</v>
      </c>
      <c r="AC124" s="213">
        <f t="shared" si="112"/>
        <v>0</v>
      </c>
      <c r="AD124" s="210">
        <f t="shared" si="113"/>
        <v>0</v>
      </c>
      <c r="AE124" s="212">
        <f t="shared" si="114"/>
        <v>0</v>
      </c>
      <c r="AF124" s="349"/>
      <c r="AG124" s="214">
        <f t="shared" si="115"/>
        <v>0</v>
      </c>
      <c r="AH124" s="215">
        <f t="shared" si="116"/>
        <v>0</v>
      </c>
      <c r="AI124" s="215">
        <f t="shared" si="117"/>
        <v>118</v>
      </c>
      <c r="AJ124" s="425">
        <v>0.33</v>
      </c>
      <c r="AK124" s="426" t="s">
        <v>128</v>
      </c>
      <c r="AL124" s="426" t="s">
        <v>128</v>
      </c>
      <c r="AM124" s="427" t="s">
        <v>128</v>
      </c>
      <c r="AN124" s="189">
        <f t="shared" si="96"/>
        <v>0.5</v>
      </c>
      <c r="AO124" s="189">
        <f t="shared" si="97"/>
        <v>0.5</v>
      </c>
      <c r="AP124" s="189">
        <f t="shared" si="98"/>
        <v>0.5</v>
      </c>
      <c r="AQ124" s="189">
        <f t="shared" si="99"/>
        <v>0.5</v>
      </c>
      <c r="AR124" s="189">
        <f t="shared" si="100"/>
        <v>0.5</v>
      </c>
      <c r="AS124" s="341"/>
      <c r="AT124" s="350">
        <v>1</v>
      </c>
      <c r="AU124" s="351"/>
      <c r="AV124" s="352">
        <v>1</v>
      </c>
      <c r="AW124" s="350"/>
      <c r="AX124" s="351"/>
      <c r="AY124" s="352"/>
      <c r="AZ124" s="350"/>
      <c r="BA124" s="351"/>
      <c r="BB124" s="352"/>
      <c r="BC124" s="350"/>
      <c r="BD124" s="351"/>
      <c r="BE124" s="352"/>
      <c r="BG124" s="193">
        <f t="shared" si="118"/>
        <v>177</v>
      </c>
      <c r="BH124" s="220"/>
      <c r="BI124" s="195">
        <f t="shared" si="119"/>
        <v>0</v>
      </c>
      <c r="BJ124" s="196">
        <f t="shared" si="120"/>
        <v>59</v>
      </c>
      <c r="BK124" s="197">
        <f t="shared" si="121"/>
        <v>0</v>
      </c>
      <c r="BL124" s="195">
        <f t="shared" si="122"/>
        <v>0</v>
      </c>
      <c r="BM124" s="198"/>
      <c r="BN124" s="199">
        <f t="shared" si="123"/>
        <v>0</v>
      </c>
      <c r="BO124" s="197">
        <f t="shared" si="124"/>
        <v>0</v>
      </c>
      <c r="BP124" s="198"/>
      <c r="BQ124" s="195">
        <f t="shared" si="125"/>
        <v>0</v>
      </c>
      <c r="BR124" s="196">
        <f t="shared" si="126"/>
        <v>0</v>
      </c>
      <c r="BS124" s="197">
        <f t="shared" si="127"/>
        <v>0</v>
      </c>
      <c r="BT124" s="195">
        <f t="shared" si="128"/>
        <v>0</v>
      </c>
      <c r="BU124" s="198"/>
      <c r="BV124" s="199">
        <f t="shared" si="129"/>
        <v>0</v>
      </c>
    </row>
    <row r="125" spans="1:74" ht="12">
      <c r="A125" s="200">
        <v>75</v>
      </c>
      <c r="B125" s="201">
        <v>4</v>
      </c>
      <c r="C125" s="424" t="s">
        <v>226</v>
      </c>
      <c r="D125" s="202" t="s">
        <v>257</v>
      </c>
      <c r="E125" s="203">
        <v>445.66</v>
      </c>
      <c r="F125" s="204" t="s">
        <v>242</v>
      </c>
      <c r="G125" s="201" t="s">
        <v>126</v>
      </c>
      <c r="H125" s="201"/>
      <c r="I125" s="205">
        <v>41</v>
      </c>
      <c r="J125" s="205">
        <v>0</v>
      </c>
      <c r="K125" s="382" t="s">
        <v>127</v>
      </c>
      <c r="L125" s="207">
        <v>0.5</v>
      </c>
      <c r="M125" s="208">
        <v>3</v>
      </c>
      <c r="N125" s="447">
        <f t="shared" si="102"/>
        <v>123</v>
      </c>
      <c r="O125" s="383"/>
      <c r="P125" s="209"/>
      <c r="Q125" s="210">
        <f t="shared" si="103"/>
        <v>61.5</v>
      </c>
      <c r="R125" s="211"/>
      <c r="S125" s="212">
        <f t="shared" si="104"/>
        <v>0</v>
      </c>
      <c r="T125" s="213">
        <f t="shared" si="105"/>
        <v>20.5</v>
      </c>
      <c r="U125" s="210">
        <f t="shared" si="106"/>
        <v>0</v>
      </c>
      <c r="V125" s="212">
        <f t="shared" si="107"/>
        <v>0</v>
      </c>
      <c r="W125" s="211"/>
      <c r="X125" s="214">
        <f t="shared" si="108"/>
        <v>0</v>
      </c>
      <c r="Y125" s="348">
        <f t="shared" si="109"/>
        <v>82</v>
      </c>
      <c r="Z125" s="210">
        <f t="shared" si="110"/>
        <v>0</v>
      </c>
      <c r="AA125" s="211"/>
      <c r="AB125" s="212">
        <f t="shared" si="111"/>
        <v>0</v>
      </c>
      <c r="AC125" s="213">
        <f t="shared" si="112"/>
        <v>0</v>
      </c>
      <c r="AD125" s="210">
        <f t="shared" si="113"/>
        <v>0</v>
      </c>
      <c r="AE125" s="212">
        <f t="shared" si="114"/>
        <v>0</v>
      </c>
      <c r="AF125" s="349"/>
      <c r="AG125" s="214">
        <f t="shared" si="115"/>
        <v>0</v>
      </c>
      <c r="AH125" s="215">
        <f t="shared" si="116"/>
        <v>0</v>
      </c>
      <c r="AI125" s="215">
        <f t="shared" si="117"/>
        <v>82</v>
      </c>
      <c r="AJ125" s="425">
        <v>0.33</v>
      </c>
      <c r="AK125" s="426" t="s">
        <v>128</v>
      </c>
      <c r="AL125" s="426" t="s">
        <v>128</v>
      </c>
      <c r="AM125" s="427" t="s">
        <v>128</v>
      </c>
      <c r="AN125" s="189">
        <f t="shared" si="96"/>
        <v>0.5</v>
      </c>
      <c r="AO125" s="189">
        <f t="shared" si="97"/>
        <v>0.5</v>
      </c>
      <c r="AP125" s="189">
        <f t="shared" si="98"/>
        <v>0.5</v>
      </c>
      <c r="AQ125" s="189">
        <f t="shared" si="99"/>
        <v>0.5</v>
      </c>
      <c r="AR125" s="189">
        <f t="shared" si="100"/>
        <v>0.5</v>
      </c>
      <c r="AS125" s="341"/>
      <c r="AT125" s="350">
        <v>1</v>
      </c>
      <c r="AU125" s="351"/>
      <c r="AV125" s="352">
        <v>1</v>
      </c>
      <c r="AW125" s="350"/>
      <c r="AX125" s="351"/>
      <c r="AY125" s="352"/>
      <c r="AZ125" s="350"/>
      <c r="BA125" s="351"/>
      <c r="BB125" s="352"/>
      <c r="BC125" s="350"/>
      <c r="BD125" s="351"/>
      <c r="BE125" s="352"/>
      <c r="BG125" s="193">
        <f t="shared" si="118"/>
        <v>123</v>
      </c>
      <c r="BH125" s="220"/>
      <c r="BI125" s="195">
        <f t="shared" si="119"/>
        <v>0</v>
      </c>
      <c r="BJ125" s="196">
        <f t="shared" si="120"/>
        <v>41</v>
      </c>
      <c r="BK125" s="197">
        <f t="shared" si="121"/>
        <v>0</v>
      </c>
      <c r="BL125" s="195">
        <f t="shared" si="122"/>
        <v>0</v>
      </c>
      <c r="BM125" s="198"/>
      <c r="BN125" s="199">
        <f t="shared" si="123"/>
        <v>0</v>
      </c>
      <c r="BO125" s="197">
        <f t="shared" si="124"/>
        <v>0</v>
      </c>
      <c r="BP125" s="198"/>
      <c r="BQ125" s="195">
        <f t="shared" si="125"/>
        <v>0</v>
      </c>
      <c r="BR125" s="196">
        <f t="shared" si="126"/>
        <v>0</v>
      </c>
      <c r="BS125" s="197">
        <f t="shared" si="127"/>
        <v>0</v>
      </c>
      <c r="BT125" s="195">
        <f t="shared" si="128"/>
        <v>0</v>
      </c>
      <c r="BU125" s="198"/>
      <c r="BV125" s="199">
        <f t="shared" si="129"/>
        <v>0</v>
      </c>
    </row>
    <row r="126" spans="1:74" ht="12">
      <c r="A126" s="225">
        <v>76</v>
      </c>
      <c r="B126" s="226">
        <v>4</v>
      </c>
      <c r="C126" s="361" t="s">
        <v>226</v>
      </c>
      <c r="D126" s="227" t="s">
        <v>258</v>
      </c>
      <c r="E126" s="228">
        <v>446.981</v>
      </c>
      <c r="F126" s="229" t="s">
        <v>259</v>
      </c>
      <c r="G126" s="226" t="s">
        <v>132</v>
      </c>
      <c r="H126" s="226" t="s">
        <v>133</v>
      </c>
      <c r="I126" s="230">
        <v>197</v>
      </c>
      <c r="J126" s="230">
        <f>I126</f>
        <v>197</v>
      </c>
      <c r="K126" s="384" t="s">
        <v>127</v>
      </c>
      <c r="L126" s="232">
        <v>1</v>
      </c>
      <c r="M126" s="233">
        <v>3</v>
      </c>
      <c r="N126" s="446">
        <f t="shared" si="102"/>
        <v>1182</v>
      </c>
      <c r="O126" s="385"/>
      <c r="P126" s="234"/>
      <c r="Q126" s="235">
        <f t="shared" si="103"/>
        <v>591</v>
      </c>
      <c r="R126" s="236"/>
      <c r="S126" s="237">
        <f t="shared" si="104"/>
        <v>0</v>
      </c>
      <c r="T126" s="238">
        <f t="shared" si="105"/>
        <v>98.5</v>
      </c>
      <c r="U126" s="235">
        <f t="shared" si="106"/>
        <v>0</v>
      </c>
      <c r="V126" s="237">
        <f t="shared" si="107"/>
        <v>0</v>
      </c>
      <c r="W126" s="236"/>
      <c r="X126" s="239">
        <f t="shared" si="108"/>
        <v>0</v>
      </c>
      <c r="Y126" s="355">
        <f t="shared" si="109"/>
        <v>689.5</v>
      </c>
      <c r="Z126" s="235">
        <f t="shared" si="110"/>
        <v>591</v>
      </c>
      <c r="AA126" s="236"/>
      <c r="AB126" s="237">
        <f t="shared" si="111"/>
        <v>0</v>
      </c>
      <c r="AC126" s="238">
        <f t="shared" si="112"/>
        <v>98.5</v>
      </c>
      <c r="AD126" s="235">
        <f t="shared" si="113"/>
        <v>0</v>
      </c>
      <c r="AE126" s="237">
        <f t="shared" si="114"/>
        <v>0</v>
      </c>
      <c r="AF126" s="356"/>
      <c r="AG126" s="239">
        <f t="shared" si="115"/>
        <v>0</v>
      </c>
      <c r="AH126" s="240">
        <f t="shared" si="116"/>
        <v>689.5</v>
      </c>
      <c r="AI126" s="240">
        <f t="shared" si="117"/>
        <v>1379</v>
      </c>
      <c r="AJ126" s="421">
        <v>0.5</v>
      </c>
      <c r="AK126" s="422" t="s">
        <v>128</v>
      </c>
      <c r="AL126" s="422">
        <v>0.5</v>
      </c>
      <c r="AM126" s="423" t="s">
        <v>128</v>
      </c>
      <c r="AN126" s="189">
        <f t="shared" si="96"/>
        <v>0.5</v>
      </c>
      <c r="AO126" s="189">
        <f t="shared" si="97"/>
        <v>0.5</v>
      </c>
      <c r="AP126" s="189">
        <f t="shared" si="98"/>
        <v>0.5</v>
      </c>
      <c r="AQ126" s="189">
        <f t="shared" si="99"/>
        <v>0.5</v>
      </c>
      <c r="AR126" s="189">
        <f t="shared" si="100"/>
        <v>0.5</v>
      </c>
      <c r="AS126" s="341"/>
      <c r="AT126" s="357">
        <v>1</v>
      </c>
      <c r="AU126" s="358"/>
      <c r="AV126" s="359">
        <v>1</v>
      </c>
      <c r="AW126" s="357"/>
      <c r="AX126" s="358"/>
      <c r="AY126" s="359"/>
      <c r="AZ126" s="357">
        <v>1</v>
      </c>
      <c r="BA126" s="358"/>
      <c r="BB126" s="359">
        <v>1</v>
      </c>
      <c r="BC126" s="357"/>
      <c r="BD126" s="358"/>
      <c r="BE126" s="359"/>
      <c r="BG126" s="193">
        <f t="shared" si="118"/>
        <v>1182</v>
      </c>
      <c r="BH126" s="220"/>
      <c r="BI126" s="195">
        <f t="shared" si="119"/>
        <v>0</v>
      </c>
      <c r="BJ126" s="196">
        <f t="shared" si="120"/>
        <v>197</v>
      </c>
      <c r="BK126" s="197">
        <f t="shared" si="121"/>
        <v>0</v>
      </c>
      <c r="BL126" s="195">
        <f t="shared" si="122"/>
        <v>0</v>
      </c>
      <c r="BM126" s="198"/>
      <c r="BN126" s="199">
        <f t="shared" si="123"/>
        <v>0</v>
      </c>
      <c r="BO126" s="197">
        <f t="shared" si="124"/>
        <v>1182</v>
      </c>
      <c r="BP126" s="198"/>
      <c r="BQ126" s="195">
        <f t="shared" si="125"/>
        <v>0</v>
      </c>
      <c r="BR126" s="196">
        <f t="shared" si="126"/>
        <v>197</v>
      </c>
      <c r="BS126" s="197">
        <f t="shared" si="127"/>
        <v>0</v>
      </c>
      <c r="BT126" s="195">
        <f t="shared" si="128"/>
        <v>0</v>
      </c>
      <c r="BU126" s="198"/>
      <c r="BV126" s="199">
        <f t="shared" si="129"/>
        <v>0</v>
      </c>
    </row>
    <row r="127" spans="1:74" ht="12">
      <c r="A127" s="225">
        <v>77</v>
      </c>
      <c r="B127" s="226">
        <v>4</v>
      </c>
      <c r="C127" s="428" t="s">
        <v>226</v>
      </c>
      <c r="D127" s="227" t="s">
        <v>260</v>
      </c>
      <c r="E127" s="228">
        <v>451.615</v>
      </c>
      <c r="F127" s="229" t="s">
        <v>261</v>
      </c>
      <c r="G127" s="226" t="s">
        <v>126</v>
      </c>
      <c r="H127" s="226" t="s">
        <v>133</v>
      </c>
      <c r="I127" s="230">
        <v>210</v>
      </c>
      <c r="J127" s="230">
        <v>0</v>
      </c>
      <c r="K127" s="384" t="s">
        <v>127</v>
      </c>
      <c r="L127" s="232">
        <v>1</v>
      </c>
      <c r="M127" s="233">
        <v>3</v>
      </c>
      <c r="N127" s="446">
        <f t="shared" si="102"/>
        <v>630</v>
      </c>
      <c r="O127" s="385"/>
      <c r="P127" s="234"/>
      <c r="Q127" s="235">
        <f t="shared" si="103"/>
        <v>315</v>
      </c>
      <c r="R127" s="236"/>
      <c r="S127" s="237">
        <f t="shared" si="104"/>
        <v>0</v>
      </c>
      <c r="T127" s="238">
        <f t="shared" si="105"/>
        <v>105</v>
      </c>
      <c r="U127" s="235">
        <f t="shared" si="106"/>
        <v>0</v>
      </c>
      <c r="V127" s="237">
        <f t="shared" si="107"/>
        <v>0</v>
      </c>
      <c r="W127" s="236"/>
      <c r="X127" s="239">
        <f t="shared" si="108"/>
        <v>0</v>
      </c>
      <c r="Y127" s="355">
        <f t="shared" si="109"/>
        <v>420</v>
      </c>
      <c r="Z127" s="235">
        <f t="shared" si="110"/>
        <v>315</v>
      </c>
      <c r="AA127" s="236"/>
      <c r="AB127" s="237">
        <f t="shared" si="111"/>
        <v>0</v>
      </c>
      <c r="AC127" s="238">
        <f t="shared" si="112"/>
        <v>105</v>
      </c>
      <c r="AD127" s="235">
        <f t="shared" si="113"/>
        <v>0</v>
      </c>
      <c r="AE127" s="237">
        <f t="shared" si="114"/>
        <v>0</v>
      </c>
      <c r="AF127" s="356"/>
      <c r="AG127" s="239">
        <f t="shared" si="115"/>
        <v>0</v>
      </c>
      <c r="AH127" s="240">
        <f t="shared" si="116"/>
        <v>420</v>
      </c>
      <c r="AI127" s="240">
        <f t="shared" si="117"/>
        <v>840</v>
      </c>
      <c r="AJ127" s="421">
        <v>0.25</v>
      </c>
      <c r="AK127" s="422" t="s">
        <v>128</v>
      </c>
      <c r="AL127" s="422">
        <v>0.25</v>
      </c>
      <c r="AM127" s="423" t="s">
        <v>128</v>
      </c>
      <c r="AN127" s="189">
        <f t="shared" si="96"/>
        <v>0.5</v>
      </c>
      <c r="AO127" s="189">
        <f t="shared" si="97"/>
        <v>0.5</v>
      </c>
      <c r="AP127" s="189">
        <f t="shared" si="98"/>
        <v>0.5</v>
      </c>
      <c r="AQ127" s="189">
        <f t="shared" si="99"/>
        <v>0.5</v>
      </c>
      <c r="AR127" s="189">
        <f t="shared" si="100"/>
        <v>0.5</v>
      </c>
      <c r="AS127" s="341"/>
      <c r="AT127" s="357">
        <v>1</v>
      </c>
      <c r="AU127" s="358"/>
      <c r="AV127" s="359">
        <v>1</v>
      </c>
      <c r="AW127" s="357"/>
      <c r="AX127" s="358"/>
      <c r="AY127" s="359"/>
      <c r="AZ127" s="357">
        <v>1</v>
      </c>
      <c r="BA127" s="358"/>
      <c r="BB127" s="359">
        <v>1</v>
      </c>
      <c r="BC127" s="357"/>
      <c r="BD127" s="358"/>
      <c r="BE127" s="359"/>
      <c r="BG127" s="193">
        <f t="shared" si="118"/>
        <v>630</v>
      </c>
      <c r="BH127" s="220"/>
      <c r="BI127" s="195">
        <f t="shared" si="119"/>
        <v>0</v>
      </c>
      <c r="BJ127" s="196">
        <f t="shared" si="120"/>
        <v>210</v>
      </c>
      <c r="BK127" s="197">
        <f t="shared" si="121"/>
        <v>0</v>
      </c>
      <c r="BL127" s="195">
        <f t="shared" si="122"/>
        <v>0</v>
      </c>
      <c r="BM127" s="198"/>
      <c r="BN127" s="199">
        <f t="shared" si="123"/>
        <v>0</v>
      </c>
      <c r="BO127" s="197">
        <f t="shared" si="124"/>
        <v>630</v>
      </c>
      <c r="BP127" s="198"/>
      <c r="BQ127" s="195">
        <f t="shared" si="125"/>
        <v>0</v>
      </c>
      <c r="BR127" s="196">
        <f t="shared" si="126"/>
        <v>210</v>
      </c>
      <c r="BS127" s="197">
        <f t="shared" si="127"/>
        <v>0</v>
      </c>
      <c r="BT127" s="195">
        <f t="shared" si="128"/>
        <v>0</v>
      </c>
      <c r="BU127" s="198"/>
      <c r="BV127" s="199">
        <f t="shared" si="129"/>
        <v>0</v>
      </c>
    </row>
    <row r="128" spans="1:74" ht="12">
      <c r="A128" s="225">
        <v>78</v>
      </c>
      <c r="B128" s="226">
        <v>4</v>
      </c>
      <c r="C128" s="361" t="s">
        <v>226</v>
      </c>
      <c r="D128" s="227" t="s">
        <v>262</v>
      </c>
      <c r="E128" s="228">
        <v>451.825</v>
      </c>
      <c r="F128" s="229" t="s">
        <v>261</v>
      </c>
      <c r="G128" s="226" t="s">
        <v>132</v>
      </c>
      <c r="H128" s="226" t="s">
        <v>133</v>
      </c>
      <c r="I128" s="230">
        <v>162</v>
      </c>
      <c r="J128" s="230">
        <f>I128</f>
        <v>162</v>
      </c>
      <c r="K128" s="384" t="s">
        <v>127</v>
      </c>
      <c r="L128" s="232">
        <v>1</v>
      </c>
      <c r="M128" s="233">
        <v>3</v>
      </c>
      <c r="N128" s="446">
        <f t="shared" si="102"/>
        <v>972</v>
      </c>
      <c r="O128" s="385"/>
      <c r="P128" s="234"/>
      <c r="Q128" s="235">
        <f t="shared" si="103"/>
        <v>486</v>
      </c>
      <c r="R128" s="236"/>
      <c r="S128" s="237">
        <f t="shared" si="104"/>
        <v>0</v>
      </c>
      <c r="T128" s="238">
        <f t="shared" si="105"/>
        <v>81</v>
      </c>
      <c r="U128" s="235">
        <f t="shared" si="106"/>
        <v>0</v>
      </c>
      <c r="V128" s="237">
        <f t="shared" si="107"/>
        <v>0</v>
      </c>
      <c r="W128" s="236"/>
      <c r="X128" s="239">
        <f t="shared" si="108"/>
        <v>0</v>
      </c>
      <c r="Y128" s="355">
        <f t="shared" si="109"/>
        <v>567</v>
      </c>
      <c r="Z128" s="235">
        <f t="shared" si="110"/>
        <v>486</v>
      </c>
      <c r="AA128" s="236"/>
      <c r="AB128" s="237">
        <f t="shared" si="111"/>
        <v>0</v>
      </c>
      <c r="AC128" s="238">
        <f t="shared" si="112"/>
        <v>81</v>
      </c>
      <c r="AD128" s="235">
        <f t="shared" si="113"/>
        <v>0</v>
      </c>
      <c r="AE128" s="237">
        <f t="shared" si="114"/>
        <v>0</v>
      </c>
      <c r="AF128" s="356"/>
      <c r="AG128" s="239">
        <f t="shared" si="115"/>
        <v>0</v>
      </c>
      <c r="AH128" s="240">
        <f t="shared" si="116"/>
        <v>567</v>
      </c>
      <c r="AI128" s="240">
        <f t="shared" si="117"/>
        <v>1134</v>
      </c>
      <c r="AJ128" s="421">
        <v>0.25</v>
      </c>
      <c r="AK128" s="422" t="s">
        <v>128</v>
      </c>
      <c r="AL128" s="422">
        <v>0.25</v>
      </c>
      <c r="AM128" s="423" t="s">
        <v>128</v>
      </c>
      <c r="AN128" s="189">
        <f t="shared" si="96"/>
        <v>0.5</v>
      </c>
      <c r="AO128" s="189">
        <f t="shared" si="97"/>
        <v>0.5</v>
      </c>
      <c r="AP128" s="189">
        <f t="shared" si="98"/>
        <v>0.5</v>
      </c>
      <c r="AQ128" s="189">
        <f t="shared" si="99"/>
        <v>0.5</v>
      </c>
      <c r="AR128" s="189">
        <f t="shared" si="100"/>
        <v>0.5</v>
      </c>
      <c r="AS128" s="341"/>
      <c r="AT128" s="357">
        <v>1</v>
      </c>
      <c r="AU128" s="358"/>
      <c r="AV128" s="359">
        <v>1</v>
      </c>
      <c r="AW128" s="357"/>
      <c r="AX128" s="358"/>
      <c r="AY128" s="359"/>
      <c r="AZ128" s="357">
        <v>1</v>
      </c>
      <c r="BA128" s="358"/>
      <c r="BB128" s="359">
        <v>1</v>
      </c>
      <c r="BC128" s="357"/>
      <c r="BD128" s="358"/>
      <c r="BE128" s="359"/>
      <c r="BG128" s="193">
        <f t="shared" si="118"/>
        <v>972</v>
      </c>
      <c r="BH128" s="220"/>
      <c r="BI128" s="195">
        <f t="shared" si="119"/>
        <v>0</v>
      </c>
      <c r="BJ128" s="196">
        <f t="shared" si="120"/>
        <v>162</v>
      </c>
      <c r="BK128" s="197">
        <f t="shared" si="121"/>
        <v>0</v>
      </c>
      <c r="BL128" s="195">
        <f t="shared" si="122"/>
        <v>0</v>
      </c>
      <c r="BM128" s="198"/>
      <c r="BN128" s="199">
        <f t="shared" si="123"/>
        <v>0</v>
      </c>
      <c r="BO128" s="197">
        <f t="shared" si="124"/>
        <v>972</v>
      </c>
      <c r="BP128" s="198"/>
      <c r="BQ128" s="195">
        <f t="shared" si="125"/>
        <v>0</v>
      </c>
      <c r="BR128" s="196">
        <f t="shared" si="126"/>
        <v>162</v>
      </c>
      <c r="BS128" s="197">
        <f t="shared" si="127"/>
        <v>0</v>
      </c>
      <c r="BT128" s="195">
        <f t="shared" si="128"/>
        <v>0</v>
      </c>
      <c r="BU128" s="198"/>
      <c r="BV128" s="199">
        <f t="shared" si="129"/>
        <v>0</v>
      </c>
    </row>
    <row r="129" spans="1:74" ht="12">
      <c r="A129" s="225">
        <v>79</v>
      </c>
      <c r="B129" s="226">
        <v>4</v>
      </c>
      <c r="C129" s="428" t="s">
        <v>226</v>
      </c>
      <c r="D129" s="227" t="s">
        <v>263</v>
      </c>
      <c r="E129" s="228">
        <v>454.93</v>
      </c>
      <c r="F129" s="229" t="s">
        <v>261</v>
      </c>
      <c r="G129" s="226" t="s">
        <v>132</v>
      </c>
      <c r="H129" s="226" t="s">
        <v>133</v>
      </c>
      <c r="I129" s="230">
        <v>527</v>
      </c>
      <c r="J129" s="230">
        <f>I129</f>
        <v>527</v>
      </c>
      <c r="K129" s="384" t="s">
        <v>127</v>
      </c>
      <c r="L129" s="232">
        <v>1</v>
      </c>
      <c r="M129" s="233">
        <v>3</v>
      </c>
      <c r="N129" s="446">
        <f t="shared" si="102"/>
        <v>3162</v>
      </c>
      <c r="O129" s="385"/>
      <c r="P129" s="234"/>
      <c r="Q129" s="235">
        <f t="shared" si="103"/>
        <v>1581</v>
      </c>
      <c r="R129" s="236"/>
      <c r="S129" s="237">
        <f t="shared" si="104"/>
        <v>0</v>
      </c>
      <c r="T129" s="238">
        <f t="shared" si="105"/>
        <v>263.5</v>
      </c>
      <c r="U129" s="235">
        <f t="shared" si="106"/>
        <v>0</v>
      </c>
      <c r="V129" s="237">
        <f t="shared" si="107"/>
        <v>0</v>
      </c>
      <c r="W129" s="236"/>
      <c r="X129" s="239">
        <f t="shared" si="108"/>
        <v>0</v>
      </c>
      <c r="Y129" s="355">
        <f t="shared" si="109"/>
        <v>1844.5</v>
      </c>
      <c r="Z129" s="235">
        <f t="shared" si="110"/>
        <v>1581</v>
      </c>
      <c r="AA129" s="236"/>
      <c r="AB129" s="237">
        <f t="shared" si="111"/>
        <v>0</v>
      </c>
      <c r="AC129" s="238">
        <f t="shared" si="112"/>
        <v>263.5</v>
      </c>
      <c r="AD129" s="235">
        <f t="shared" si="113"/>
        <v>0</v>
      </c>
      <c r="AE129" s="237">
        <f t="shared" si="114"/>
        <v>0</v>
      </c>
      <c r="AF129" s="356"/>
      <c r="AG129" s="239">
        <f t="shared" si="115"/>
        <v>0</v>
      </c>
      <c r="AH129" s="240">
        <f t="shared" si="116"/>
        <v>1844.5</v>
      </c>
      <c r="AI129" s="240">
        <f t="shared" si="117"/>
        <v>3689</v>
      </c>
      <c r="AJ129" s="421">
        <v>0.5</v>
      </c>
      <c r="AK129" s="422" t="s">
        <v>128</v>
      </c>
      <c r="AL129" s="422">
        <v>0.5</v>
      </c>
      <c r="AM129" s="423" t="s">
        <v>128</v>
      </c>
      <c r="AN129" s="189">
        <f t="shared" si="96"/>
        <v>0.5</v>
      </c>
      <c r="AO129" s="189">
        <f t="shared" si="97"/>
        <v>0.5</v>
      </c>
      <c r="AP129" s="189">
        <f t="shared" si="98"/>
        <v>0.5</v>
      </c>
      <c r="AQ129" s="189">
        <f t="shared" si="99"/>
        <v>0.5</v>
      </c>
      <c r="AR129" s="189">
        <f t="shared" si="100"/>
        <v>0.5</v>
      </c>
      <c r="AS129" s="341"/>
      <c r="AT129" s="357">
        <v>1</v>
      </c>
      <c r="AU129" s="358"/>
      <c r="AV129" s="359">
        <v>1</v>
      </c>
      <c r="AW129" s="357"/>
      <c r="AX129" s="358"/>
      <c r="AY129" s="359"/>
      <c r="AZ129" s="357">
        <v>1</v>
      </c>
      <c r="BA129" s="358"/>
      <c r="BB129" s="359">
        <v>1</v>
      </c>
      <c r="BC129" s="357"/>
      <c r="BD129" s="358"/>
      <c r="BE129" s="359"/>
      <c r="BG129" s="193">
        <f t="shared" si="118"/>
        <v>3162</v>
      </c>
      <c r="BH129" s="220"/>
      <c r="BI129" s="195">
        <f t="shared" si="119"/>
        <v>0</v>
      </c>
      <c r="BJ129" s="196">
        <f t="shared" si="120"/>
        <v>527</v>
      </c>
      <c r="BK129" s="197">
        <f t="shared" si="121"/>
        <v>0</v>
      </c>
      <c r="BL129" s="195">
        <f t="shared" si="122"/>
        <v>0</v>
      </c>
      <c r="BM129" s="198"/>
      <c r="BN129" s="199">
        <f t="shared" si="123"/>
        <v>0</v>
      </c>
      <c r="BO129" s="197">
        <f t="shared" si="124"/>
        <v>3162</v>
      </c>
      <c r="BP129" s="198"/>
      <c r="BQ129" s="195">
        <f t="shared" si="125"/>
        <v>0</v>
      </c>
      <c r="BR129" s="196">
        <f t="shared" si="126"/>
        <v>527</v>
      </c>
      <c r="BS129" s="197">
        <f t="shared" si="127"/>
        <v>0</v>
      </c>
      <c r="BT129" s="195">
        <f t="shared" si="128"/>
        <v>0</v>
      </c>
      <c r="BU129" s="198"/>
      <c r="BV129" s="199">
        <f t="shared" si="129"/>
        <v>0</v>
      </c>
    </row>
    <row r="130" spans="1:74" ht="12">
      <c r="A130" s="225">
        <v>80</v>
      </c>
      <c r="B130" s="226">
        <v>4</v>
      </c>
      <c r="C130" s="361" t="s">
        <v>226</v>
      </c>
      <c r="D130" s="227" t="s">
        <v>264</v>
      </c>
      <c r="E130" s="228">
        <v>467.01</v>
      </c>
      <c r="F130" s="229" t="s">
        <v>265</v>
      </c>
      <c r="G130" s="226" t="s">
        <v>132</v>
      </c>
      <c r="H130" s="226" t="s">
        <v>133</v>
      </c>
      <c r="I130" s="230">
        <v>127</v>
      </c>
      <c r="J130" s="230">
        <f>I130</f>
        <v>127</v>
      </c>
      <c r="K130" s="384" t="s">
        <v>253</v>
      </c>
      <c r="L130" s="232">
        <v>1</v>
      </c>
      <c r="M130" s="233">
        <v>3</v>
      </c>
      <c r="N130" s="446">
        <f t="shared" si="102"/>
        <v>762</v>
      </c>
      <c r="O130" s="385"/>
      <c r="P130" s="234"/>
      <c r="Q130" s="235">
        <f t="shared" si="103"/>
        <v>381</v>
      </c>
      <c r="R130" s="236"/>
      <c r="S130" s="237">
        <f t="shared" si="104"/>
        <v>0</v>
      </c>
      <c r="T130" s="238">
        <f t="shared" si="105"/>
        <v>63.5</v>
      </c>
      <c r="U130" s="235">
        <f t="shared" si="106"/>
        <v>0</v>
      </c>
      <c r="V130" s="237">
        <f t="shared" si="107"/>
        <v>0</v>
      </c>
      <c r="W130" s="236"/>
      <c r="X130" s="239">
        <f t="shared" si="108"/>
        <v>0</v>
      </c>
      <c r="Y130" s="355">
        <f t="shared" si="109"/>
        <v>444.5</v>
      </c>
      <c r="Z130" s="235">
        <f t="shared" si="110"/>
        <v>381</v>
      </c>
      <c r="AA130" s="236"/>
      <c r="AB130" s="237">
        <f t="shared" si="111"/>
        <v>0</v>
      </c>
      <c r="AC130" s="238">
        <f t="shared" si="112"/>
        <v>63.5</v>
      </c>
      <c r="AD130" s="235">
        <f t="shared" si="113"/>
        <v>0</v>
      </c>
      <c r="AE130" s="237">
        <f t="shared" si="114"/>
        <v>0</v>
      </c>
      <c r="AF130" s="356"/>
      <c r="AG130" s="239">
        <f t="shared" si="115"/>
        <v>0</v>
      </c>
      <c r="AH130" s="240">
        <f t="shared" si="116"/>
        <v>444.5</v>
      </c>
      <c r="AI130" s="240">
        <f t="shared" si="117"/>
        <v>889</v>
      </c>
      <c r="AJ130" s="421">
        <v>0.33</v>
      </c>
      <c r="AK130" s="422" t="s">
        <v>128</v>
      </c>
      <c r="AL130" s="422">
        <v>0.33</v>
      </c>
      <c r="AM130" s="423" t="s">
        <v>128</v>
      </c>
      <c r="AN130" s="189">
        <f t="shared" si="96"/>
        <v>0.5</v>
      </c>
      <c r="AO130" s="189">
        <f t="shared" si="97"/>
        <v>0.5</v>
      </c>
      <c r="AP130" s="189">
        <f t="shared" si="98"/>
        <v>0.5</v>
      </c>
      <c r="AQ130" s="189">
        <f t="shared" si="99"/>
        <v>0.5</v>
      </c>
      <c r="AR130" s="189">
        <f t="shared" si="100"/>
        <v>0.5</v>
      </c>
      <c r="AS130" s="341"/>
      <c r="AT130" s="357">
        <v>1</v>
      </c>
      <c r="AU130" s="358"/>
      <c r="AV130" s="359">
        <v>1</v>
      </c>
      <c r="AW130" s="357"/>
      <c r="AX130" s="358"/>
      <c r="AY130" s="359"/>
      <c r="AZ130" s="357">
        <v>1</v>
      </c>
      <c r="BA130" s="358"/>
      <c r="BB130" s="359">
        <v>1</v>
      </c>
      <c r="BC130" s="357"/>
      <c r="BD130" s="358"/>
      <c r="BE130" s="359"/>
      <c r="BG130" s="193">
        <f t="shared" si="118"/>
        <v>762</v>
      </c>
      <c r="BH130" s="220"/>
      <c r="BI130" s="195">
        <f t="shared" si="119"/>
        <v>0</v>
      </c>
      <c r="BJ130" s="196">
        <f t="shared" si="120"/>
        <v>127</v>
      </c>
      <c r="BK130" s="197">
        <f t="shared" si="121"/>
        <v>0</v>
      </c>
      <c r="BL130" s="195">
        <f t="shared" si="122"/>
        <v>0</v>
      </c>
      <c r="BM130" s="198"/>
      <c r="BN130" s="199">
        <f t="shared" si="123"/>
        <v>0</v>
      </c>
      <c r="BO130" s="197">
        <f t="shared" si="124"/>
        <v>762</v>
      </c>
      <c r="BP130" s="198"/>
      <c r="BQ130" s="195">
        <f t="shared" si="125"/>
        <v>0</v>
      </c>
      <c r="BR130" s="196">
        <f t="shared" si="126"/>
        <v>127</v>
      </c>
      <c r="BS130" s="197">
        <f t="shared" si="127"/>
        <v>0</v>
      </c>
      <c r="BT130" s="195">
        <f t="shared" si="128"/>
        <v>0</v>
      </c>
      <c r="BU130" s="198"/>
      <c r="BV130" s="199">
        <f t="shared" si="129"/>
        <v>0</v>
      </c>
    </row>
    <row r="131" spans="1:74" s="367" customFormat="1" ht="12">
      <c r="A131" s="360">
        <v>81</v>
      </c>
      <c r="B131" s="361">
        <v>4</v>
      </c>
      <c r="C131" s="428" t="s">
        <v>266</v>
      </c>
      <c r="D131" s="227" t="s">
        <v>267</v>
      </c>
      <c r="E131" s="362">
        <v>1.12</v>
      </c>
      <c r="F131" s="229" t="s">
        <v>268</v>
      </c>
      <c r="G131" s="361" t="s">
        <v>132</v>
      </c>
      <c r="H131" s="226" t="s">
        <v>133</v>
      </c>
      <c r="I131" s="364">
        <v>697.4</v>
      </c>
      <c r="J131" s="364">
        <v>694.7</v>
      </c>
      <c r="K131" s="231" t="s">
        <v>127</v>
      </c>
      <c r="L131" s="232">
        <v>1</v>
      </c>
      <c r="M131" s="365">
        <v>4</v>
      </c>
      <c r="N131" s="446">
        <f t="shared" si="102"/>
        <v>5568.4</v>
      </c>
      <c r="O131" s="366"/>
      <c r="P131" s="234"/>
      <c r="Q131" s="235">
        <f t="shared" si="103"/>
        <v>2784.2</v>
      </c>
      <c r="R131" s="236"/>
      <c r="S131" s="237">
        <f t="shared" si="104"/>
        <v>0</v>
      </c>
      <c r="T131" s="238">
        <f t="shared" si="105"/>
        <v>348.7</v>
      </c>
      <c r="U131" s="235">
        <f t="shared" si="106"/>
        <v>0</v>
      </c>
      <c r="V131" s="237">
        <f t="shared" si="107"/>
        <v>0</v>
      </c>
      <c r="W131" s="236"/>
      <c r="X131" s="239">
        <f t="shared" si="108"/>
        <v>0</v>
      </c>
      <c r="Y131" s="355">
        <f t="shared" si="109"/>
        <v>3132.8999999999996</v>
      </c>
      <c r="Z131" s="235">
        <f t="shared" si="110"/>
        <v>2784.2</v>
      </c>
      <c r="AA131" s="236"/>
      <c r="AB131" s="237">
        <f t="shared" si="111"/>
        <v>0</v>
      </c>
      <c r="AC131" s="238">
        <f t="shared" si="112"/>
        <v>348.7</v>
      </c>
      <c r="AD131" s="235">
        <f t="shared" si="113"/>
        <v>0</v>
      </c>
      <c r="AE131" s="237">
        <f t="shared" si="114"/>
        <v>0</v>
      </c>
      <c r="AF131" s="356"/>
      <c r="AG131" s="239">
        <f t="shared" si="115"/>
        <v>0</v>
      </c>
      <c r="AH131" s="240">
        <f t="shared" si="116"/>
        <v>3132.8999999999996</v>
      </c>
      <c r="AI131" s="240">
        <f t="shared" si="117"/>
        <v>6265.799999999999</v>
      </c>
      <c r="AJ131" s="421">
        <v>0.5</v>
      </c>
      <c r="AK131" s="422" t="s">
        <v>128</v>
      </c>
      <c r="AL131" s="422">
        <v>0.5</v>
      </c>
      <c r="AM131" s="423" t="s">
        <v>128</v>
      </c>
      <c r="AN131" s="189">
        <f t="shared" si="96"/>
        <v>0.5</v>
      </c>
      <c r="AO131" s="189">
        <f t="shared" si="97"/>
        <v>0.5</v>
      </c>
      <c r="AP131" s="189">
        <f t="shared" si="98"/>
        <v>0.5</v>
      </c>
      <c r="AQ131" s="189">
        <f t="shared" si="99"/>
        <v>0.5</v>
      </c>
      <c r="AR131" s="189">
        <f t="shared" si="100"/>
        <v>0.5</v>
      </c>
      <c r="AS131" s="341"/>
      <c r="AT131" s="357">
        <v>1</v>
      </c>
      <c r="AU131" s="358"/>
      <c r="AV131" s="359">
        <v>1</v>
      </c>
      <c r="AW131" s="357"/>
      <c r="AX131" s="358"/>
      <c r="AY131" s="359"/>
      <c r="AZ131" s="357">
        <v>1</v>
      </c>
      <c r="BA131" s="358"/>
      <c r="BB131" s="359">
        <v>1</v>
      </c>
      <c r="BC131" s="357"/>
      <c r="BD131" s="358"/>
      <c r="BE131" s="359"/>
      <c r="BG131" s="193">
        <f t="shared" si="118"/>
        <v>5568.4</v>
      </c>
      <c r="BH131" s="220"/>
      <c r="BI131" s="195">
        <f t="shared" si="119"/>
        <v>0</v>
      </c>
      <c r="BJ131" s="196">
        <f t="shared" si="120"/>
        <v>697.4</v>
      </c>
      <c r="BK131" s="197">
        <f t="shared" si="121"/>
        <v>0</v>
      </c>
      <c r="BL131" s="195">
        <f t="shared" si="122"/>
        <v>0</v>
      </c>
      <c r="BM131" s="198"/>
      <c r="BN131" s="199">
        <f t="shared" si="123"/>
        <v>0</v>
      </c>
      <c r="BO131" s="197">
        <f t="shared" si="124"/>
        <v>5568.4</v>
      </c>
      <c r="BP131" s="198"/>
      <c r="BQ131" s="195">
        <f t="shared" si="125"/>
        <v>0</v>
      </c>
      <c r="BR131" s="196">
        <f t="shared" si="126"/>
        <v>697.4</v>
      </c>
      <c r="BS131" s="197">
        <f t="shared" si="127"/>
        <v>0</v>
      </c>
      <c r="BT131" s="195">
        <f t="shared" si="128"/>
        <v>0</v>
      </c>
      <c r="BU131" s="198"/>
      <c r="BV131" s="199">
        <f t="shared" si="129"/>
        <v>0</v>
      </c>
    </row>
    <row r="132" spans="1:74" ht="12">
      <c r="A132" s="225">
        <v>82</v>
      </c>
      <c r="B132" s="226">
        <v>4</v>
      </c>
      <c r="C132" s="226" t="s">
        <v>269</v>
      </c>
      <c r="D132" s="227" t="s">
        <v>270</v>
      </c>
      <c r="E132" s="228">
        <v>0</v>
      </c>
      <c r="F132" s="229" t="s">
        <v>259</v>
      </c>
      <c r="G132" s="226" t="s">
        <v>132</v>
      </c>
      <c r="H132" s="226" t="s">
        <v>133</v>
      </c>
      <c r="I132" s="230">
        <v>145</v>
      </c>
      <c r="J132" s="230">
        <f>I132</f>
        <v>145</v>
      </c>
      <c r="K132" s="384" t="s">
        <v>127</v>
      </c>
      <c r="L132" s="232">
        <v>1</v>
      </c>
      <c r="M132" s="233">
        <v>3</v>
      </c>
      <c r="N132" s="446">
        <f t="shared" si="102"/>
        <v>870</v>
      </c>
      <c r="O132" s="385"/>
      <c r="P132" s="234"/>
      <c r="Q132" s="235">
        <f t="shared" si="103"/>
        <v>435</v>
      </c>
      <c r="R132" s="236"/>
      <c r="S132" s="237">
        <f t="shared" si="104"/>
        <v>0</v>
      </c>
      <c r="T132" s="238">
        <f t="shared" si="105"/>
        <v>72.5</v>
      </c>
      <c r="U132" s="235">
        <f t="shared" si="106"/>
        <v>0</v>
      </c>
      <c r="V132" s="237">
        <f t="shared" si="107"/>
        <v>0</v>
      </c>
      <c r="W132" s="236"/>
      <c r="X132" s="239">
        <f t="shared" si="108"/>
        <v>0</v>
      </c>
      <c r="Y132" s="355">
        <f t="shared" si="109"/>
        <v>507.5</v>
      </c>
      <c r="Z132" s="235">
        <f t="shared" si="110"/>
        <v>435</v>
      </c>
      <c r="AA132" s="236"/>
      <c r="AB132" s="237">
        <f t="shared" si="111"/>
        <v>0</v>
      </c>
      <c r="AC132" s="238">
        <f t="shared" si="112"/>
        <v>72.5</v>
      </c>
      <c r="AD132" s="235">
        <f t="shared" si="113"/>
        <v>0</v>
      </c>
      <c r="AE132" s="237">
        <f t="shared" si="114"/>
        <v>0</v>
      </c>
      <c r="AF132" s="356"/>
      <c r="AG132" s="239">
        <f t="shared" si="115"/>
        <v>0</v>
      </c>
      <c r="AH132" s="240">
        <f t="shared" si="116"/>
        <v>507.5</v>
      </c>
      <c r="AI132" s="240">
        <f t="shared" si="117"/>
        <v>1015</v>
      </c>
      <c r="AJ132" s="421">
        <v>0.33</v>
      </c>
      <c r="AK132" s="422" t="s">
        <v>128</v>
      </c>
      <c r="AL132" s="422">
        <v>0.33</v>
      </c>
      <c r="AM132" s="423" t="s">
        <v>128</v>
      </c>
      <c r="AN132" s="189">
        <f t="shared" si="96"/>
        <v>0.5</v>
      </c>
      <c r="AO132" s="189">
        <f t="shared" si="97"/>
        <v>0.5</v>
      </c>
      <c r="AP132" s="189">
        <f t="shared" si="98"/>
        <v>0.5</v>
      </c>
      <c r="AQ132" s="189">
        <f t="shared" si="99"/>
        <v>0.5</v>
      </c>
      <c r="AR132" s="189">
        <f t="shared" si="100"/>
        <v>0.5</v>
      </c>
      <c r="AS132" s="341"/>
      <c r="AT132" s="357">
        <v>1</v>
      </c>
      <c r="AU132" s="358"/>
      <c r="AV132" s="359">
        <v>1</v>
      </c>
      <c r="AW132" s="357"/>
      <c r="AX132" s="358"/>
      <c r="AY132" s="359"/>
      <c r="AZ132" s="357">
        <v>1</v>
      </c>
      <c r="BA132" s="358"/>
      <c r="BB132" s="359">
        <v>1</v>
      </c>
      <c r="BC132" s="357"/>
      <c r="BD132" s="358"/>
      <c r="BE132" s="359"/>
      <c r="BG132" s="193">
        <f t="shared" si="118"/>
        <v>870</v>
      </c>
      <c r="BH132" s="220"/>
      <c r="BI132" s="195">
        <f t="shared" si="119"/>
        <v>0</v>
      </c>
      <c r="BJ132" s="196">
        <f t="shared" si="120"/>
        <v>145</v>
      </c>
      <c r="BK132" s="197">
        <f t="shared" si="121"/>
        <v>0</v>
      </c>
      <c r="BL132" s="195">
        <f t="shared" si="122"/>
        <v>0</v>
      </c>
      <c r="BM132" s="198"/>
      <c r="BN132" s="199">
        <f t="shared" si="123"/>
        <v>0</v>
      </c>
      <c r="BO132" s="197">
        <f t="shared" si="124"/>
        <v>870</v>
      </c>
      <c r="BP132" s="198"/>
      <c r="BQ132" s="195">
        <f t="shared" si="125"/>
        <v>0</v>
      </c>
      <c r="BR132" s="196">
        <f t="shared" si="126"/>
        <v>145</v>
      </c>
      <c r="BS132" s="197">
        <f t="shared" si="127"/>
        <v>0</v>
      </c>
      <c r="BT132" s="195">
        <f t="shared" si="128"/>
        <v>0</v>
      </c>
      <c r="BU132" s="198"/>
      <c r="BV132" s="199">
        <f t="shared" si="129"/>
        <v>0</v>
      </c>
    </row>
    <row r="133" spans="1:74" ht="12">
      <c r="A133" s="200">
        <v>83</v>
      </c>
      <c r="B133" s="201">
        <v>4</v>
      </c>
      <c r="C133" s="201" t="s">
        <v>269</v>
      </c>
      <c r="D133" s="202" t="s">
        <v>271</v>
      </c>
      <c r="E133" s="203">
        <v>2.73</v>
      </c>
      <c r="F133" s="204" t="s">
        <v>259</v>
      </c>
      <c r="G133" s="201" t="s">
        <v>126</v>
      </c>
      <c r="H133" s="201"/>
      <c r="I133" s="205">
        <v>29</v>
      </c>
      <c r="J133" s="205">
        <v>0</v>
      </c>
      <c r="K133" s="382" t="s">
        <v>127</v>
      </c>
      <c r="L133" s="207">
        <v>0.5</v>
      </c>
      <c r="M133" s="208">
        <v>3</v>
      </c>
      <c r="N133" s="447">
        <f t="shared" si="102"/>
        <v>87</v>
      </c>
      <c r="O133" s="383"/>
      <c r="P133" s="209"/>
      <c r="Q133" s="210">
        <f t="shared" si="103"/>
        <v>43.5</v>
      </c>
      <c r="R133" s="211"/>
      <c r="S133" s="212">
        <f t="shared" si="104"/>
        <v>0</v>
      </c>
      <c r="T133" s="213">
        <f t="shared" si="105"/>
        <v>14.5</v>
      </c>
      <c r="U133" s="210">
        <f t="shared" si="106"/>
        <v>0</v>
      </c>
      <c r="V133" s="212">
        <f t="shared" si="107"/>
        <v>0</v>
      </c>
      <c r="W133" s="211"/>
      <c r="X133" s="214">
        <f t="shared" si="108"/>
        <v>0</v>
      </c>
      <c r="Y133" s="348">
        <f t="shared" si="109"/>
        <v>58</v>
      </c>
      <c r="Z133" s="210">
        <f t="shared" si="110"/>
        <v>0</v>
      </c>
      <c r="AA133" s="211"/>
      <c r="AB133" s="212">
        <f t="shared" si="111"/>
        <v>0</v>
      </c>
      <c r="AC133" s="213">
        <f t="shared" si="112"/>
        <v>0</v>
      </c>
      <c r="AD133" s="210">
        <f t="shared" si="113"/>
        <v>0</v>
      </c>
      <c r="AE133" s="212">
        <f t="shared" si="114"/>
        <v>0</v>
      </c>
      <c r="AF133" s="349"/>
      <c r="AG133" s="214">
        <f t="shared" si="115"/>
        <v>0</v>
      </c>
      <c r="AH133" s="215">
        <f t="shared" si="116"/>
        <v>0</v>
      </c>
      <c r="AI133" s="215">
        <f t="shared" si="117"/>
        <v>58</v>
      </c>
      <c r="AJ133" s="425">
        <v>0.33</v>
      </c>
      <c r="AK133" s="426" t="s">
        <v>128</v>
      </c>
      <c r="AL133" s="426" t="s">
        <v>128</v>
      </c>
      <c r="AM133" s="427" t="s">
        <v>128</v>
      </c>
      <c r="AN133" s="189">
        <f t="shared" si="96"/>
        <v>0.5</v>
      </c>
      <c r="AO133" s="189">
        <f t="shared" si="97"/>
        <v>0.5</v>
      </c>
      <c r="AP133" s="189">
        <f t="shared" si="98"/>
        <v>0.5</v>
      </c>
      <c r="AQ133" s="189">
        <f t="shared" si="99"/>
        <v>0.5</v>
      </c>
      <c r="AR133" s="189">
        <f t="shared" si="100"/>
        <v>0.5</v>
      </c>
      <c r="AS133" s="341"/>
      <c r="AT133" s="350">
        <v>1</v>
      </c>
      <c r="AU133" s="351"/>
      <c r="AV133" s="352">
        <v>1</v>
      </c>
      <c r="AW133" s="350"/>
      <c r="AX133" s="351"/>
      <c r="AY133" s="352"/>
      <c r="AZ133" s="350"/>
      <c r="BA133" s="351"/>
      <c r="BB133" s="352"/>
      <c r="BC133" s="350"/>
      <c r="BD133" s="351"/>
      <c r="BE133" s="352"/>
      <c r="BG133" s="193">
        <f t="shared" si="118"/>
        <v>87</v>
      </c>
      <c r="BH133" s="220"/>
      <c r="BI133" s="195">
        <f t="shared" si="119"/>
        <v>0</v>
      </c>
      <c r="BJ133" s="196">
        <f t="shared" si="120"/>
        <v>29</v>
      </c>
      <c r="BK133" s="197">
        <f t="shared" si="121"/>
        <v>0</v>
      </c>
      <c r="BL133" s="195">
        <f t="shared" si="122"/>
        <v>0</v>
      </c>
      <c r="BM133" s="198"/>
      <c r="BN133" s="199">
        <f t="shared" si="123"/>
        <v>0</v>
      </c>
      <c r="BO133" s="197">
        <f t="shared" si="124"/>
        <v>0</v>
      </c>
      <c r="BP133" s="198"/>
      <c r="BQ133" s="195">
        <f t="shared" si="125"/>
        <v>0</v>
      </c>
      <c r="BR133" s="196">
        <f t="shared" si="126"/>
        <v>0</v>
      </c>
      <c r="BS133" s="197">
        <f t="shared" si="127"/>
        <v>0</v>
      </c>
      <c r="BT133" s="195">
        <f t="shared" si="128"/>
        <v>0</v>
      </c>
      <c r="BU133" s="198"/>
      <c r="BV133" s="199">
        <f t="shared" si="129"/>
        <v>0</v>
      </c>
    </row>
    <row r="134" spans="1:74" ht="12">
      <c r="A134" s="200">
        <v>84</v>
      </c>
      <c r="B134" s="201">
        <v>4</v>
      </c>
      <c r="C134" s="201" t="s">
        <v>269</v>
      </c>
      <c r="D134" s="202" t="s">
        <v>272</v>
      </c>
      <c r="E134" s="203">
        <v>3.6</v>
      </c>
      <c r="F134" s="204" t="s">
        <v>273</v>
      </c>
      <c r="G134" s="201" t="s">
        <v>132</v>
      </c>
      <c r="H134" s="201" t="s">
        <v>133</v>
      </c>
      <c r="I134" s="205">
        <v>700</v>
      </c>
      <c r="J134" s="205">
        <f>I134</f>
        <v>700</v>
      </c>
      <c r="K134" s="382" t="s">
        <v>127</v>
      </c>
      <c r="L134" s="207">
        <v>0.5</v>
      </c>
      <c r="M134" s="208">
        <v>4</v>
      </c>
      <c r="N134" s="447">
        <f t="shared" si="102"/>
        <v>5600</v>
      </c>
      <c r="O134" s="383"/>
      <c r="P134" s="209"/>
      <c r="Q134" s="210">
        <f t="shared" si="103"/>
        <v>2800</v>
      </c>
      <c r="R134" s="211"/>
      <c r="S134" s="212">
        <f t="shared" si="104"/>
        <v>0</v>
      </c>
      <c r="T134" s="213">
        <f t="shared" si="105"/>
        <v>350</v>
      </c>
      <c r="U134" s="210">
        <f t="shared" si="106"/>
        <v>0</v>
      </c>
      <c r="V134" s="212">
        <f t="shared" si="107"/>
        <v>0</v>
      </c>
      <c r="W134" s="211"/>
      <c r="X134" s="214">
        <f t="shared" si="108"/>
        <v>0</v>
      </c>
      <c r="Y134" s="348">
        <f t="shared" si="109"/>
        <v>3150</v>
      </c>
      <c r="Z134" s="210">
        <f t="shared" si="110"/>
        <v>0</v>
      </c>
      <c r="AA134" s="211"/>
      <c r="AB134" s="212">
        <f t="shared" si="111"/>
        <v>0</v>
      </c>
      <c r="AC134" s="213">
        <f t="shared" si="112"/>
        <v>0</v>
      </c>
      <c r="AD134" s="210">
        <f t="shared" si="113"/>
        <v>0</v>
      </c>
      <c r="AE134" s="212">
        <f t="shared" si="114"/>
        <v>0</v>
      </c>
      <c r="AF134" s="349"/>
      <c r="AG134" s="214">
        <f t="shared" si="115"/>
        <v>0</v>
      </c>
      <c r="AH134" s="215">
        <f t="shared" si="116"/>
        <v>0</v>
      </c>
      <c r="AI134" s="215">
        <f t="shared" si="117"/>
        <v>3150</v>
      </c>
      <c r="AJ134" s="425">
        <v>0.33</v>
      </c>
      <c r="AK134" s="426" t="s">
        <v>128</v>
      </c>
      <c r="AL134" s="426" t="s">
        <v>128</v>
      </c>
      <c r="AM134" s="427" t="s">
        <v>128</v>
      </c>
      <c r="AN134" s="189">
        <f t="shared" si="96"/>
        <v>0.5</v>
      </c>
      <c r="AO134" s="189">
        <f t="shared" si="97"/>
        <v>0.5</v>
      </c>
      <c r="AP134" s="189">
        <f t="shared" si="98"/>
        <v>0.5</v>
      </c>
      <c r="AQ134" s="189">
        <f t="shared" si="99"/>
        <v>0.5</v>
      </c>
      <c r="AR134" s="189">
        <f t="shared" si="100"/>
        <v>0.5</v>
      </c>
      <c r="AS134" s="341"/>
      <c r="AT134" s="350">
        <v>1</v>
      </c>
      <c r="AU134" s="351"/>
      <c r="AV134" s="352">
        <v>1</v>
      </c>
      <c r="AW134" s="350"/>
      <c r="AX134" s="351"/>
      <c r="AY134" s="352"/>
      <c r="AZ134" s="350"/>
      <c r="BA134" s="351"/>
      <c r="BB134" s="352"/>
      <c r="BC134" s="350"/>
      <c r="BD134" s="351"/>
      <c r="BE134" s="352"/>
      <c r="BG134" s="193">
        <f t="shared" si="118"/>
        <v>5600</v>
      </c>
      <c r="BH134" s="220"/>
      <c r="BI134" s="195">
        <f t="shared" si="119"/>
        <v>0</v>
      </c>
      <c r="BJ134" s="196">
        <f t="shared" si="120"/>
        <v>700</v>
      </c>
      <c r="BK134" s="197">
        <f t="shared" si="121"/>
        <v>0</v>
      </c>
      <c r="BL134" s="195">
        <f t="shared" si="122"/>
        <v>0</v>
      </c>
      <c r="BM134" s="198"/>
      <c r="BN134" s="199">
        <f t="shared" si="123"/>
        <v>0</v>
      </c>
      <c r="BO134" s="197">
        <f t="shared" si="124"/>
        <v>0</v>
      </c>
      <c r="BP134" s="198"/>
      <c r="BQ134" s="195">
        <f t="shared" si="125"/>
        <v>0</v>
      </c>
      <c r="BR134" s="196">
        <f t="shared" si="126"/>
        <v>0</v>
      </c>
      <c r="BS134" s="197">
        <f t="shared" si="127"/>
        <v>0</v>
      </c>
      <c r="BT134" s="195">
        <f t="shared" si="128"/>
        <v>0</v>
      </c>
      <c r="BU134" s="198"/>
      <c r="BV134" s="199">
        <f t="shared" si="129"/>
        <v>0</v>
      </c>
    </row>
    <row r="135" spans="1:74" ht="12">
      <c r="A135" s="225">
        <v>85</v>
      </c>
      <c r="B135" s="226">
        <v>4</v>
      </c>
      <c r="C135" s="226" t="s">
        <v>269</v>
      </c>
      <c r="D135" s="227" t="s">
        <v>274</v>
      </c>
      <c r="E135" s="228">
        <v>5.17</v>
      </c>
      <c r="F135" s="229" t="s">
        <v>259</v>
      </c>
      <c r="G135" s="226" t="s">
        <v>132</v>
      </c>
      <c r="H135" s="226"/>
      <c r="I135" s="230">
        <v>25</v>
      </c>
      <c r="J135" s="230">
        <f>I135</f>
        <v>25</v>
      </c>
      <c r="K135" s="384" t="s">
        <v>127</v>
      </c>
      <c r="L135" s="232">
        <v>1</v>
      </c>
      <c r="M135" s="233">
        <v>3</v>
      </c>
      <c r="N135" s="446">
        <f t="shared" si="102"/>
        <v>150</v>
      </c>
      <c r="O135" s="385"/>
      <c r="P135" s="234"/>
      <c r="Q135" s="235">
        <f t="shared" si="103"/>
        <v>75</v>
      </c>
      <c r="R135" s="236"/>
      <c r="S135" s="237">
        <f t="shared" si="104"/>
        <v>0</v>
      </c>
      <c r="T135" s="238">
        <f t="shared" si="105"/>
        <v>12.5</v>
      </c>
      <c r="U135" s="235">
        <f t="shared" si="106"/>
        <v>0</v>
      </c>
      <c r="V135" s="237">
        <f t="shared" si="107"/>
        <v>0</v>
      </c>
      <c r="W135" s="236"/>
      <c r="X135" s="239">
        <f t="shared" si="108"/>
        <v>0</v>
      </c>
      <c r="Y135" s="355">
        <f t="shared" si="109"/>
        <v>87.5</v>
      </c>
      <c r="Z135" s="235">
        <f t="shared" si="110"/>
        <v>75</v>
      </c>
      <c r="AA135" s="236"/>
      <c r="AB135" s="237">
        <f t="shared" si="111"/>
        <v>0</v>
      </c>
      <c r="AC135" s="238">
        <f t="shared" si="112"/>
        <v>12.5</v>
      </c>
      <c r="AD135" s="235">
        <f t="shared" si="113"/>
        <v>0</v>
      </c>
      <c r="AE135" s="237">
        <f t="shared" si="114"/>
        <v>0</v>
      </c>
      <c r="AF135" s="356"/>
      <c r="AG135" s="239">
        <f t="shared" si="115"/>
        <v>0</v>
      </c>
      <c r="AH135" s="240">
        <f t="shared" si="116"/>
        <v>87.5</v>
      </c>
      <c r="AI135" s="240">
        <f t="shared" si="117"/>
        <v>175</v>
      </c>
      <c r="AJ135" s="421">
        <v>0.33</v>
      </c>
      <c r="AK135" s="422" t="s">
        <v>128</v>
      </c>
      <c r="AL135" s="422">
        <v>0.33</v>
      </c>
      <c r="AM135" s="423" t="s">
        <v>128</v>
      </c>
      <c r="AN135" s="189">
        <f t="shared" si="96"/>
        <v>0.5</v>
      </c>
      <c r="AO135" s="189">
        <f t="shared" si="97"/>
        <v>0.5</v>
      </c>
      <c r="AP135" s="189">
        <f t="shared" si="98"/>
        <v>0.5</v>
      </c>
      <c r="AQ135" s="189">
        <f t="shared" si="99"/>
        <v>0.5</v>
      </c>
      <c r="AR135" s="189">
        <f t="shared" si="100"/>
        <v>0.5</v>
      </c>
      <c r="AS135" s="341"/>
      <c r="AT135" s="357">
        <v>1</v>
      </c>
      <c r="AU135" s="358"/>
      <c r="AV135" s="359">
        <v>1</v>
      </c>
      <c r="AW135" s="357"/>
      <c r="AX135" s="358"/>
      <c r="AY135" s="359"/>
      <c r="AZ135" s="357">
        <v>1</v>
      </c>
      <c r="BA135" s="358"/>
      <c r="BB135" s="359">
        <v>1</v>
      </c>
      <c r="BC135" s="357"/>
      <c r="BD135" s="358"/>
      <c r="BE135" s="359"/>
      <c r="BG135" s="193">
        <f t="shared" si="118"/>
        <v>150</v>
      </c>
      <c r="BH135" s="220"/>
      <c r="BI135" s="195">
        <f t="shared" si="119"/>
        <v>0</v>
      </c>
      <c r="BJ135" s="196">
        <f t="shared" si="120"/>
        <v>25</v>
      </c>
      <c r="BK135" s="197">
        <f t="shared" si="121"/>
        <v>0</v>
      </c>
      <c r="BL135" s="195">
        <f t="shared" si="122"/>
        <v>0</v>
      </c>
      <c r="BM135" s="198"/>
      <c r="BN135" s="199">
        <f t="shared" si="123"/>
        <v>0</v>
      </c>
      <c r="BO135" s="197">
        <f t="shared" si="124"/>
        <v>150</v>
      </c>
      <c r="BP135" s="198"/>
      <c r="BQ135" s="195">
        <f t="shared" si="125"/>
        <v>0</v>
      </c>
      <c r="BR135" s="196">
        <f t="shared" si="126"/>
        <v>25</v>
      </c>
      <c r="BS135" s="197">
        <f t="shared" si="127"/>
        <v>0</v>
      </c>
      <c r="BT135" s="195">
        <f t="shared" si="128"/>
        <v>0</v>
      </c>
      <c r="BU135" s="198"/>
      <c r="BV135" s="199">
        <f t="shared" si="129"/>
        <v>0</v>
      </c>
    </row>
    <row r="136" spans="1:74" ht="12">
      <c r="A136" s="200">
        <v>86</v>
      </c>
      <c r="B136" s="201">
        <v>4</v>
      </c>
      <c r="C136" s="201" t="s">
        <v>269</v>
      </c>
      <c r="D136" s="202" t="s">
        <v>275</v>
      </c>
      <c r="E136" s="203">
        <v>6.14</v>
      </c>
      <c r="F136" s="204" t="s">
        <v>259</v>
      </c>
      <c r="G136" s="201" t="s">
        <v>132</v>
      </c>
      <c r="H136" s="201"/>
      <c r="I136" s="205">
        <v>30</v>
      </c>
      <c r="J136" s="205">
        <f>I136</f>
        <v>30</v>
      </c>
      <c r="K136" s="382" t="s">
        <v>127</v>
      </c>
      <c r="L136" s="207">
        <v>0.5</v>
      </c>
      <c r="M136" s="208">
        <v>3</v>
      </c>
      <c r="N136" s="447">
        <f t="shared" si="102"/>
        <v>180</v>
      </c>
      <c r="O136" s="383"/>
      <c r="P136" s="209"/>
      <c r="Q136" s="210">
        <f t="shared" si="103"/>
        <v>90</v>
      </c>
      <c r="R136" s="211"/>
      <c r="S136" s="212">
        <f t="shared" si="104"/>
        <v>0</v>
      </c>
      <c r="T136" s="213">
        <f t="shared" si="105"/>
        <v>15</v>
      </c>
      <c r="U136" s="210">
        <f t="shared" si="106"/>
        <v>0</v>
      </c>
      <c r="V136" s="212">
        <f t="shared" si="107"/>
        <v>0</v>
      </c>
      <c r="W136" s="211"/>
      <c r="X136" s="214">
        <f t="shared" si="108"/>
        <v>0</v>
      </c>
      <c r="Y136" s="348">
        <f t="shared" si="109"/>
        <v>105</v>
      </c>
      <c r="Z136" s="210">
        <f t="shared" si="110"/>
        <v>0</v>
      </c>
      <c r="AA136" s="211"/>
      <c r="AB136" s="212">
        <f t="shared" si="111"/>
        <v>0</v>
      </c>
      <c r="AC136" s="213">
        <f t="shared" si="112"/>
        <v>0</v>
      </c>
      <c r="AD136" s="210">
        <f t="shared" si="113"/>
        <v>0</v>
      </c>
      <c r="AE136" s="212">
        <f t="shared" si="114"/>
        <v>0</v>
      </c>
      <c r="AF136" s="349"/>
      <c r="AG136" s="214">
        <f t="shared" si="115"/>
        <v>0</v>
      </c>
      <c r="AH136" s="215">
        <f t="shared" si="116"/>
        <v>0</v>
      </c>
      <c r="AI136" s="215">
        <f t="shared" si="117"/>
        <v>105</v>
      </c>
      <c r="AJ136" s="425">
        <v>0.33</v>
      </c>
      <c r="AK136" s="426" t="s">
        <v>128</v>
      </c>
      <c r="AL136" s="426" t="s">
        <v>128</v>
      </c>
      <c r="AM136" s="427" t="s">
        <v>128</v>
      </c>
      <c r="AN136" s="189">
        <f t="shared" si="96"/>
        <v>0.5</v>
      </c>
      <c r="AO136" s="189">
        <f t="shared" si="97"/>
        <v>0.5</v>
      </c>
      <c r="AP136" s="189">
        <f t="shared" si="98"/>
        <v>0.5</v>
      </c>
      <c r="AQ136" s="189">
        <f t="shared" si="99"/>
        <v>0.5</v>
      </c>
      <c r="AR136" s="189">
        <f t="shared" si="100"/>
        <v>0.5</v>
      </c>
      <c r="AS136" s="341"/>
      <c r="AT136" s="350">
        <v>1</v>
      </c>
      <c r="AU136" s="351"/>
      <c r="AV136" s="352">
        <v>1</v>
      </c>
      <c r="AW136" s="350"/>
      <c r="AX136" s="351"/>
      <c r="AY136" s="352"/>
      <c r="AZ136" s="350"/>
      <c r="BA136" s="351"/>
      <c r="BB136" s="352"/>
      <c r="BC136" s="350"/>
      <c r="BD136" s="351"/>
      <c r="BE136" s="352"/>
      <c r="BG136" s="193">
        <f t="shared" si="118"/>
        <v>180</v>
      </c>
      <c r="BH136" s="220"/>
      <c r="BI136" s="195">
        <f t="shared" si="119"/>
        <v>0</v>
      </c>
      <c r="BJ136" s="196">
        <f t="shared" si="120"/>
        <v>30</v>
      </c>
      <c r="BK136" s="197">
        <f t="shared" si="121"/>
        <v>0</v>
      </c>
      <c r="BL136" s="195">
        <f t="shared" si="122"/>
        <v>0</v>
      </c>
      <c r="BM136" s="198"/>
      <c r="BN136" s="199">
        <f t="shared" si="123"/>
        <v>0</v>
      </c>
      <c r="BO136" s="197">
        <f t="shared" si="124"/>
        <v>0</v>
      </c>
      <c r="BP136" s="198"/>
      <c r="BQ136" s="195">
        <f t="shared" si="125"/>
        <v>0</v>
      </c>
      <c r="BR136" s="196">
        <f t="shared" si="126"/>
        <v>0</v>
      </c>
      <c r="BS136" s="197">
        <f t="shared" si="127"/>
        <v>0</v>
      </c>
      <c r="BT136" s="195">
        <f t="shared" si="128"/>
        <v>0</v>
      </c>
      <c r="BU136" s="198"/>
      <c r="BV136" s="199">
        <f t="shared" si="129"/>
        <v>0</v>
      </c>
    </row>
    <row r="137" spans="1:74" ht="12">
      <c r="A137" s="225">
        <v>87</v>
      </c>
      <c r="B137" s="226">
        <v>4</v>
      </c>
      <c r="C137" s="226" t="s">
        <v>269</v>
      </c>
      <c r="D137" s="227" t="s">
        <v>276</v>
      </c>
      <c r="E137" s="228">
        <v>6.23</v>
      </c>
      <c r="F137" s="229" t="s">
        <v>259</v>
      </c>
      <c r="G137" s="226" t="s">
        <v>132</v>
      </c>
      <c r="H137" s="226"/>
      <c r="I137" s="230">
        <v>30</v>
      </c>
      <c r="J137" s="230">
        <f>I137</f>
        <v>30</v>
      </c>
      <c r="K137" s="384" t="s">
        <v>127</v>
      </c>
      <c r="L137" s="232">
        <v>1</v>
      </c>
      <c r="M137" s="233">
        <v>3</v>
      </c>
      <c r="N137" s="446">
        <f t="shared" si="102"/>
        <v>180</v>
      </c>
      <c r="O137" s="385"/>
      <c r="P137" s="234"/>
      <c r="Q137" s="235">
        <f t="shared" si="103"/>
        <v>90</v>
      </c>
      <c r="R137" s="236"/>
      <c r="S137" s="237">
        <f t="shared" si="104"/>
        <v>0</v>
      </c>
      <c r="T137" s="238">
        <f t="shared" si="105"/>
        <v>15</v>
      </c>
      <c r="U137" s="235">
        <f t="shared" si="106"/>
        <v>0</v>
      </c>
      <c r="V137" s="237">
        <f t="shared" si="107"/>
        <v>0</v>
      </c>
      <c r="W137" s="236"/>
      <c r="X137" s="239">
        <f t="shared" si="108"/>
        <v>0</v>
      </c>
      <c r="Y137" s="355">
        <f t="shared" si="109"/>
        <v>105</v>
      </c>
      <c r="Z137" s="235">
        <f t="shared" si="110"/>
        <v>90</v>
      </c>
      <c r="AA137" s="236"/>
      <c r="AB137" s="237">
        <f t="shared" si="111"/>
        <v>0</v>
      </c>
      <c r="AC137" s="238">
        <f t="shared" si="112"/>
        <v>15</v>
      </c>
      <c r="AD137" s="235">
        <f t="shared" si="113"/>
        <v>0</v>
      </c>
      <c r="AE137" s="237">
        <f t="shared" si="114"/>
        <v>0</v>
      </c>
      <c r="AF137" s="356"/>
      <c r="AG137" s="239">
        <f t="shared" si="115"/>
        <v>0</v>
      </c>
      <c r="AH137" s="240">
        <f t="shared" si="116"/>
        <v>105</v>
      </c>
      <c r="AI137" s="240">
        <f t="shared" si="117"/>
        <v>210</v>
      </c>
      <c r="AJ137" s="421">
        <v>0.33</v>
      </c>
      <c r="AK137" s="422" t="s">
        <v>128</v>
      </c>
      <c r="AL137" s="422">
        <v>0.33</v>
      </c>
      <c r="AM137" s="423" t="s">
        <v>128</v>
      </c>
      <c r="AN137" s="189">
        <f t="shared" si="96"/>
        <v>0.5</v>
      </c>
      <c r="AO137" s="189">
        <f t="shared" si="97"/>
        <v>0.5</v>
      </c>
      <c r="AP137" s="189">
        <f t="shared" si="98"/>
        <v>0.5</v>
      </c>
      <c r="AQ137" s="189">
        <f t="shared" si="99"/>
        <v>0.5</v>
      </c>
      <c r="AR137" s="189">
        <f t="shared" si="100"/>
        <v>0.5</v>
      </c>
      <c r="AS137" s="341"/>
      <c r="AT137" s="357">
        <v>1</v>
      </c>
      <c r="AU137" s="358"/>
      <c r="AV137" s="359">
        <v>1</v>
      </c>
      <c r="AW137" s="357"/>
      <c r="AX137" s="358"/>
      <c r="AY137" s="359"/>
      <c r="AZ137" s="357">
        <v>1</v>
      </c>
      <c r="BA137" s="358"/>
      <c r="BB137" s="359">
        <v>1</v>
      </c>
      <c r="BC137" s="357"/>
      <c r="BD137" s="358"/>
      <c r="BE137" s="359"/>
      <c r="BG137" s="193">
        <f t="shared" si="118"/>
        <v>180</v>
      </c>
      <c r="BH137" s="220"/>
      <c r="BI137" s="195">
        <f t="shared" si="119"/>
        <v>0</v>
      </c>
      <c r="BJ137" s="196">
        <f t="shared" si="120"/>
        <v>30</v>
      </c>
      <c r="BK137" s="197">
        <f t="shared" si="121"/>
        <v>0</v>
      </c>
      <c r="BL137" s="195">
        <f t="shared" si="122"/>
        <v>0</v>
      </c>
      <c r="BM137" s="198"/>
      <c r="BN137" s="199">
        <f t="shared" si="123"/>
        <v>0</v>
      </c>
      <c r="BO137" s="197">
        <f t="shared" si="124"/>
        <v>180</v>
      </c>
      <c r="BP137" s="198"/>
      <c r="BQ137" s="195">
        <f t="shared" si="125"/>
        <v>0</v>
      </c>
      <c r="BR137" s="196">
        <f t="shared" si="126"/>
        <v>30</v>
      </c>
      <c r="BS137" s="197">
        <f t="shared" si="127"/>
        <v>0</v>
      </c>
      <c r="BT137" s="195">
        <f t="shared" si="128"/>
        <v>0</v>
      </c>
      <c r="BU137" s="198"/>
      <c r="BV137" s="199">
        <f t="shared" si="129"/>
        <v>0</v>
      </c>
    </row>
    <row r="138" spans="1:74" ht="12">
      <c r="A138" s="225">
        <v>88</v>
      </c>
      <c r="B138" s="226">
        <v>4</v>
      </c>
      <c r="C138" s="226" t="s">
        <v>269</v>
      </c>
      <c r="D138" s="227" t="s">
        <v>277</v>
      </c>
      <c r="E138" s="228">
        <v>19.4</v>
      </c>
      <c r="F138" s="229" t="s">
        <v>268</v>
      </c>
      <c r="G138" s="226" t="s">
        <v>132</v>
      </c>
      <c r="H138" s="226" t="s">
        <v>133</v>
      </c>
      <c r="I138" s="230">
        <v>440</v>
      </c>
      <c r="J138" s="230">
        <f>I138</f>
        <v>440</v>
      </c>
      <c r="K138" s="384" t="s">
        <v>177</v>
      </c>
      <c r="L138" s="232">
        <v>1</v>
      </c>
      <c r="M138" s="233">
        <v>3</v>
      </c>
      <c r="N138" s="446">
        <f t="shared" si="102"/>
        <v>2640</v>
      </c>
      <c r="O138" s="385"/>
      <c r="P138" s="234"/>
      <c r="Q138" s="235">
        <f t="shared" si="103"/>
        <v>0</v>
      </c>
      <c r="R138" s="236"/>
      <c r="S138" s="237">
        <f t="shared" si="104"/>
        <v>1320</v>
      </c>
      <c r="T138" s="238">
        <f t="shared" si="105"/>
        <v>220</v>
      </c>
      <c r="U138" s="235">
        <f t="shared" si="106"/>
        <v>0</v>
      </c>
      <c r="V138" s="237">
        <f t="shared" si="107"/>
        <v>0</v>
      </c>
      <c r="W138" s="236"/>
      <c r="X138" s="239">
        <f t="shared" si="108"/>
        <v>0</v>
      </c>
      <c r="Y138" s="355">
        <f t="shared" si="109"/>
        <v>1540</v>
      </c>
      <c r="Z138" s="235">
        <f t="shared" si="110"/>
        <v>0</v>
      </c>
      <c r="AA138" s="236"/>
      <c r="AB138" s="237">
        <f t="shared" si="111"/>
        <v>1320</v>
      </c>
      <c r="AC138" s="238">
        <f t="shared" si="112"/>
        <v>220</v>
      </c>
      <c r="AD138" s="235">
        <f t="shared" si="113"/>
        <v>0</v>
      </c>
      <c r="AE138" s="237">
        <f t="shared" si="114"/>
        <v>0</v>
      </c>
      <c r="AF138" s="356"/>
      <c r="AG138" s="239">
        <f t="shared" si="115"/>
        <v>0</v>
      </c>
      <c r="AH138" s="240">
        <f t="shared" si="116"/>
        <v>1540</v>
      </c>
      <c r="AI138" s="240">
        <f t="shared" si="117"/>
        <v>3080</v>
      </c>
      <c r="AJ138" s="421">
        <v>0.33</v>
      </c>
      <c r="AK138" s="422" t="s">
        <v>128</v>
      </c>
      <c r="AL138" s="422">
        <v>0.33</v>
      </c>
      <c r="AM138" s="423" t="s">
        <v>128</v>
      </c>
      <c r="AN138" s="189">
        <f t="shared" si="96"/>
        <v>0.5</v>
      </c>
      <c r="AO138" s="189">
        <f t="shared" si="97"/>
        <v>0.5</v>
      </c>
      <c r="AP138" s="189">
        <f t="shared" si="98"/>
        <v>0.5</v>
      </c>
      <c r="AQ138" s="189">
        <f t="shared" si="99"/>
        <v>0.5</v>
      </c>
      <c r="AR138" s="189">
        <f t="shared" si="100"/>
        <v>0.5</v>
      </c>
      <c r="AS138" s="341"/>
      <c r="AT138" s="357"/>
      <c r="AU138" s="358">
        <v>1</v>
      </c>
      <c r="AV138" s="359">
        <v>1</v>
      </c>
      <c r="AW138" s="357"/>
      <c r="AX138" s="358"/>
      <c r="AY138" s="359"/>
      <c r="AZ138" s="357"/>
      <c r="BA138" s="358">
        <v>1</v>
      </c>
      <c r="BB138" s="359">
        <v>1</v>
      </c>
      <c r="BC138" s="357"/>
      <c r="BD138" s="358"/>
      <c r="BE138" s="359"/>
      <c r="BG138" s="193">
        <f t="shared" si="118"/>
        <v>0</v>
      </c>
      <c r="BH138" s="220"/>
      <c r="BI138" s="195">
        <f t="shared" si="119"/>
        <v>2640</v>
      </c>
      <c r="BJ138" s="196">
        <f t="shared" si="120"/>
        <v>440</v>
      </c>
      <c r="BK138" s="197">
        <f t="shared" si="121"/>
        <v>0</v>
      </c>
      <c r="BL138" s="195">
        <f t="shared" si="122"/>
        <v>0</v>
      </c>
      <c r="BM138" s="198"/>
      <c r="BN138" s="199">
        <f t="shared" si="123"/>
        <v>0</v>
      </c>
      <c r="BO138" s="197">
        <f t="shared" si="124"/>
        <v>0</v>
      </c>
      <c r="BP138" s="198"/>
      <c r="BQ138" s="195">
        <f t="shared" si="125"/>
        <v>2640</v>
      </c>
      <c r="BR138" s="196">
        <f t="shared" si="126"/>
        <v>440</v>
      </c>
      <c r="BS138" s="197">
        <f t="shared" si="127"/>
        <v>0</v>
      </c>
      <c r="BT138" s="195">
        <f t="shared" si="128"/>
        <v>0</v>
      </c>
      <c r="BU138" s="198"/>
      <c r="BV138" s="199">
        <f t="shared" si="129"/>
        <v>0</v>
      </c>
    </row>
    <row r="139" spans="1:74" ht="12">
      <c r="A139" s="200">
        <v>89</v>
      </c>
      <c r="B139" s="201">
        <v>4</v>
      </c>
      <c r="C139" s="201" t="s">
        <v>269</v>
      </c>
      <c r="D139" s="202" t="s">
        <v>278</v>
      </c>
      <c r="E139" s="203">
        <v>21.12</v>
      </c>
      <c r="F139" s="204" t="s">
        <v>268</v>
      </c>
      <c r="G139" s="201" t="s">
        <v>126</v>
      </c>
      <c r="H139" s="201"/>
      <c r="I139" s="205">
        <v>150</v>
      </c>
      <c r="J139" s="205">
        <v>0</v>
      </c>
      <c r="K139" s="382" t="s">
        <v>127</v>
      </c>
      <c r="L139" s="207">
        <v>0.5</v>
      </c>
      <c r="M139" s="208">
        <v>3</v>
      </c>
      <c r="N139" s="447">
        <f t="shared" si="102"/>
        <v>450</v>
      </c>
      <c r="O139" s="383"/>
      <c r="P139" s="209"/>
      <c r="Q139" s="210">
        <f t="shared" si="103"/>
        <v>225</v>
      </c>
      <c r="R139" s="211"/>
      <c r="S139" s="212">
        <f t="shared" si="104"/>
        <v>0</v>
      </c>
      <c r="T139" s="213">
        <f t="shared" si="105"/>
        <v>75</v>
      </c>
      <c r="U139" s="210">
        <f t="shared" si="106"/>
        <v>0</v>
      </c>
      <c r="V139" s="212">
        <f t="shared" si="107"/>
        <v>0</v>
      </c>
      <c r="W139" s="211"/>
      <c r="X139" s="214">
        <f t="shared" si="108"/>
        <v>0</v>
      </c>
      <c r="Y139" s="348">
        <f t="shared" si="109"/>
        <v>300</v>
      </c>
      <c r="Z139" s="210">
        <f t="shared" si="110"/>
        <v>0</v>
      </c>
      <c r="AA139" s="211"/>
      <c r="AB139" s="212">
        <f t="shared" si="111"/>
        <v>0</v>
      </c>
      <c r="AC139" s="213">
        <f t="shared" si="112"/>
        <v>0</v>
      </c>
      <c r="AD139" s="210">
        <f t="shared" si="113"/>
        <v>0</v>
      </c>
      <c r="AE139" s="212">
        <f t="shared" si="114"/>
        <v>0</v>
      </c>
      <c r="AF139" s="349"/>
      <c r="AG139" s="214">
        <f t="shared" si="115"/>
        <v>0</v>
      </c>
      <c r="AH139" s="215">
        <f t="shared" si="116"/>
        <v>0</v>
      </c>
      <c r="AI139" s="215">
        <f t="shared" si="117"/>
        <v>300</v>
      </c>
      <c r="AJ139" s="425">
        <v>0.33</v>
      </c>
      <c r="AK139" s="426" t="s">
        <v>128</v>
      </c>
      <c r="AL139" s="426" t="s">
        <v>128</v>
      </c>
      <c r="AM139" s="427" t="s">
        <v>128</v>
      </c>
      <c r="AN139" s="189">
        <f t="shared" si="96"/>
        <v>0.5</v>
      </c>
      <c r="AO139" s="189">
        <f t="shared" si="97"/>
        <v>0.5</v>
      </c>
      <c r="AP139" s="189">
        <f t="shared" si="98"/>
        <v>0.5</v>
      </c>
      <c r="AQ139" s="189">
        <f t="shared" si="99"/>
        <v>0.5</v>
      </c>
      <c r="AR139" s="189">
        <f t="shared" si="100"/>
        <v>0.5</v>
      </c>
      <c r="AS139" s="341"/>
      <c r="AT139" s="350">
        <v>1</v>
      </c>
      <c r="AU139" s="351"/>
      <c r="AV139" s="352">
        <v>1</v>
      </c>
      <c r="AW139" s="350"/>
      <c r="AX139" s="351"/>
      <c r="AY139" s="352"/>
      <c r="AZ139" s="350"/>
      <c r="BA139" s="351"/>
      <c r="BB139" s="352"/>
      <c r="BC139" s="350"/>
      <c r="BD139" s="351"/>
      <c r="BE139" s="352"/>
      <c r="BG139" s="193">
        <f t="shared" si="118"/>
        <v>450</v>
      </c>
      <c r="BH139" s="220"/>
      <c r="BI139" s="195">
        <f t="shared" si="119"/>
        <v>0</v>
      </c>
      <c r="BJ139" s="196">
        <f t="shared" si="120"/>
        <v>150</v>
      </c>
      <c r="BK139" s="197">
        <f t="shared" si="121"/>
        <v>0</v>
      </c>
      <c r="BL139" s="195">
        <f t="shared" si="122"/>
        <v>0</v>
      </c>
      <c r="BM139" s="198"/>
      <c r="BN139" s="199">
        <f t="shared" si="123"/>
        <v>0</v>
      </c>
      <c r="BO139" s="197">
        <f t="shared" si="124"/>
        <v>0</v>
      </c>
      <c r="BP139" s="198"/>
      <c r="BQ139" s="195">
        <f t="shared" si="125"/>
        <v>0</v>
      </c>
      <c r="BR139" s="196">
        <f t="shared" si="126"/>
        <v>0</v>
      </c>
      <c r="BS139" s="197">
        <f t="shared" si="127"/>
        <v>0</v>
      </c>
      <c r="BT139" s="195">
        <f t="shared" si="128"/>
        <v>0</v>
      </c>
      <c r="BU139" s="198"/>
      <c r="BV139" s="199">
        <f t="shared" si="129"/>
        <v>0</v>
      </c>
    </row>
    <row r="140" spans="1:74" ht="12">
      <c r="A140" s="200">
        <v>90</v>
      </c>
      <c r="B140" s="201">
        <v>4</v>
      </c>
      <c r="C140" s="201" t="s">
        <v>269</v>
      </c>
      <c r="D140" s="202" t="s">
        <v>279</v>
      </c>
      <c r="E140" s="203">
        <v>21.31</v>
      </c>
      <c r="F140" s="204" t="s">
        <v>268</v>
      </c>
      <c r="G140" s="201" t="s">
        <v>126</v>
      </c>
      <c r="H140" s="201"/>
      <c r="I140" s="205">
        <v>50</v>
      </c>
      <c r="J140" s="205">
        <v>0</v>
      </c>
      <c r="K140" s="382" t="s">
        <v>127</v>
      </c>
      <c r="L140" s="207">
        <v>0.5</v>
      </c>
      <c r="M140" s="208">
        <v>3</v>
      </c>
      <c r="N140" s="447">
        <f t="shared" si="102"/>
        <v>150</v>
      </c>
      <c r="O140" s="383"/>
      <c r="P140" s="209"/>
      <c r="Q140" s="210">
        <f t="shared" si="103"/>
        <v>75</v>
      </c>
      <c r="R140" s="211"/>
      <c r="S140" s="212">
        <f t="shared" si="104"/>
        <v>0</v>
      </c>
      <c r="T140" s="213">
        <f t="shared" si="105"/>
        <v>25</v>
      </c>
      <c r="U140" s="210">
        <f t="shared" si="106"/>
        <v>0</v>
      </c>
      <c r="V140" s="212">
        <f t="shared" si="107"/>
        <v>0</v>
      </c>
      <c r="W140" s="211"/>
      <c r="X140" s="214">
        <f t="shared" si="108"/>
        <v>0</v>
      </c>
      <c r="Y140" s="348">
        <f t="shared" si="109"/>
        <v>100</v>
      </c>
      <c r="Z140" s="210">
        <f t="shared" si="110"/>
        <v>0</v>
      </c>
      <c r="AA140" s="211"/>
      <c r="AB140" s="212">
        <f t="shared" si="111"/>
        <v>0</v>
      </c>
      <c r="AC140" s="213">
        <f t="shared" si="112"/>
        <v>0</v>
      </c>
      <c r="AD140" s="210">
        <f t="shared" si="113"/>
        <v>0</v>
      </c>
      <c r="AE140" s="212">
        <f t="shared" si="114"/>
        <v>0</v>
      </c>
      <c r="AF140" s="349"/>
      <c r="AG140" s="214">
        <f t="shared" si="115"/>
        <v>0</v>
      </c>
      <c r="AH140" s="215">
        <f t="shared" si="116"/>
        <v>0</v>
      </c>
      <c r="AI140" s="215">
        <f t="shared" si="117"/>
        <v>100</v>
      </c>
      <c r="AJ140" s="425">
        <v>0.33</v>
      </c>
      <c r="AK140" s="426" t="s">
        <v>128</v>
      </c>
      <c r="AL140" s="426" t="s">
        <v>128</v>
      </c>
      <c r="AM140" s="427" t="s">
        <v>128</v>
      </c>
      <c r="AN140" s="189">
        <f t="shared" si="96"/>
        <v>0.5</v>
      </c>
      <c r="AO140" s="189">
        <f t="shared" si="97"/>
        <v>0.5</v>
      </c>
      <c r="AP140" s="189">
        <f t="shared" si="98"/>
        <v>0.5</v>
      </c>
      <c r="AQ140" s="189">
        <f t="shared" si="99"/>
        <v>0.5</v>
      </c>
      <c r="AR140" s="189">
        <f t="shared" si="100"/>
        <v>0.5</v>
      </c>
      <c r="AS140" s="341"/>
      <c r="AT140" s="350">
        <v>1</v>
      </c>
      <c r="AU140" s="351"/>
      <c r="AV140" s="352">
        <v>1</v>
      </c>
      <c r="AW140" s="350"/>
      <c r="AX140" s="351"/>
      <c r="AY140" s="352"/>
      <c r="AZ140" s="350"/>
      <c r="BA140" s="351"/>
      <c r="BB140" s="352"/>
      <c r="BC140" s="350"/>
      <c r="BD140" s="351"/>
      <c r="BE140" s="352"/>
      <c r="BG140" s="193">
        <f t="shared" si="118"/>
        <v>150</v>
      </c>
      <c r="BH140" s="220"/>
      <c r="BI140" s="195">
        <f t="shared" si="119"/>
        <v>0</v>
      </c>
      <c r="BJ140" s="196">
        <f t="shared" si="120"/>
        <v>50</v>
      </c>
      <c r="BK140" s="197">
        <f t="shared" si="121"/>
        <v>0</v>
      </c>
      <c r="BL140" s="195">
        <f t="shared" si="122"/>
        <v>0</v>
      </c>
      <c r="BM140" s="198"/>
      <c r="BN140" s="199">
        <f t="shared" si="123"/>
        <v>0</v>
      </c>
      <c r="BO140" s="197">
        <f t="shared" si="124"/>
        <v>0</v>
      </c>
      <c r="BP140" s="198"/>
      <c r="BQ140" s="195">
        <f t="shared" si="125"/>
        <v>0</v>
      </c>
      <c r="BR140" s="196">
        <f t="shared" si="126"/>
        <v>0</v>
      </c>
      <c r="BS140" s="197">
        <f t="shared" si="127"/>
        <v>0</v>
      </c>
      <c r="BT140" s="195">
        <f t="shared" si="128"/>
        <v>0</v>
      </c>
      <c r="BU140" s="198"/>
      <c r="BV140" s="199">
        <f t="shared" si="129"/>
        <v>0</v>
      </c>
    </row>
    <row r="141" spans="1:74" ht="12">
      <c r="A141" s="225">
        <v>91</v>
      </c>
      <c r="B141" s="226">
        <v>4</v>
      </c>
      <c r="C141" s="226" t="s">
        <v>269</v>
      </c>
      <c r="D141" s="227" t="s">
        <v>280</v>
      </c>
      <c r="E141" s="228">
        <v>23.03</v>
      </c>
      <c r="F141" s="229" t="s">
        <v>281</v>
      </c>
      <c r="G141" s="226" t="s">
        <v>132</v>
      </c>
      <c r="H141" s="226" t="s">
        <v>133</v>
      </c>
      <c r="I141" s="230">
        <v>466</v>
      </c>
      <c r="J141" s="230">
        <f>I141</f>
        <v>466</v>
      </c>
      <c r="K141" s="384" t="s">
        <v>127</v>
      </c>
      <c r="L141" s="232">
        <v>1</v>
      </c>
      <c r="M141" s="233">
        <v>3</v>
      </c>
      <c r="N141" s="446">
        <f t="shared" si="102"/>
        <v>2796</v>
      </c>
      <c r="O141" s="385"/>
      <c r="P141" s="234"/>
      <c r="Q141" s="235">
        <f t="shared" si="103"/>
        <v>1398</v>
      </c>
      <c r="R141" s="236"/>
      <c r="S141" s="237">
        <f t="shared" si="104"/>
        <v>0</v>
      </c>
      <c r="T141" s="238">
        <f t="shared" si="105"/>
        <v>233</v>
      </c>
      <c r="U141" s="235">
        <f t="shared" si="106"/>
        <v>0</v>
      </c>
      <c r="V141" s="237">
        <f t="shared" si="107"/>
        <v>0</v>
      </c>
      <c r="W141" s="236"/>
      <c r="X141" s="239">
        <f t="shared" si="108"/>
        <v>0</v>
      </c>
      <c r="Y141" s="355">
        <f t="shared" si="109"/>
        <v>1631</v>
      </c>
      <c r="Z141" s="235">
        <f t="shared" si="110"/>
        <v>1398</v>
      </c>
      <c r="AA141" s="236"/>
      <c r="AB141" s="237">
        <f t="shared" si="111"/>
        <v>0</v>
      </c>
      <c r="AC141" s="238">
        <f t="shared" si="112"/>
        <v>233</v>
      </c>
      <c r="AD141" s="235">
        <f t="shared" si="113"/>
        <v>0</v>
      </c>
      <c r="AE141" s="237">
        <f t="shared" si="114"/>
        <v>0</v>
      </c>
      <c r="AF141" s="356"/>
      <c r="AG141" s="239">
        <f t="shared" si="115"/>
        <v>0</v>
      </c>
      <c r="AH141" s="240">
        <f t="shared" si="116"/>
        <v>1631</v>
      </c>
      <c r="AI141" s="240">
        <f t="shared" si="117"/>
        <v>3262</v>
      </c>
      <c r="AJ141" s="421">
        <v>0.33</v>
      </c>
      <c r="AK141" s="422" t="s">
        <v>128</v>
      </c>
      <c r="AL141" s="422">
        <v>0.33</v>
      </c>
      <c r="AM141" s="423" t="s">
        <v>128</v>
      </c>
      <c r="AN141" s="189">
        <f t="shared" si="96"/>
        <v>0.5</v>
      </c>
      <c r="AO141" s="189">
        <f t="shared" si="97"/>
        <v>0.5</v>
      </c>
      <c r="AP141" s="189">
        <f t="shared" si="98"/>
        <v>0.5</v>
      </c>
      <c r="AQ141" s="189">
        <f t="shared" si="99"/>
        <v>0.5</v>
      </c>
      <c r="AR141" s="189">
        <f t="shared" si="100"/>
        <v>0.5</v>
      </c>
      <c r="AS141" s="341"/>
      <c r="AT141" s="357">
        <v>1</v>
      </c>
      <c r="AU141" s="358"/>
      <c r="AV141" s="359">
        <v>1</v>
      </c>
      <c r="AW141" s="357"/>
      <c r="AX141" s="358"/>
      <c r="AY141" s="359"/>
      <c r="AZ141" s="357">
        <v>1</v>
      </c>
      <c r="BA141" s="358"/>
      <c r="BB141" s="359">
        <v>1</v>
      </c>
      <c r="BC141" s="357"/>
      <c r="BD141" s="358"/>
      <c r="BE141" s="359"/>
      <c r="BG141" s="193">
        <f t="shared" si="118"/>
        <v>2796</v>
      </c>
      <c r="BH141" s="220"/>
      <c r="BI141" s="195">
        <f t="shared" si="119"/>
        <v>0</v>
      </c>
      <c r="BJ141" s="196">
        <f t="shared" si="120"/>
        <v>466</v>
      </c>
      <c r="BK141" s="197">
        <f t="shared" si="121"/>
        <v>0</v>
      </c>
      <c r="BL141" s="195">
        <f t="shared" si="122"/>
        <v>0</v>
      </c>
      <c r="BM141" s="198"/>
      <c r="BN141" s="199">
        <f t="shared" si="123"/>
        <v>0</v>
      </c>
      <c r="BO141" s="197">
        <f t="shared" si="124"/>
        <v>2796</v>
      </c>
      <c r="BP141" s="198"/>
      <c r="BQ141" s="195">
        <f t="shared" si="125"/>
        <v>0</v>
      </c>
      <c r="BR141" s="196">
        <f t="shared" si="126"/>
        <v>466</v>
      </c>
      <c r="BS141" s="197">
        <f t="shared" si="127"/>
        <v>0</v>
      </c>
      <c r="BT141" s="195">
        <f t="shared" si="128"/>
        <v>0</v>
      </c>
      <c r="BU141" s="198"/>
      <c r="BV141" s="199">
        <f t="shared" si="129"/>
        <v>0</v>
      </c>
    </row>
    <row r="142" spans="1:74" ht="12">
      <c r="A142" s="200">
        <v>92</v>
      </c>
      <c r="B142" s="201">
        <v>4</v>
      </c>
      <c r="C142" s="201" t="s">
        <v>282</v>
      </c>
      <c r="D142" s="202" t="s">
        <v>283</v>
      </c>
      <c r="E142" s="203">
        <v>0.01</v>
      </c>
      <c r="F142" s="204" t="s">
        <v>284</v>
      </c>
      <c r="G142" s="201" t="s">
        <v>126</v>
      </c>
      <c r="H142" s="201"/>
      <c r="I142" s="205">
        <v>39</v>
      </c>
      <c r="J142" s="205">
        <v>0</v>
      </c>
      <c r="K142" s="382" t="s">
        <v>127</v>
      </c>
      <c r="L142" s="207">
        <v>0.5</v>
      </c>
      <c r="M142" s="208">
        <v>3</v>
      </c>
      <c r="N142" s="447">
        <f t="shared" si="102"/>
        <v>117</v>
      </c>
      <c r="O142" s="383"/>
      <c r="P142" s="209"/>
      <c r="Q142" s="210">
        <f t="shared" si="103"/>
        <v>58.5</v>
      </c>
      <c r="R142" s="211"/>
      <c r="S142" s="212">
        <f t="shared" si="104"/>
        <v>0</v>
      </c>
      <c r="T142" s="213">
        <f t="shared" si="105"/>
        <v>19.5</v>
      </c>
      <c r="U142" s="210">
        <f t="shared" si="106"/>
        <v>0</v>
      </c>
      <c r="V142" s="212">
        <f t="shared" si="107"/>
        <v>0</v>
      </c>
      <c r="W142" s="211"/>
      <c r="X142" s="214">
        <f t="shared" si="108"/>
        <v>0</v>
      </c>
      <c r="Y142" s="348">
        <f t="shared" si="109"/>
        <v>78</v>
      </c>
      <c r="Z142" s="210">
        <f t="shared" si="110"/>
        <v>0</v>
      </c>
      <c r="AA142" s="211"/>
      <c r="AB142" s="212">
        <f t="shared" si="111"/>
        <v>0</v>
      </c>
      <c r="AC142" s="213">
        <f t="shared" si="112"/>
        <v>0</v>
      </c>
      <c r="AD142" s="210">
        <f t="shared" si="113"/>
        <v>0</v>
      </c>
      <c r="AE142" s="212">
        <f t="shared" si="114"/>
        <v>0</v>
      </c>
      <c r="AF142" s="349"/>
      <c r="AG142" s="214">
        <f t="shared" si="115"/>
        <v>0</v>
      </c>
      <c r="AH142" s="215">
        <f t="shared" si="116"/>
        <v>0</v>
      </c>
      <c r="AI142" s="215">
        <f t="shared" si="117"/>
        <v>78</v>
      </c>
      <c r="AJ142" s="425">
        <v>0.5</v>
      </c>
      <c r="AK142" s="426" t="s">
        <v>128</v>
      </c>
      <c r="AL142" s="426" t="s">
        <v>128</v>
      </c>
      <c r="AM142" s="427" t="s">
        <v>128</v>
      </c>
      <c r="AN142" s="189">
        <f t="shared" si="96"/>
        <v>0.5</v>
      </c>
      <c r="AO142" s="189">
        <f t="shared" si="97"/>
        <v>0.5</v>
      </c>
      <c r="AP142" s="189">
        <f t="shared" si="98"/>
        <v>0.5</v>
      </c>
      <c r="AQ142" s="189">
        <f t="shared" si="99"/>
        <v>0.5</v>
      </c>
      <c r="AR142" s="189">
        <f t="shared" si="100"/>
        <v>0.5</v>
      </c>
      <c r="AS142" s="341"/>
      <c r="AT142" s="350">
        <v>1</v>
      </c>
      <c r="AU142" s="351"/>
      <c r="AV142" s="352">
        <v>1</v>
      </c>
      <c r="AW142" s="350"/>
      <c r="AX142" s="351"/>
      <c r="AY142" s="352"/>
      <c r="AZ142" s="350"/>
      <c r="BA142" s="351"/>
      <c r="BB142" s="352"/>
      <c r="BC142" s="350"/>
      <c r="BD142" s="351"/>
      <c r="BE142" s="352"/>
      <c r="BG142" s="193">
        <f t="shared" si="118"/>
        <v>117</v>
      </c>
      <c r="BH142" s="220"/>
      <c r="BI142" s="195">
        <f t="shared" si="119"/>
        <v>0</v>
      </c>
      <c r="BJ142" s="196">
        <f t="shared" si="120"/>
        <v>39</v>
      </c>
      <c r="BK142" s="197">
        <f t="shared" si="121"/>
        <v>0</v>
      </c>
      <c r="BL142" s="195">
        <f t="shared" si="122"/>
        <v>0</v>
      </c>
      <c r="BM142" s="198"/>
      <c r="BN142" s="199">
        <f t="shared" si="123"/>
        <v>0</v>
      </c>
      <c r="BO142" s="197">
        <f t="shared" si="124"/>
        <v>0</v>
      </c>
      <c r="BP142" s="198"/>
      <c r="BQ142" s="195">
        <f t="shared" si="125"/>
        <v>0</v>
      </c>
      <c r="BR142" s="196">
        <f t="shared" si="126"/>
        <v>0</v>
      </c>
      <c r="BS142" s="197">
        <f t="shared" si="127"/>
        <v>0</v>
      </c>
      <c r="BT142" s="195">
        <f t="shared" si="128"/>
        <v>0</v>
      </c>
      <c r="BU142" s="198"/>
      <c r="BV142" s="199">
        <f t="shared" si="129"/>
        <v>0</v>
      </c>
    </row>
    <row r="143" spans="1:74" ht="12">
      <c r="A143" s="225">
        <v>93</v>
      </c>
      <c r="B143" s="226">
        <v>4</v>
      </c>
      <c r="C143" s="226" t="s">
        <v>285</v>
      </c>
      <c r="D143" s="227" t="s">
        <v>286</v>
      </c>
      <c r="E143" s="228">
        <v>11.51</v>
      </c>
      <c r="F143" s="229" t="s">
        <v>287</v>
      </c>
      <c r="G143" s="226" t="s">
        <v>132</v>
      </c>
      <c r="H143" s="226" t="s">
        <v>133</v>
      </c>
      <c r="I143" s="230">
        <v>95</v>
      </c>
      <c r="J143" s="230">
        <f>I143</f>
        <v>95</v>
      </c>
      <c r="K143" s="384" t="s">
        <v>127</v>
      </c>
      <c r="L143" s="232">
        <v>1</v>
      </c>
      <c r="M143" s="233">
        <v>3</v>
      </c>
      <c r="N143" s="446">
        <f t="shared" si="102"/>
        <v>570</v>
      </c>
      <c r="O143" s="385"/>
      <c r="P143" s="234"/>
      <c r="Q143" s="235">
        <f t="shared" si="103"/>
        <v>285</v>
      </c>
      <c r="R143" s="236"/>
      <c r="S143" s="237">
        <f t="shared" si="104"/>
        <v>0</v>
      </c>
      <c r="T143" s="238">
        <f t="shared" si="105"/>
        <v>47.5</v>
      </c>
      <c r="U143" s="235">
        <f t="shared" si="106"/>
        <v>0</v>
      </c>
      <c r="V143" s="237">
        <f t="shared" si="107"/>
        <v>0</v>
      </c>
      <c r="W143" s="236"/>
      <c r="X143" s="239">
        <f t="shared" si="108"/>
        <v>0</v>
      </c>
      <c r="Y143" s="355">
        <f t="shared" si="109"/>
        <v>332.5</v>
      </c>
      <c r="Z143" s="235">
        <f t="shared" si="110"/>
        <v>285</v>
      </c>
      <c r="AA143" s="236"/>
      <c r="AB143" s="237">
        <f t="shared" si="111"/>
        <v>0</v>
      </c>
      <c r="AC143" s="238">
        <f t="shared" si="112"/>
        <v>47.5</v>
      </c>
      <c r="AD143" s="235">
        <f t="shared" si="113"/>
        <v>0</v>
      </c>
      <c r="AE143" s="237">
        <f t="shared" si="114"/>
        <v>0</v>
      </c>
      <c r="AF143" s="356"/>
      <c r="AG143" s="239">
        <f t="shared" si="115"/>
        <v>0</v>
      </c>
      <c r="AH143" s="240">
        <f t="shared" si="116"/>
        <v>332.5</v>
      </c>
      <c r="AI143" s="240">
        <f t="shared" si="117"/>
        <v>665</v>
      </c>
      <c r="AJ143" s="421">
        <v>0.5</v>
      </c>
      <c r="AK143" s="422" t="s">
        <v>128</v>
      </c>
      <c r="AL143" s="422">
        <v>0.5</v>
      </c>
      <c r="AM143" s="423" t="s">
        <v>128</v>
      </c>
      <c r="AN143" s="189">
        <f t="shared" si="96"/>
        <v>0.5</v>
      </c>
      <c r="AO143" s="189">
        <f t="shared" si="97"/>
        <v>0.5</v>
      </c>
      <c r="AP143" s="189">
        <f t="shared" si="98"/>
        <v>0.5</v>
      </c>
      <c r="AQ143" s="189">
        <f t="shared" si="99"/>
        <v>0.5</v>
      </c>
      <c r="AR143" s="189">
        <f t="shared" si="100"/>
        <v>0.5</v>
      </c>
      <c r="AS143" s="341"/>
      <c r="AT143" s="357">
        <v>1</v>
      </c>
      <c r="AU143" s="358"/>
      <c r="AV143" s="359">
        <v>1</v>
      </c>
      <c r="AW143" s="357"/>
      <c r="AX143" s="358"/>
      <c r="AY143" s="359"/>
      <c r="AZ143" s="357">
        <v>1</v>
      </c>
      <c r="BA143" s="358"/>
      <c r="BB143" s="359">
        <v>1</v>
      </c>
      <c r="BC143" s="357"/>
      <c r="BD143" s="358"/>
      <c r="BE143" s="359"/>
      <c r="BG143" s="193">
        <f t="shared" si="118"/>
        <v>570</v>
      </c>
      <c r="BH143" s="220"/>
      <c r="BI143" s="195">
        <f t="shared" si="119"/>
        <v>0</v>
      </c>
      <c r="BJ143" s="196">
        <f t="shared" si="120"/>
        <v>95</v>
      </c>
      <c r="BK143" s="197">
        <f t="shared" si="121"/>
        <v>0</v>
      </c>
      <c r="BL143" s="195">
        <f t="shared" si="122"/>
        <v>0</v>
      </c>
      <c r="BM143" s="198"/>
      <c r="BN143" s="199">
        <f t="shared" si="123"/>
        <v>0</v>
      </c>
      <c r="BO143" s="197">
        <f t="shared" si="124"/>
        <v>570</v>
      </c>
      <c r="BP143" s="198"/>
      <c r="BQ143" s="195">
        <f t="shared" si="125"/>
        <v>0</v>
      </c>
      <c r="BR143" s="196">
        <f t="shared" si="126"/>
        <v>95</v>
      </c>
      <c r="BS143" s="197">
        <f t="shared" si="127"/>
        <v>0</v>
      </c>
      <c r="BT143" s="195">
        <f t="shared" si="128"/>
        <v>0</v>
      </c>
      <c r="BU143" s="198"/>
      <c r="BV143" s="199">
        <f t="shared" si="129"/>
        <v>0</v>
      </c>
    </row>
    <row r="144" spans="1:74" ht="12">
      <c r="A144" s="225">
        <v>94</v>
      </c>
      <c r="B144" s="226">
        <v>4</v>
      </c>
      <c r="C144" s="226" t="s">
        <v>288</v>
      </c>
      <c r="D144" s="227" t="s">
        <v>289</v>
      </c>
      <c r="E144" s="228">
        <v>1.19</v>
      </c>
      <c r="F144" s="229" t="s">
        <v>259</v>
      </c>
      <c r="G144" s="226" t="s">
        <v>132</v>
      </c>
      <c r="H144" s="226" t="s">
        <v>133</v>
      </c>
      <c r="I144" s="230">
        <v>192</v>
      </c>
      <c r="J144" s="230">
        <f>I144</f>
        <v>192</v>
      </c>
      <c r="K144" s="384" t="s">
        <v>127</v>
      </c>
      <c r="L144" s="232">
        <v>1</v>
      </c>
      <c r="M144" s="233">
        <v>3</v>
      </c>
      <c r="N144" s="446">
        <f t="shared" si="102"/>
        <v>1152</v>
      </c>
      <c r="O144" s="385"/>
      <c r="P144" s="234"/>
      <c r="Q144" s="235">
        <f t="shared" si="103"/>
        <v>576</v>
      </c>
      <c r="R144" s="236"/>
      <c r="S144" s="237">
        <f t="shared" si="104"/>
        <v>0</v>
      </c>
      <c r="T144" s="238">
        <f t="shared" si="105"/>
        <v>96</v>
      </c>
      <c r="U144" s="235">
        <f t="shared" si="106"/>
        <v>0</v>
      </c>
      <c r="V144" s="237">
        <f t="shared" si="107"/>
        <v>0</v>
      </c>
      <c r="W144" s="236"/>
      <c r="X144" s="239">
        <f t="shared" si="108"/>
        <v>0</v>
      </c>
      <c r="Y144" s="355">
        <f t="shared" si="109"/>
        <v>672</v>
      </c>
      <c r="Z144" s="235">
        <f t="shared" si="110"/>
        <v>576</v>
      </c>
      <c r="AA144" s="236"/>
      <c r="AB144" s="237">
        <f t="shared" si="111"/>
        <v>0</v>
      </c>
      <c r="AC144" s="238">
        <f t="shared" si="112"/>
        <v>96</v>
      </c>
      <c r="AD144" s="235">
        <f t="shared" si="113"/>
        <v>0</v>
      </c>
      <c r="AE144" s="237">
        <f t="shared" si="114"/>
        <v>0</v>
      </c>
      <c r="AF144" s="356"/>
      <c r="AG144" s="239">
        <f t="shared" si="115"/>
        <v>0</v>
      </c>
      <c r="AH144" s="240">
        <f t="shared" si="116"/>
        <v>672</v>
      </c>
      <c r="AI144" s="240">
        <f t="shared" si="117"/>
        <v>1344</v>
      </c>
      <c r="AJ144" s="421">
        <v>0.33</v>
      </c>
      <c r="AK144" s="422" t="s">
        <v>128</v>
      </c>
      <c r="AL144" s="422">
        <v>0.33</v>
      </c>
      <c r="AM144" s="423" t="s">
        <v>128</v>
      </c>
      <c r="AN144" s="189">
        <f aca="true" t="shared" si="130" ref="AN144:AN175">AN143</f>
        <v>0.5</v>
      </c>
      <c r="AO144" s="189">
        <f aca="true" t="shared" si="131" ref="AO144:AO175">AO143</f>
        <v>0.5</v>
      </c>
      <c r="AP144" s="189">
        <f aca="true" t="shared" si="132" ref="AP144:AP175">AP143</f>
        <v>0.5</v>
      </c>
      <c r="AQ144" s="189">
        <f aca="true" t="shared" si="133" ref="AQ144:AQ175">AQ143</f>
        <v>0.5</v>
      </c>
      <c r="AR144" s="189">
        <f aca="true" t="shared" si="134" ref="AR144:AR175">AR143</f>
        <v>0.5</v>
      </c>
      <c r="AS144" s="341"/>
      <c r="AT144" s="357">
        <v>1</v>
      </c>
      <c r="AU144" s="358"/>
      <c r="AV144" s="359">
        <v>1</v>
      </c>
      <c r="AW144" s="357"/>
      <c r="AX144" s="358"/>
      <c r="AY144" s="359"/>
      <c r="AZ144" s="357">
        <v>1</v>
      </c>
      <c r="BA144" s="358"/>
      <c r="BB144" s="359">
        <v>1</v>
      </c>
      <c r="BC144" s="357"/>
      <c r="BD144" s="358"/>
      <c r="BE144" s="359"/>
      <c r="BG144" s="193">
        <f t="shared" si="118"/>
        <v>1152</v>
      </c>
      <c r="BH144" s="220"/>
      <c r="BI144" s="195">
        <f t="shared" si="119"/>
        <v>0</v>
      </c>
      <c r="BJ144" s="196">
        <f t="shared" si="120"/>
        <v>192</v>
      </c>
      <c r="BK144" s="197">
        <f t="shared" si="121"/>
        <v>0</v>
      </c>
      <c r="BL144" s="195">
        <f t="shared" si="122"/>
        <v>0</v>
      </c>
      <c r="BM144" s="198"/>
      <c r="BN144" s="199">
        <f t="shared" si="123"/>
        <v>0</v>
      </c>
      <c r="BO144" s="197">
        <f t="shared" si="124"/>
        <v>1152</v>
      </c>
      <c r="BP144" s="198"/>
      <c r="BQ144" s="195">
        <f t="shared" si="125"/>
        <v>0</v>
      </c>
      <c r="BR144" s="196">
        <f t="shared" si="126"/>
        <v>192</v>
      </c>
      <c r="BS144" s="197">
        <f t="shared" si="127"/>
        <v>0</v>
      </c>
      <c r="BT144" s="195">
        <f t="shared" si="128"/>
        <v>0</v>
      </c>
      <c r="BU144" s="198"/>
      <c r="BV144" s="199">
        <f t="shared" si="129"/>
        <v>0</v>
      </c>
    </row>
    <row r="145" spans="1:74" ht="12">
      <c r="A145" s="225">
        <v>95</v>
      </c>
      <c r="B145" s="226">
        <v>4</v>
      </c>
      <c r="C145" s="226" t="s">
        <v>288</v>
      </c>
      <c r="D145" s="227" t="s">
        <v>290</v>
      </c>
      <c r="E145" s="228">
        <v>6.85</v>
      </c>
      <c r="F145" s="229" t="s">
        <v>259</v>
      </c>
      <c r="G145" s="226" t="s">
        <v>132</v>
      </c>
      <c r="H145" s="226" t="s">
        <v>133</v>
      </c>
      <c r="I145" s="230">
        <v>60</v>
      </c>
      <c r="J145" s="230">
        <f>I145</f>
        <v>60</v>
      </c>
      <c r="K145" s="384" t="s">
        <v>127</v>
      </c>
      <c r="L145" s="232">
        <v>1</v>
      </c>
      <c r="M145" s="233">
        <v>3</v>
      </c>
      <c r="N145" s="446">
        <f t="shared" si="102"/>
        <v>360</v>
      </c>
      <c r="O145" s="385"/>
      <c r="P145" s="234"/>
      <c r="Q145" s="235">
        <f t="shared" si="103"/>
        <v>180</v>
      </c>
      <c r="R145" s="236"/>
      <c r="S145" s="237">
        <f t="shared" si="104"/>
        <v>0</v>
      </c>
      <c r="T145" s="238">
        <f t="shared" si="105"/>
        <v>30</v>
      </c>
      <c r="U145" s="235">
        <f t="shared" si="106"/>
        <v>0</v>
      </c>
      <c r="V145" s="237">
        <f t="shared" si="107"/>
        <v>0</v>
      </c>
      <c r="W145" s="236"/>
      <c r="X145" s="239">
        <f t="shared" si="108"/>
        <v>0</v>
      </c>
      <c r="Y145" s="355">
        <f t="shared" si="109"/>
        <v>210</v>
      </c>
      <c r="Z145" s="235">
        <f t="shared" si="110"/>
        <v>180</v>
      </c>
      <c r="AA145" s="236"/>
      <c r="AB145" s="237">
        <f t="shared" si="111"/>
        <v>0</v>
      </c>
      <c r="AC145" s="238">
        <f t="shared" si="112"/>
        <v>30</v>
      </c>
      <c r="AD145" s="235">
        <f t="shared" si="113"/>
        <v>0</v>
      </c>
      <c r="AE145" s="237">
        <f t="shared" si="114"/>
        <v>0</v>
      </c>
      <c r="AF145" s="356"/>
      <c r="AG145" s="239">
        <f t="shared" si="115"/>
        <v>0</v>
      </c>
      <c r="AH145" s="240">
        <f t="shared" si="116"/>
        <v>210</v>
      </c>
      <c r="AI145" s="240">
        <f t="shared" si="117"/>
        <v>420</v>
      </c>
      <c r="AJ145" s="421">
        <v>0.33</v>
      </c>
      <c r="AK145" s="422" t="s">
        <v>128</v>
      </c>
      <c r="AL145" s="422">
        <v>0.33</v>
      </c>
      <c r="AM145" s="423" t="s">
        <v>128</v>
      </c>
      <c r="AN145" s="189">
        <f t="shared" si="130"/>
        <v>0.5</v>
      </c>
      <c r="AO145" s="189">
        <f t="shared" si="131"/>
        <v>0.5</v>
      </c>
      <c r="AP145" s="189">
        <f t="shared" si="132"/>
        <v>0.5</v>
      </c>
      <c r="AQ145" s="189">
        <f t="shared" si="133"/>
        <v>0.5</v>
      </c>
      <c r="AR145" s="189">
        <f t="shared" si="134"/>
        <v>0.5</v>
      </c>
      <c r="AS145" s="341"/>
      <c r="AT145" s="357">
        <v>1</v>
      </c>
      <c r="AU145" s="358"/>
      <c r="AV145" s="359">
        <v>1</v>
      </c>
      <c r="AW145" s="357"/>
      <c r="AX145" s="358"/>
      <c r="AY145" s="359"/>
      <c r="AZ145" s="357">
        <v>1</v>
      </c>
      <c r="BA145" s="358"/>
      <c r="BB145" s="359">
        <v>1</v>
      </c>
      <c r="BC145" s="357"/>
      <c r="BD145" s="358"/>
      <c r="BE145" s="359"/>
      <c r="BG145" s="193">
        <f t="shared" si="118"/>
        <v>360</v>
      </c>
      <c r="BH145" s="220"/>
      <c r="BI145" s="195">
        <f t="shared" si="119"/>
        <v>0</v>
      </c>
      <c r="BJ145" s="196">
        <f t="shared" si="120"/>
        <v>60</v>
      </c>
      <c r="BK145" s="197">
        <f t="shared" si="121"/>
        <v>0</v>
      </c>
      <c r="BL145" s="195">
        <f t="shared" si="122"/>
        <v>0</v>
      </c>
      <c r="BM145" s="198"/>
      <c r="BN145" s="199">
        <f t="shared" si="123"/>
        <v>0</v>
      </c>
      <c r="BO145" s="197">
        <f t="shared" si="124"/>
        <v>360</v>
      </c>
      <c r="BP145" s="198"/>
      <c r="BQ145" s="195">
        <f t="shared" si="125"/>
        <v>0</v>
      </c>
      <c r="BR145" s="196">
        <f t="shared" si="126"/>
        <v>60</v>
      </c>
      <c r="BS145" s="197">
        <f t="shared" si="127"/>
        <v>0</v>
      </c>
      <c r="BT145" s="195">
        <f t="shared" si="128"/>
        <v>0</v>
      </c>
      <c r="BU145" s="198"/>
      <c r="BV145" s="199">
        <f t="shared" si="129"/>
        <v>0</v>
      </c>
    </row>
    <row r="146" spans="1:74" ht="12">
      <c r="A146" s="225">
        <v>96</v>
      </c>
      <c r="B146" s="226">
        <v>4</v>
      </c>
      <c r="C146" s="226" t="s">
        <v>288</v>
      </c>
      <c r="D146" s="227" t="s">
        <v>291</v>
      </c>
      <c r="E146" s="228">
        <v>10.94</v>
      </c>
      <c r="F146" s="229" t="s">
        <v>292</v>
      </c>
      <c r="G146" s="226" t="s">
        <v>132</v>
      </c>
      <c r="H146" s="226" t="s">
        <v>133</v>
      </c>
      <c r="I146" s="230">
        <v>140</v>
      </c>
      <c r="J146" s="230">
        <f>I146</f>
        <v>140</v>
      </c>
      <c r="K146" s="384" t="s">
        <v>127</v>
      </c>
      <c r="L146" s="232">
        <v>1</v>
      </c>
      <c r="M146" s="233">
        <v>3</v>
      </c>
      <c r="N146" s="446">
        <f t="shared" si="102"/>
        <v>840</v>
      </c>
      <c r="O146" s="385"/>
      <c r="P146" s="234"/>
      <c r="Q146" s="235">
        <f t="shared" si="103"/>
        <v>420</v>
      </c>
      <c r="R146" s="236"/>
      <c r="S146" s="237">
        <f t="shared" si="104"/>
        <v>0</v>
      </c>
      <c r="T146" s="238">
        <f t="shared" si="105"/>
        <v>70</v>
      </c>
      <c r="U146" s="235">
        <f t="shared" si="106"/>
        <v>0</v>
      </c>
      <c r="V146" s="237">
        <f t="shared" si="107"/>
        <v>0</v>
      </c>
      <c r="W146" s="236"/>
      <c r="X146" s="239">
        <f t="shared" si="108"/>
        <v>0</v>
      </c>
      <c r="Y146" s="355">
        <f t="shared" si="109"/>
        <v>490</v>
      </c>
      <c r="Z146" s="235">
        <f t="shared" si="110"/>
        <v>420</v>
      </c>
      <c r="AA146" s="236"/>
      <c r="AB146" s="237">
        <f t="shared" si="111"/>
        <v>0</v>
      </c>
      <c r="AC146" s="238">
        <f t="shared" si="112"/>
        <v>70</v>
      </c>
      <c r="AD146" s="235">
        <f t="shared" si="113"/>
        <v>0</v>
      </c>
      <c r="AE146" s="237">
        <f t="shared" si="114"/>
        <v>0</v>
      </c>
      <c r="AF146" s="356"/>
      <c r="AG146" s="239">
        <f t="shared" si="115"/>
        <v>0</v>
      </c>
      <c r="AH146" s="240">
        <f t="shared" si="116"/>
        <v>490</v>
      </c>
      <c r="AI146" s="240">
        <f t="shared" si="117"/>
        <v>980</v>
      </c>
      <c r="AJ146" s="421">
        <v>0.33</v>
      </c>
      <c r="AK146" s="422" t="s">
        <v>128</v>
      </c>
      <c r="AL146" s="422">
        <v>0.33</v>
      </c>
      <c r="AM146" s="423" t="s">
        <v>128</v>
      </c>
      <c r="AN146" s="189">
        <f t="shared" si="130"/>
        <v>0.5</v>
      </c>
      <c r="AO146" s="189">
        <f t="shared" si="131"/>
        <v>0.5</v>
      </c>
      <c r="AP146" s="189">
        <f t="shared" si="132"/>
        <v>0.5</v>
      </c>
      <c r="AQ146" s="189">
        <f t="shared" si="133"/>
        <v>0.5</v>
      </c>
      <c r="AR146" s="189">
        <f t="shared" si="134"/>
        <v>0.5</v>
      </c>
      <c r="AS146" s="341"/>
      <c r="AT146" s="357">
        <v>1</v>
      </c>
      <c r="AU146" s="358"/>
      <c r="AV146" s="359">
        <v>1</v>
      </c>
      <c r="AW146" s="357"/>
      <c r="AX146" s="358"/>
      <c r="AY146" s="359"/>
      <c r="AZ146" s="357">
        <v>1</v>
      </c>
      <c r="BA146" s="358"/>
      <c r="BB146" s="359">
        <v>1</v>
      </c>
      <c r="BC146" s="357"/>
      <c r="BD146" s="358"/>
      <c r="BE146" s="359"/>
      <c r="BG146" s="193">
        <f t="shared" si="118"/>
        <v>840</v>
      </c>
      <c r="BH146" s="220"/>
      <c r="BI146" s="195">
        <f t="shared" si="119"/>
        <v>0</v>
      </c>
      <c r="BJ146" s="196">
        <f t="shared" si="120"/>
        <v>140</v>
      </c>
      <c r="BK146" s="197">
        <f t="shared" si="121"/>
        <v>0</v>
      </c>
      <c r="BL146" s="195">
        <f t="shared" si="122"/>
        <v>0</v>
      </c>
      <c r="BM146" s="198"/>
      <c r="BN146" s="199">
        <f t="shared" si="123"/>
        <v>0</v>
      </c>
      <c r="BO146" s="197">
        <f t="shared" si="124"/>
        <v>840</v>
      </c>
      <c r="BP146" s="198"/>
      <c r="BQ146" s="195">
        <f t="shared" si="125"/>
        <v>0</v>
      </c>
      <c r="BR146" s="196">
        <f t="shared" si="126"/>
        <v>140</v>
      </c>
      <c r="BS146" s="197">
        <f t="shared" si="127"/>
        <v>0</v>
      </c>
      <c r="BT146" s="195">
        <f t="shared" si="128"/>
        <v>0</v>
      </c>
      <c r="BU146" s="198"/>
      <c r="BV146" s="199">
        <f t="shared" si="129"/>
        <v>0</v>
      </c>
    </row>
    <row r="147" spans="1:74" ht="12">
      <c r="A147" s="200">
        <v>97</v>
      </c>
      <c r="B147" s="201">
        <v>4</v>
      </c>
      <c r="C147" s="201" t="s">
        <v>288</v>
      </c>
      <c r="D147" s="202" t="s">
        <v>293</v>
      </c>
      <c r="E147" s="203">
        <v>24.21</v>
      </c>
      <c r="F147" s="204" t="s">
        <v>294</v>
      </c>
      <c r="G147" s="201" t="s">
        <v>132</v>
      </c>
      <c r="H147" s="201"/>
      <c r="I147" s="205">
        <v>35</v>
      </c>
      <c r="J147" s="205">
        <f>I147</f>
        <v>35</v>
      </c>
      <c r="K147" s="382" t="s">
        <v>127</v>
      </c>
      <c r="L147" s="207">
        <v>0.5</v>
      </c>
      <c r="M147" s="208">
        <v>3</v>
      </c>
      <c r="N147" s="447">
        <f t="shared" si="102"/>
        <v>210</v>
      </c>
      <c r="O147" s="383"/>
      <c r="P147" s="209"/>
      <c r="Q147" s="210">
        <f t="shared" si="103"/>
        <v>105</v>
      </c>
      <c r="R147" s="211"/>
      <c r="S147" s="212">
        <f t="shared" si="104"/>
        <v>0</v>
      </c>
      <c r="T147" s="213">
        <f t="shared" si="105"/>
        <v>17.5</v>
      </c>
      <c r="U147" s="210">
        <f t="shared" si="106"/>
        <v>0</v>
      </c>
      <c r="V147" s="212">
        <f t="shared" si="107"/>
        <v>0</v>
      </c>
      <c r="W147" s="211"/>
      <c r="X147" s="214">
        <f t="shared" si="108"/>
        <v>0</v>
      </c>
      <c r="Y147" s="348">
        <f t="shared" si="109"/>
        <v>122.5</v>
      </c>
      <c r="Z147" s="210">
        <f t="shared" si="110"/>
        <v>0</v>
      </c>
      <c r="AA147" s="211"/>
      <c r="AB147" s="212">
        <f t="shared" si="111"/>
        <v>0</v>
      </c>
      <c r="AC147" s="213">
        <f t="shared" si="112"/>
        <v>0</v>
      </c>
      <c r="AD147" s="210">
        <f t="shared" si="113"/>
        <v>0</v>
      </c>
      <c r="AE147" s="212">
        <f t="shared" si="114"/>
        <v>0</v>
      </c>
      <c r="AF147" s="349"/>
      <c r="AG147" s="214">
        <f t="shared" si="115"/>
        <v>0</v>
      </c>
      <c r="AH147" s="215">
        <f t="shared" si="116"/>
        <v>0</v>
      </c>
      <c r="AI147" s="215">
        <f t="shared" si="117"/>
        <v>122.5</v>
      </c>
      <c r="AJ147" s="425">
        <v>0.33</v>
      </c>
      <c r="AK147" s="426" t="s">
        <v>128</v>
      </c>
      <c r="AL147" s="426" t="s">
        <v>128</v>
      </c>
      <c r="AM147" s="427" t="s">
        <v>128</v>
      </c>
      <c r="AN147" s="189">
        <f t="shared" si="130"/>
        <v>0.5</v>
      </c>
      <c r="AO147" s="189">
        <f t="shared" si="131"/>
        <v>0.5</v>
      </c>
      <c r="AP147" s="189">
        <f t="shared" si="132"/>
        <v>0.5</v>
      </c>
      <c r="AQ147" s="189">
        <f t="shared" si="133"/>
        <v>0.5</v>
      </c>
      <c r="AR147" s="189">
        <f t="shared" si="134"/>
        <v>0.5</v>
      </c>
      <c r="AS147" s="341"/>
      <c r="AT147" s="350">
        <v>1</v>
      </c>
      <c r="AU147" s="351"/>
      <c r="AV147" s="352">
        <v>1</v>
      </c>
      <c r="AW147" s="350"/>
      <c r="AX147" s="351"/>
      <c r="AY147" s="352"/>
      <c r="AZ147" s="350"/>
      <c r="BA147" s="351"/>
      <c r="BB147" s="352"/>
      <c r="BC147" s="350"/>
      <c r="BD147" s="351"/>
      <c r="BE147" s="352"/>
      <c r="BG147" s="193">
        <f t="shared" si="118"/>
        <v>210</v>
      </c>
      <c r="BH147" s="220"/>
      <c r="BI147" s="195">
        <f t="shared" si="119"/>
        <v>0</v>
      </c>
      <c r="BJ147" s="196">
        <f t="shared" si="120"/>
        <v>35</v>
      </c>
      <c r="BK147" s="197">
        <f t="shared" si="121"/>
        <v>0</v>
      </c>
      <c r="BL147" s="195">
        <f t="shared" si="122"/>
        <v>0</v>
      </c>
      <c r="BM147" s="198"/>
      <c r="BN147" s="199">
        <f t="shared" si="123"/>
        <v>0</v>
      </c>
      <c r="BO147" s="197">
        <f t="shared" si="124"/>
        <v>0</v>
      </c>
      <c r="BP147" s="198"/>
      <c r="BQ147" s="195">
        <f t="shared" si="125"/>
        <v>0</v>
      </c>
      <c r="BR147" s="196">
        <f t="shared" si="126"/>
        <v>0</v>
      </c>
      <c r="BS147" s="197">
        <f t="shared" si="127"/>
        <v>0</v>
      </c>
      <c r="BT147" s="195">
        <f t="shared" si="128"/>
        <v>0</v>
      </c>
      <c r="BU147" s="198"/>
      <c r="BV147" s="199">
        <f t="shared" si="129"/>
        <v>0</v>
      </c>
    </row>
    <row r="148" spans="1:74" ht="12">
      <c r="A148" s="200">
        <v>98</v>
      </c>
      <c r="B148" s="201">
        <v>4</v>
      </c>
      <c r="C148" s="201" t="s">
        <v>288</v>
      </c>
      <c r="D148" s="202" t="s">
        <v>295</v>
      </c>
      <c r="E148" s="203">
        <v>28.8</v>
      </c>
      <c r="F148" s="204" t="s">
        <v>294</v>
      </c>
      <c r="G148" s="201" t="s">
        <v>132</v>
      </c>
      <c r="H148" s="201"/>
      <c r="I148" s="205">
        <v>25</v>
      </c>
      <c r="J148" s="205">
        <v>0</v>
      </c>
      <c r="K148" s="382" t="s">
        <v>177</v>
      </c>
      <c r="L148" s="207">
        <v>0.5</v>
      </c>
      <c r="M148" s="208">
        <v>3</v>
      </c>
      <c r="N148" s="447">
        <f t="shared" si="102"/>
        <v>75</v>
      </c>
      <c r="O148" s="383"/>
      <c r="P148" s="209"/>
      <c r="Q148" s="210">
        <f t="shared" si="103"/>
        <v>0</v>
      </c>
      <c r="R148" s="211"/>
      <c r="S148" s="212">
        <f t="shared" si="104"/>
        <v>37.5</v>
      </c>
      <c r="T148" s="213">
        <f t="shared" si="105"/>
        <v>12.5</v>
      </c>
      <c r="U148" s="210">
        <f t="shared" si="106"/>
        <v>0</v>
      </c>
      <c r="V148" s="212">
        <f t="shared" si="107"/>
        <v>0</v>
      </c>
      <c r="W148" s="211"/>
      <c r="X148" s="214">
        <f t="shared" si="108"/>
        <v>0</v>
      </c>
      <c r="Y148" s="348">
        <f t="shared" si="109"/>
        <v>50</v>
      </c>
      <c r="Z148" s="210">
        <f t="shared" si="110"/>
        <v>0</v>
      </c>
      <c r="AA148" s="211"/>
      <c r="AB148" s="212">
        <f t="shared" si="111"/>
        <v>0</v>
      </c>
      <c r="AC148" s="213">
        <f t="shared" si="112"/>
        <v>0</v>
      </c>
      <c r="AD148" s="210">
        <f t="shared" si="113"/>
        <v>0</v>
      </c>
      <c r="AE148" s="212">
        <f t="shared" si="114"/>
        <v>0</v>
      </c>
      <c r="AF148" s="349"/>
      <c r="AG148" s="214">
        <f t="shared" si="115"/>
        <v>0</v>
      </c>
      <c r="AH148" s="215">
        <f t="shared" si="116"/>
        <v>0</v>
      </c>
      <c r="AI148" s="215">
        <f t="shared" si="117"/>
        <v>50</v>
      </c>
      <c r="AJ148" s="425">
        <v>0.33</v>
      </c>
      <c r="AK148" s="426" t="s">
        <v>128</v>
      </c>
      <c r="AL148" s="426" t="s">
        <v>128</v>
      </c>
      <c r="AM148" s="427" t="s">
        <v>128</v>
      </c>
      <c r="AN148" s="189">
        <f t="shared" si="130"/>
        <v>0.5</v>
      </c>
      <c r="AO148" s="189">
        <f t="shared" si="131"/>
        <v>0.5</v>
      </c>
      <c r="AP148" s="189">
        <f t="shared" si="132"/>
        <v>0.5</v>
      </c>
      <c r="AQ148" s="189">
        <f t="shared" si="133"/>
        <v>0.5</v>
      </c>
      <c r="AR148" s="189">
        <f t="shared" si="134"/>
        <v>0.5</v>
      </c>
      <c r="AS148" s="341"/>
      <c r="AT148" s="350"/>
      <c r="AU148" s="351">
        <v>1</v>
      </c>
      <c r="AV148" s="352">
        <v>1</v>
      </c>
      <c r="AW148" s="350"/>
      <c r="AX148" s="351"/>
      <c r="AY148" s="352"/>
      <c r="AZ148" s="350"/>
      <c r="BA148" s="351"/>
      <c r="BB148" s="352"/>
      <c r="BC148" s="350"/>
      <c r="BD148" s="351"/>
      <c r="BE148" s="352"/>
      <c r="BG148" s="193">
        <f t="shared" si="118"/>
        <v>0</v>
      </c>
      <c r="BH148" s="220"/>
      <c r="BI148" s="195">
        <f t="shared" si="119"/>
        <v>75</v>
      </c>
      <c r="BJ148" s="196">
        <f t="shared" si="120"/>
        <v>25</v>
      </c>
      <c r="BK148" s="197">
        <f t="shared" si="121"/>
        <v>0</v>
      </c>
      <c r="BL148" s="195">
        <f t="shared" si="122"/>
        <v>0</v>
      </c>
      <c r="BM148" s="198"/>
      <c r="BN148" s="199">
        <f t="shared" si="123"/>
        <v>0</v>
      </c>
      <c r="BO148" s="197">
        <f t="shared" si="124"/>
        <v>0</v>
      </c>
      <c r="BP148" s="198"/>
      <c r="BQ148" s="195">
        <f t="shared" si="125"/>
        <v>0</v>
      </c>
      <c r="BR148" s="196">
        <f t="shared" si="126"/>
        <v>0</v>
      </c>
      <c r="BS148" s="197">
        <f t="shared" si="127"/>
        <v>0</v>
      </c>
      <c r="BT148" s="195">
        <f t="shared" si="128"/>
        <v>0</v>
      </c>
      <c r="BU148" s="198"/>
      <c r="BV148" s="199">
        <f t="shared" si="129"/>
        <v>0</v>
      </c>
    </row>
    <row r="149" spans="1:74" ht="12">
      <c r="A149" s="200">
        <v>99</v>
      </c>
      <c r="B149" s="201">
        <v>4</v>
      </c>
      <c r="C149" s="201" t="s">
        <v>288</v>
      </c>
      <c r="D149" s="202" t="s">
        <v>296</v>
      </c>
      <c r="E149" s="203">
        <v>29.11</v>
      </c>
      <c r="F149" s="204" t="s">
        <v>294</v>
      </c>
      <c r="G149" s="201" t="s">
        <v>132</v>
      </c>
      <c r="H149" s="201"/>
      <c r="I149" s="205">
        <v>20</v>
      </c>
      <c r="J149" s="205">
        <f>I149</f>
        <v>20</v>
      </c>
      <c r="K149" s="382" t="s">
        <v>177</v>
      </c>
      <c r="L149" s="207">
        <v>0.5</v>
      </c>
      <c r="M149" s="208">
        <v>3</v>
      </c>
      <c r="N149" s="447">
        <f t="shared" si="102"/>
        <v>120</v>
      </c>
      <c r="O149" s="383"/>
      <c r="P149" s="209"/>
      <c r="Q149" s="210">
        <f t="shared" si="103"/>
        <v>0</v>
      </c>
      <c r="R149" s="211"/>
      <c r="S149" s="212">
        <f t="shared" si="104"/>
        <v>60</v>
      </c>
      <c r="T149" s="213">
        <f t="shared" si="105"/>
        <v>10</v>
      </c>
      <c r="U149" s="210">
        <f t="shared" si="106"/>
        <v>0</v>
      </c>
      <c r="V149" s="212">
        <f t="shared" si="107"/>
        <v>0</v>
      </c>
      <c r="W149" s="211"/>
      <c r="X149" s="214">
        <f t="shared" si="108"/>
        <v>0</v>
      </c>
      <c r="Y149" s="348">
        <f t="shared" si="109"/>
        <v>70</v>
      </c>
      <c r="Z149" s="210">
        <f t="shared" si="110"/>
        <v>0</v>
      </c>
      <c r="AA149" s="211"/>
      <c r="AB149" s="212">
        <f t="shared" si="111"/>
        <v>0</v>
      </c>
      <c r="AC149" s="213">
        <f t="shared" si="112"/>
        <v>0</v>
      </c>
      <c r="AD149" s="210">
        <f t="shared" si="113"/>
        <v>0</v>
      </c>
      <c r="AE149" s="212">
        <f t="shared" si="114"/>
        <v>0</v>
      </c>
      <c r="AF149" s="349"/>
      <c r="AG149" s="214">
        <f t="shared" si="115"/>
        <v>0</v>
      </c>
      <c r="AH149" s="215">
        <f t="shared" si="116"/>
        <v>0</v>
      </c>
      <c r="AI149" s="215">
        <f t="shared" si="117"/>
        <v>70</v>
      </c>
      <c r="AJ149" s="425">
        <v>0.33</v>
      </c>
      <c r="AK149" s="426" t="s">
        <v>128</v>
      </c>
      <c r="AL149" s="426" t="s">
        <v>128</v>
      </c>
      <c r="AM149" s="427" t="s">
        <v>128</v>
      </c>
      <c r="AN149" s="189">
        <f t="shared" si="130"/>
        <v>0.5</v>
      </c>
      <c r="AO149" s="189">
        <f t="shared" si="131"/>
        <v>0.5</v>
      </c>
      <c r="AP149" s="189">
        <f t="shared" si="132"/>
        <v>0.5</v>
      </c>
      <c r="AQ149" s="189">
        <f t="shared" si="133"/>
        <v>0.5</v>
      </c>
      <c r="AR149" s="189">
        <f t="shared" si="134"/>
        <v>0.5</v>
      </c>
      <c r="AS149" s="341"/>
      <c r="AT149" s="350"/>
      <c r="AU149" s="351">
        <v>1</v>
      </c>
      <c r="AV149" s="352">
        <v>1</v>
      </c>
      <c r="AW149" s="350"/>
      <c r="AX149" s="351"/>
      <c r="AY149" s="352"/>
      <c r="AZ149" s="350"/>
      <c r="BA149" s="351"/>
      <c r="BB149" s="352"/>
      <c r="BC149" s="350"/>
      <c r="BD149" s="351"/>
      <c r="BE149" s="352"/>
      <c r="BG149" s="193">
        <f t="shared" si="118"/>
        <v>0</v>
      </c>
      <c r="BH149" s="220"/>
      <c r="BI149" s="195">
        <f t="shared" si="119"/>
        <v>120</v>
      </c>
      <c r="BJ149" s="196">
        <f t="shared" si="120"/>
        <v>20</v>
      </c>
      <c r="BK149" s="197">
        <f t="shared" si="121"/>
        <v>0</v>
      </c>
      <c r="BL149" s="195">
        <f t="shared" si="122"/>
        <v>0</v>
      </c>
      <c r="BM149" s="198"/>
      <c r="BN149" s="199">
        <f t="shared" si="123"/>
        <v>0</v>
      </c>
      <c r="BO149" s="197">
        <f t="shared" si="124"/>
        <v>0</v>
      </c>
      <c r="BP149" s="198"/>
      <c r="BQ149" s="195">
        <f t="shared" si="125"/>
        <v>0</v>
      </c>
      <c r="BR149" s="196">
        <f t="shared" si="126"/>
        <v>0</v>
      </c>
      <c r="BS149" s="197">
        <f t="shared" si="127"/>
        <v>0</v>
      </c>
      <c r="BT149" s="195">
        <f t="shared" si="128"/>
        <v>0</v>
      </c>
      <c r="BU149" s="198"/>
      <c r="BV149" s="199">
        <f t="shared" si="129"/>
        <v>0</v>
      </c>
    </row>
    <row r="150" spans="1:74" ht="12">
      <c r="A150" s="200">
        <v>100</v>
      </c>
      <c r="B150" s="201">
        <v>4</v>
      </c>
      <c r="C150" s="201" t="s">
        <v>297</v>
      </c>
      <c r="D150" s="202" t="s">
        <v>298</v>
      </c>
      <c r="E150" s="203">
        <v>2.18</v>
      </c>
      <c r="F150" s="204" t="s">
        <v>299</v>
      </c>
      <c r="G150" s="201" t="s">
        <v>132</v>
      </c>
      <c r="H150" s="201"/>
      <c r="I150" s="205">
        <v>50</v>
      </c>
      <c r="J150" s="205">
        <f>I150</f>
        <v>50</v>
      </c>
      <c r="K150" s="382" t="s">
        <v>127</v>
      </c>
      <c r="L150" s="207">
        <v>0.5</v>
      </c>
      <c r="M150" s="208">
        <v>3</v>
      </c>
      <c r="N150" s="447">
        <f t="shared" si="102"/>
        <v>300</v>
      </c>
      <c r="O150" s="383"/>
      <c r="P150" s="209"/>
      <c r="Q150" s="210">
        <f t="shared" si="103"/>
        <v>150</v>
      </c>
      <c r="R150" s="211"/>
      <c r="S150" s="212">
        <f t="shared" si="104"/>
        <v>0</v>
      </c>
      <c r="T150" s="213">
        <f t="shared" si="105"/>
        <v>25</v>
      </c>
      <c r="U150" s="210">
        <f t="shared" si="106"/>
        <v>0</v>
      </c>
      <c r="V150" s="212">
        <f t="shared" si="107"/>
        <v>0</v>
      </c>
      <c r="W150" s="211"/>
      <c r="X150" s="214">
        <f t="shared" si="108"/>
        <v>0</v>
      </c>
      <c r="Y150" s="348">
        <f t="shared" si="109"/>
        <v>175</v>
      </c>
      <c r="Z150" s="210">
        <f t="shared" si="110"/>
        <v>0</v>
      </c>
      <c r="AA150" s="211"/>
      <c r="AB150" s="212">
        <f t="shared" si="111"/>
        <v>0</v>
      </c>
      <c r="AC150" s="213">
        <f t="shared" si="112"/>
        <v>0</v>
      </c>
      <c r="AD150" s="210">
        <f t="shared" si="113"/>
        <v>0</v>
      </c>
      <c r="AE150" s="212">
        <f t="shared" si="114"/>
        <v>0</v>
      </c>
      <c r="AF150" s="349"/>
      <c r="AG150" s="214">
        <f t="shared" si="115"/>
        <v>0</v>
      </c>
      <c r="AH150" s="215">
        <f t="shared" si="116"/>
        <v>0</v>
      </c>
      <c r="AI150" s="215">
        <f t="shared" si="117"/>
        <v>175</v>
      </c>
      <c r="AJ150" s="425">
        <v>0.5</v>
      </c>
      <c r="AK150" s="426" t="s">
        <v>128</v>
      </c>
      <c r="AL150" s="426" t="s">
        <v>128</v>
      </c>
      <c r="AM150" s="427" t="s">
        <v>128</v>
      </c>
      <c r="AN150" s="189">
        <f t="shared" si="130"/>
        <v>0.5</v>
      </c>
      <c r="AO150" s="189">
        <f t="shared" si="131"/>
        <v>0.5</v>
      </c>
      <c r="AP150" s="189">
        <f t="shared" si="132"/>
        <v>0.5</v>
      </c>
      <c r="AQ150" s="189">
        <f t="shared" si="133"/>
        <v>0.5</v>
      </c>
      <c r="AR150" s="189">
        <f t="shared" si="134"/>
        <v>0.5</v>
      </c>
      <c r="AS150" s="341"/>
      <c r="AT150" s="350">
        <v>1</v>
      </c>
      <c r="AU150" s="351"/>
      <c r="AV150" s="352">
        <v>1</v>
      </c>
      <c r="AW150" s="350"/>
      <c r="AX150" s="351"/>
      <c r="AY150" s="352"/>
      <c r="AZ150" s="350"/>
      <c r="BA150" s="351"/>
      <c r="BB150" s="352"/>
      <c r="BC150" s="350"/>
      <c r="BD150" s="351"/>
      <c r="BE150" s="352"/>
      <c r="BG150" s="193">
        <f t="shared" si="118"/>
        <v>300</v>
      </c>
      <c r="BH150" s="220"/>
      <c r="BI150" s="195">
        <f t="shared" si="119"/>
        <v>0</v>
      </c>
      <c r="BJ150" s="196">
        <f t="shared" si="120"/>
        <v>50</v>
      </c>
      <c r="BK150" s="197">
        <f t="shared" si="121"/>
        <v>0</v>
      </c>
      <c r="BL150" s="195">
        <f t="shared" si="122"/>
        <v>0</v>
      </c>
      <c r="BM150" s="198"/>
      <c r="BN150" s="199">
        <f t="shared" si="123"/>
        <v>0</v>
      </c>
      <c r="BO150" s="197">
        <f t="shared" si="124"/>
        <v>0</v>
      </c>
      <c r="BP150" s="198"/>
      <c r="BQ150" s="195">
        <f t="shared" si="125"/>
        <v>0</v>
      </c>
      <c r="BR150" s="196">
        <f t="shared" si="126"/>
        <v>0</v>
      </c>
      <c r="BS150" s="197">
        <f t="shared" si="127"/>
        <v>0</v>
      </c>
      <c r="BT150" s="195">
        <f t="shared" si="128"/>
        <v>0</v>
      </c>
      <c r="BU150" s="198"/>
      <c r="BV150" s="199">
        <f t="shared" si="129"/>
        <v>0</v>
      </c>
    </row>
    <row r="151" spans="1:74" ht="12">
      <c r="A151" s="200">
        <v>101</v>
      </c>
      <c r="B151" s="201">
        <v>4</v>
      </c>
      <c r="C151" s="201" t="s">
        <v>300</v>
      </c>
      <c r="D151" s="202" t="s">
        <v>301</v>
      </c>
      <c r="E151" s="203">
        <v>0.33</v>
      </c>
      <c r="F151" s="204" t="s">
        <v>302</v>
      </c>
      <c r="G151" s="201" t="s">
        <v>132</v>
      </c>
      <c r="H151" s="201"/>
      <c r="I151" s="205">
        <v>45</v>
      </c>
      <c r="J151" s="205">
        <f>I151</f>
        <v>45</v>
      </c>
      <c r="K151" s="382" t="s">
        <v>127</v>
      </c>
      <c r="L151" s="207">
        <v>0.5</v>
      </c>
      <c r="M151" s="208">
        <v>3</v>
      </c>
      <c r="N151" s="447">
        <f t="shared" si="102"/>
        <v>270</v>
      </c>
      <c r="O151" s="383"/>
      <c r="P151" s="209"/>
      <c r="Q151" s="210">
        <f t="shared" si="103"/>
        <v>135</v>
      </c>
      <c r="R151" s="211"/>
      <c r="S151" s="212">
        <f t="shared" si="104"/>
        <v>0</v>
      </c>
      <c r="T151" s="213">
        <f t="shared" si="105"/>
        <v>22.5</v>
      </c>
      <c r="U151" s="210">
        <f t="shared" si="106"/>
        <v>0</v>
      </c>
      <c r="V151" s="212">
        <f t="shared" si="107"/>
        <v>0</v>
      </c>
      <c r="W151" s="211"/>
      <c r="X151" s="214">
        <f t="shared" si="108"/>
        <v>0</v>
      </c>
      <c r="Y151" s="348">
        <f t="shared" si="109"/>
        <v>157.5</v>
      </c>
      <c r="Z151" s="210">
        <f t="shared" si="110"/>
        <v>0</v>
      </c>
      <c r="AA151" s="211"/>
      <c r="AB151" s="212">
        <f t="shared" si="111"/>
        <v>0</v>
      </c>
      <c r="AC151" s="213">
        <f t="shared" si="112"/>
        <v>0</v>
      </c>
      <c r="AD151" s="210">
        <f t="shared" si="113"/>
        <v>0</v>
      </c>
      <c r="AE151" s="212">
        <f t="shared" si="114"/>
        <v>0</v>
      </c>
      <c r="AF151" s="349"/>
      <c r="AG151" s="214">
        <f t="shared" si="115"/>
        <v>0</v>
      </c>
      <c r="AH151" s="215">
        <f t="shared" si="116"/>
        <v>0</v>
      </c>
      <c r="AI151" s="215">
        <f t="shared" si="117"/>
        <v>157.5</v>
      </c>
      <c r="AJ151" s="425">
        <v>0.5</v>
      </c>
      <c r="AK151" s="426" t="s">
        <v>128</v>
      </c>
      <c r="AL151" s="426" t="s">
        <v>128</v>
      </c>
      <c r="AM151" s="427" t="s">
        <v>128</v>
      </c>
      <c r="AN151" s="189">
        <f t="shared" si="130"/>
        <v>0.5</v>
      </c>
      <c r="AO151" s="189">
        <f t="shared" si="131"/>
        <v>0.5</v>
      </c>
      <c r="AP151" s="189">
        <f t="shared" si="132"/>
        <v>0.5</v>
      </c>
      <c r="AQ151" s="189">
        <f t="shared" si="133"/>
        <v>0.5</v>
      </c>
      <c r="AR151" s="189">
        <f t="shared" si="134"/>
        <v>0.5</v>
      </c>
      <c r="AS151" s="341"/>
      <c r="AT151" s="350">
        <v>1</v>
      </c>
      <c r="AU151" s="351"/>
      <c r="AV151" s="352">
        <v>1</v>
      </c>
      <c r="AW151" s="350"/>
      <c r="AX151" s="351"/>
      <c r="AY151" s="352"/>
      <c r="AZ151" s="350"/>
      <c r="BA151" s="351"/>
      <c r="BB151" s="352"/>
      <c r="BC151" s="350"/>
      <c r="BD151" s="351"/>
      <c r="BE151" s="352"/>
      <c r="BG151" s="193">
        <f t="shared" si="118"/>
        <v>270</v>
      </c>
      <c r="BH151" s="220"/>
      <c r="BI151" s="195">
        <f t="shared" si="119"/>
        <v>0</v>
      </c>
      <c r="BJ151" s="196">
        <f t="shared" si="120"/>
        <v>45</v>
      </c>
      <c r="BK151" s="197">
        <f t="shared" si="121"/>
        <v>0</v>
      </c>
      <c r="BL151" s="195">
        <f t="shared" si="122"/>
        <v>0</v>
      </c>
      <c r="BM151" s="198"/>
      <c r="BN151" s="199">
        <f t="shared" si="123"/>
        <v>0</v>
      </c>
      <c r="BO151" s="197">
        <f t="shared" si="124"/>
        <v>0</v>
      </c>
      <c r="BP151" s="198"/>
      <c r="BQ151" s="195">
        <f t="shared" si="125"/>
        <v>0</v>
      </c>
      <c r="BR151" s="196">
        <f t="shared" si="126"/>
        <v>0</v>
      </c>
      <c r="BS151" s="197">
        <f t="shared" si="127"/>
        <v>0</v>
      </c>
      <c r="BT151" s="195">
        <f t="shared" si="128"/>
        <v>0</v>
      </c>
      <c r="BU151" s="198"/>
      <c r="BV151" s="199">
        <f t="shared" si="129"/>
        <v>0</v>
      </c>
    </row>
    <row r="152" spans="1:74" s="367" customFormat="1" ht="12">
      <c r="A152" s="360">
        <v>102</v>
      </c>
      <c r="B152" s="361">
        <v>4</v>
      </c>
      <c r="C152" s="361" t="s">
        <v>303</v>
      </c>
      <c r="D152" s="227" t="s">
        <v>304</v>
      </c>
      <c r="E152" s="362">
        <v>0.6</v>
      </c>
      <c r="F152" s="229" t="s">
        <v>305</v>
      </c>
      <c r="G152" s="226" t="s">
        <v>132</v>
      </c>
      <c r="H152" s="226" t="s">
        <v>133</v>
      </c>
      <c r="I152" s="364">
        <v>139.5</v>
      </c>
      <c r="J152" s="364">
        <v>115.65</v>
      </c>
      <c r="K152" s="231" t="s">
        <v>127</v>
      </c>
      <c r="L152" s="232">
        <v>1</v>
      </c>
      <c r="M152" s="365">
        <v>3</v>
      </c>
      <c r="N152" s="446">
        <f t="shared" si="102"/>
        <v>765.45</v>
      </c>
      <c r="O152" s="366"/>
      <c r="P152" s="234"/>
      <c r="Q152" s="235">
        <f t="shared" si="103"/>
        <v>0</v>
      </c>
      <c r="R152" s="236"/>
      <c r="S152" s="237">
        <f t="shared" si="104"/>
        <v>0</v>
      </c>
      <c r="T152" s="238">
        <f t="shared" si="105"/>
        <v>0</v>
      </c>
      <c r="U152" s="235">
        <f t="shared" si="106"/>
        <v>382.725</v>
      </c>
      <c r="V152" s="237">
        <f t="shared" si="107"/>
        <v>0</v>
      </c>
      <c r="W152" s="236"/>
      <c r="X152" s="239">
        <f t="shared" si="108"/>
        <v>69.75</v>
      </c>
      <c r="Y152" s="355">
        <f t="shared" si="109"/>
        <v>452.475</v>
      </c>
      <c r="Z152" s="235">
        <f t="shared" si="110"/>
        <v>0</v>
      </c>
      <c r="AA152" s="236"/>
      <c r="AB152" s="237">
        <f t="shared" si="111"/>
        <v>0</v>
      </c>
      <c r="AC152" s="238">
        <f t="shared" si="112"/>
        <v>0</v>
      </c>
      <c r="AD152" s="235">
        <f t="shared" si="113"/>
        <v>382.725</v>
      </c>
      <c r="AE152" s="237">
        <f t="shared" si="114"/>
        <v>0</v>
      </c>
      <c r="AF152" s="356"/>
      <c r="AG152" s="239">
        <f t="shared" si="115"/>
        <v>69.75</v>
      </c>
      <c r="AH152" s="240">
        <f t="shared" si="116"/>
        <v>452.475</v>
      </c>
      <c r="AI152" s="240">
        <f t="shared" si="117"/>
        <v>904.95</v>
      </c>
      <c r="AJ152" s="421" t="s">
        <v>128</v>
      </c>
      <c r="AK152" s="422">
        <v>0.33</v>
      </c>
      <c r="AL152" s="422" t="s">
        <v>128</v>
      </c>
      <c r="AM152" s="423">
        <v>0.33</v>
      </c>
      <c r="AN152" s="189">
        <f t="shared" si="130"/>
        <v>0.5</v>
      </c>
      <c r="AO152" s="189">
        <f t="shared" si="131"/>
        <v>0.5</v>
      </c>
      <c r="AP152" s="189">
        <f t="shared" si="132"/>
        <v>0.5</v>
      </c>
      <c r="AQ152" s="189">
        <f t="shared" si="133"/>
        <v>0.5</v>
      </c>
      <c r="AR152" s="189">
        <f t="shared" si="134"/>
        <v>0.5</v>
      </c>
      <c r="AS152" s="341"/>
      <c r="AT152" s="357"/>
      <c r="AU152" s="358"/>
      <c r="AV152" s="359"/>
      <c r="AW152" s="357">
        <v>1</v>
      </c>
      <c r="AX152" s="358"/>
      <c r="AY152" s="359">
        <v>1</v>
      </c>
      <c r="AZ152" s="357"/>
      <c r="BA152" s="358"/>
      <c r="BB152" s="359"/>
      <c r="BC152" s="357">
        <v>1</v>
      </c>
      <c r="BD152" s="358"/>
      <c r="BE152" s="359">
        <v>1</v>
      </c>
      <c r="BG152" s="193">
        <f t="shared" si="118"/>
        <v>0</v>
      </c>
      <c r="BH152" s="220"/>
      <c r="BI152" s="195">
        <f t="shared" si="119"/>
        <v>0</v>
      </c>
      <c r="BJ152" s="196">
        <f t="shared" si="120"/>
        <v>0</v>
      </c>
      <c r="BK152" s="197">
        <f t="shared" si="121"/>
        <v>765.45</v>
      </c>
      <c r="BL152" s="195">
        <f t="shared" si="122"/>
        <v>0</v>
      </c>
      <c r="BM152" s="198"/>
      <c r="BN152" s="199">
        <f t="shared" si="123"/>
        <v>139.5</v>
      </c>
      <c r="BO152" s="197">
        <f t="shared" si="124"/>
        <v>0</v>
      </c>
      <c r="BP152" s="198"/>
      <c r="BQ152" s="195">
        <f t="shared" si="125"/>
        <v>0</v>
      </c>
      <c r="BR152" s="196">
        <f t="shared" si="126"/>
        <v>0</v>
      </c>
      <c r="BS152" s="197">
        <f t="shared" si="127"/>
        <v>765.45</v>
      </c>
      <c r="BT152" s="195">
        <f t="shared" si="128"/>
        <v>0</v>
      </c>
      <c r="BU152" s="198"/>
      <c r="BV152" s="199">
        <f t="shared" si="129"/>
        <v>139.5</v>
      </c>
    </row>
    <row r="153" spans="1:74" s="367" customFormat="1" ht="12">
      <c r="A153" s="360">
        <v>103</v>
      </c>
      <c r="B153" s="361">
        <v>4</v>
      </c>
      <c r="C153" s="361" t="s">
        <v>303</v>
      </c>
      <c r="D153" s="227" t="s">
        <v>306</v>
      </c>
      <c r="E153" s="362">
        <v>1</v>
      </c>
      <c r="F153" s="229" t="s">
        <v>305</v>
      </c>
      <c r="G153" s="226" t="s">
        <v>132</v>
      </c>
      <c r="H153" s="226" t="s">
        <v>133</v>
      </c>
      <c r="I153" s="364">
        <v>428.75</v>
      </c>
      <c r="J153" s="364">
        <v>472.4</v>
      </c>
      <c r="K153" s="231" t="s">
        <v>127</v>
      </c>
      <c r="L153" s="232">
        <v>1</v>
      </c>
      <c r="M153" s="365">
        <v>3</v>
      </c>
      <c r="N153" s="446">
        <f aca="true" t="shared" si="135" ref="N153:N176">I153*M153+J153*M153</f>
        <v>2703.45</v>
      </c>
      <c r="O153" s="366"/>
      <c r="P153" s="234"/>
      <c r="Q153" s="235">
        <f aca="true" t="shared" si="136" ref="Q153:Q176">N153*AN153*AT153</f>
        <v>0</v>
      </c>
      <c r="R153" s="236"/>
      <c r="S153" s="237">
        <f aca="true" t="shared" si="137" ref="S153:S176">N153*AP153*AU153</f>
        <v>0</v>
      </c>
      <c r="T153" s="238">
        <f aca="true" t="shared" si="138" ref="T153:T176">MAX(I153:J153)*AR153*AV153</f>
        <v>0</v>
      </c>
      <c r="U153" s="235">
        <f aca="true" t="shared" si="139" ref="U153:U176">N153*AN153*AW153</f>
        <v>1351.725</v>
      </c>
      <c r="V153" s="237">
        <f aca="true" t="shared" si="140" ref="V153:V176">N153*AP153*AX153</f>
        <v>0</v>
      </c>
      <c r="W153" s="236"/>
      <c r="X153" s="239">
        <f aca="true" t="shared" si="141" ref="X153:X176">MAX(I153:J153)*AY153*AR153</f>
        <v>236.2</v>
      </c>
      <c r="Y153" s="355">
        <f aca="true" t="shared" si="142" ref="Y153:Y176">SUM(Q153:X153)</f>
        <v>1587.925</v>
      </c>
      <c r="Z153" s="235">
        <f aca="true" t="shared" si="143" ref="Z153:Z176">N153*AN153*AZ153</f>
        <v>0</v>
      </c>
      <c r="AA153" s="236"/>
      <c r="AB153" s="237">
        <f aca="true" t="shared" si="144" ref="AB153:AB176">N153*AP153*BA153</f>
        <v>0</v>
      </c>
      <c r="AC153" s="238">
        <f aca="true" t="shared" si="145" ref="AC153:AC176">MAX(I153:J153)*AR153*BB153</f>
        <v>0</v>
      </c>
      <c r="AD153" s="235">
        <f aca="true" t="shared" si="146" ref="AD153:AD176">N153*AN153*BC153</f>
        <v>1351.725</v>
      </c>
      <c r="AE153" s="237">
        <f aca="true" t="shared" si="147" ref="AE153:AE176">N153*AP153*BD153</f>
        <v>0</v>
      </c>
      <c r="AF153" s="356"/>
      <c r="AG153" s="239">
        <f aca="true" t="shared" si="148" ref="AG153:AG176">MAX(I153:J153)*AR153*BE153</f>
        <v>236.2</v>
      </c>
      <c r="AH153" s="240">
        <f aca="true" t="shared" si="149" ref="AH153:AH176">SUM(Z153:AG153)</f>
        <v>1587.925</v>
      </c>
      <c r="AI153" s="240">
        <f aca="true" t="shared" si="150" ref="AI153:AI176">Y153+AH153</f>
        <v>3175.85</v>
      </c>
      <c r="AJ153" s="421" t="s">
        <v>128</v>
      </c>
      <c r="AK153" s="422">
        <v>0.33</v>
      </c>
      <c r="AL153" s="422" t="s">
        <v>128</v>
      </c>
      <c r="AM153" s="423">
        <v>0.33</v>
      </c>
      <c r="AN153" s="189">
        <f t="shared" si="130"/>
        <v>0.5</v>
      </c>
      <c r="AO153" s="189">
        <f t="shared" si="131"/>
        <v>0.5</v>
      </c>
      <c r="AP153" s="189">
        <f t="shared" si="132"/>
        <v>0.5</v>
      </c>
      <c r="AQ153" s="189">
        <f t="shared" si="133"/>
        <v>0.5</v>
      </c>
      <c r="AR153" s="189">
        <f t="shared" si="134"/>
        <v>0.5</v>
      </c>
      <c r="AS153" s="341"/>
      <c r="AT153" s="357"/>
      <c r="AU153" s="358"/>
      <c r="AV153" s="359"/>
      <c r="AW153" s="357">
        <v>1</v>
      </c>
      <c r="AX153" s="358"/>
      <c r="AY153" s="359">
        <v>1</v>
      </c>
      <c r="AZ153" s="357"/>
      <c r="BA153" s="358"/>
      <c r="BB153" s="359"/>
      <c r="BC153" s="357">
        <v>1</v>
      </c>
      <c r="BD153" s="358"/>
      <c r="BE153" s="359">
        <v>1</v>
      </c>
      <c r="BG153" s="193">
        <f aca="true" t="shared" si="151" ref="BG153:BG176">N153*AT153</f>
        <v>0</v>
      </c>
      <c r="BH153" s="220"/>
      <c r="BI153" s="195">
        <f aca="true" t="shared" si="152" ref="BI153:BI176">N153*AU153</f>
        <v>0</v>
      </c>
      <c r="BJ153" s="196">
        <f aca="true" t="shared" si="153" ref="BJ153:BJ176">MAX(I153:J153)*AV153</f>
        <v>0</v>
      </c>
      <c r="BK153" s="197">
        <f aca="true" t="shared" si="154" ref="BK153:BK176">N153*AW153</f>
        <v>2703.45</v>
      </c>
      <c r="BL153" s="195">
        <f aca="true" t="shared" si="155" ref="BL153:BL176">N153*AX153</f>
        <v>0</v>
      </c>
      <c r="BM153" s="198"/>
      <c r="BN153" s="199">
        <f aca="true" t="shared" si="156" ref="BN153:BN176">MAX(I153:J153)*AY153</f>
        <v>472.4</v>
      </c>
      <c r="BO153" s="197">
        <f aca="true" t="shared" si="157" ref="BO153:BO176">N153*AZ153</f>
        <v>0</v>
      </c>
      <c r="BP153" s="198"/>
      <c r="BQ153" s="195">
        <f aca="true" t="shared" si="158" ref="BQ153:BQ176">N153*BA153</f>
        <v>0</v>
      </c>
      <c r="BR153" s="196">
        <f aca="true" t="shared" si="159" ref="BR153:BR176">MAX(I153:J153)*BB153</f>
        <v>0</v>
      </c>
      <c r="BS153" s="197">
        <f aca="true" t="shared" si="160" ref="BS153:BS176">N153*BC153</f>
        <v>2703.45</v>
      </c>
      <c r="BT153" s="195">
        <f aca="true" t="shared" si="161" ref="BT153:BT176">N153*BD153</f>
        <v>0</v>
      </c>
      <c r="BU153" s="198"/>
      <c r="BV153" s="199">
        <f aca="true" t="shared" si="162" ref="BV153:BV176">MAX(I153:J153)*BE153</f>
        <v>472.4</v>
      </c>
    </row>
    <row r="154" spans="1:74" s="367" customFormat="1" ht="12">
      <c r="A154" s="360">
        <v>104</v>
      </c>
      <c r="B154" s="361">
        <v>4</v>
      </c>
      <c r="C154" s="361" t="s">
        <v>303</v>
      </c>
      <c r="D154" s="227" t="s">
        <v>307</v>
      </c>
      <c r="E154" s="362">
        <v>2.5</v>
      </c>
      <c r="F154" s="229" t="s">
        <v>305</v>
      </c>
      <c r="G154" s="226" t="s">
        <v>132</v>
      </c>
      <c r="H154" s="226" t="s">
        <v>133</v>
      </c>
      <c r="I154" s="364">
        <v>252.1</v>
      </c>
      <c r="J154" s="364">
        <v>231.9</v>
      </c>
      <c r="K154" s="231" t="s">
        <v>127</v>
      </c>
      <c r="L154" s="232">
        <v>1</v>
      </c>
      <c r="M154" s="365">
        <v>3</v>
      </c>
      <c r="N154" s="446">
        <f t="shared" si="135"/>
        <v>1452</v>
      </c>
      <c r="O154" s="366"/>
      <c r="P154" s="234"/>
      <c r="Q154" s="235">
        <f t="shared" si="136"/>
        <v>0</v>
      </c>
      <c r="R154" s="236"/>
      <c r="S154" s="237">
        <f t="shared" si="137"/>
        <v>0</v>
      </c>
      <c r="T154" s="238">
        <f t="shared" si="138"/>
        <v>0</v>
      </c>
      <c r="U154" s="235">
        <f t="shared" si="139"/>
        <v>726</v>
      </c>
      <c r="V154" s="237">
        <f t="shared" si="140"/>
        <v>0</v>
      </c>
      <c r="W154" s="236"/>
      <c r="X154" s="239">
        <f t="shared" si="141"/>
        <v>126.05</v>
      </c>
      <c r="Y154" s="355">
        <f t="shared" si="142"/>
        <v>852.05</v>
      </c>
      <c r="Z154" s="235">
        <f t="shared" si="143"/>
        <v>0</v>
      </c>
      <c r="AA154" s="236"/>
      <c r="AB154" s="237">
        <f t="shared" si="144"/>
        <v>0</v>
      </c>
      <c r="AC154" s="238">
        <f t="shared" si="145"/>
        <v>0</v>
      </c>
      <c r="AD154" s="235">
        <f t="shared" si="146"/>
        <v>726</v>
      </c>
      <c r="AE154" s="237">
        <f t="shared" si="147"/>
        <v>0</v>
      </c>
      <c r="AF154" s="356"/>
      <c r="AG154" s="239">
        <f t="shared" si="148"/>
        <v>126.05</v>
      </c>
      <c r="AH154" s="240">
        <f t="shared" si="149"/>
        <v>852.05</v>
      </c>
      <c r="AI154" s="240">
        <f t="shared" si="150"/>
        <v>1704.1</v>
      </c>
      <c r="AJ154" s="421" t="s">
        <v>128</v>
      </c>
      <c r="AK154" s="422">
        <v>0.33</v>
      </c>
      <c r="AL154" s="422" t="s">
        <v>128</v>
      </c>
      <c r="AM154" s="423">
        <v>0.33</v>
      </c>
      <c r="AN154" s="189">
        <f t="shared" si="130"/>
        <v>0.5</v>
      </c>
      <c r="AO154" s="189">
        <f t="shared" si="131"/>
        <v>0.5</v>
      </c>
      <c r="AP154" s="189">
        <f t="shared" si="132"/>
        <v>0.5</v>
      </c>
      <c r="AQ154" s="189">
        <f t="shared" si="133"/>
        <v>0.5</v>
      </c>
      <c r="AR154" s="189">
        <f t="shared" si="134"/>
        <v>0.5</v>
      </c>
      <c r="AS154" s="341"/>
      <c r="AT154" s="357"/>
      <c r="AU154" s="358"/>
      <c r="AV154" s="359"/>
      <c r="AW154" s="357">
        <v>1</v>
      </c>
      <c r="AX154" s="358"/>
      <c r="AY154" s="359">
        <v>1</v>
      </c>
      <c r="AZ154" s="357"/>
      <c r="BA154" s="358"/>
      <c r="BB154" s="359"/>
      <c r="BC154" s="357">
        <v>1</v>
      </c>
      <c r="BD154" s="358"/>
      <c r="BE154" s="359">
        <v>1</v>
      </c>
      <c r="BG154" s="193">
        <f t="shared" si="151"/>
        <v>0</v>
      </c>
      <c r="BH154" s="220"/>
      <c r="BI154" s="195">
        <f t="shared" si="152"/>
        <v>0</v>
      </c>
      <c r="BJ154" s="196">
        <f t="shared" si="153"/>
        <v>0</v>
      </c>
      <c r="BK154" s="197">
        <f t="shared" si="154"/>
        <v>1452</v>
      </c>
      <c r="BL154" s="195">
        <f t="shared" si="155"/>
        <v>0</v>
      </c>
      <c r="BM154" s="198"/>
      <c r="BN154" s="199">
        <f t="shared" si="156"/>
        <v>252.1</v>
      </c>
      <c r="BO154" s="197">
        <f t="shared" si="157"/>
        <v>0</v>
      </c>
      <c r="BP154" s="198"/>
      <c r="BQ154" s="195">
        <f t="shared" si="158"/>
        <v>0</v>
      </c>
      <c r="BR154" s="196">
        <f t="shared" si="159"/>
        <v>0</v>
      </c>
      <c r="BS154" s="197">
        <f t="shared" si="160"/>
        <v>1452</v>
      </c>
      <c r="BT154" s="195">
        <f t="shared" si="161"/>
        <v>0</v>
      </c>
      <c r="BU154" s="198"/>
      <c r="BV154" s="199">
        <f t="shared" si="162"/>
        <v>252.1</v>
      </c>
    </row>
    <row r="155" spans="1:74" ht="12">
      <c r="A155" s="225">
        <v>105</v>
      </c>
      <c r="B155" s="226">
        <v>4</v>
      </c>
      <c r="C155" s="226" t="s">
        <v>303</v>
      </c>
      <c r="D155" s="227" t="s">
        <v>308</v>
      </c>
      <c r="E155" s="228">
        <v>3.54</v>
      </c>
      <c r="F155" s="229" t="s">
        <v>244</v>
      </c>
      <c r="G155" s="226" t="s">
        <v>132</v>
      </c>
      <c r="H155" s="226" t="s">
        <v>133</v>
      </c>
      <c r="I155" s="230">
        <v>175</v>
      </c>
      <c r="J155" s="230">
        <f>I155</f>
        <v>175</v>
      </c>
      <c r="K155" s="384" t="s">
        <v>127</v>
      </c>
      <c r="L155" s="232">
        <v>1</v>
      </c>
      <c r="M155" s="233">
        <v>3</v>
      </c>
      <c r="N155" s="446">
        <f t="shared" si="135"/>
        <v>1050</v>
      </c>
      <c r="O155" s="385"/>
      <c r="P155" s="234"/>
      <c r="Q155" s="235">
        <f t="shared" si="136"/>
        <v>0</v>
      </c>
      <c r="R155" s="236"/>
      <c r="S155" s="237">
        <f t="shared" si="137"/>
        <v>0</v>
      </c>
      <c r="T155" s="238">
        <f t="shared" si="138"/>
        <v>0</v>
      </c>
      <c r="U155" s="235">
        <f t="shared" si="139"/>
        <v>525</v>
      </c>
      <c r="V155" s="237">
        <f t="shared" si="140"/>
        <v>0</v>
      </c>
      <c r="W155" s="236"/>
      <c r="X155" s="239">
        <f t="shared" si="141"/>
        <v>87.5</v>
      </c>
      <c r="Y155" s="355">
        <f t="shared" si="142"/>
        <v>612.5</v>
      </c>
      <c r="Z155" s="235">
        <f t="shared" si="143"/>
        <v>0</v>
      </c>
      <c r="AA155" s="236"/>
      <c r="AB155" s="237">
        <f t="shared" si="144"/>
        <v>0</v>
      </c>
      <c r="AC155" s="238">
        <f t="shared" si="145"/>
        <v>0</v>
      </c>
      <c r="AD155" s="235">
        <f t="shared" si="146"/>
        <v>525</v>
      </c>
      <c r="AE155" s="237">
        <f t="shared" si="147"/>
        <v>0</v>
      </c>
      <c r="AF155" s="356"/>
      <c r="AG155" s="239">
        <f t="shared" si="148"/>
        <v>87.5</v>
      </c>
      <c r="AH155" s="240">
        <f t="shared" si="149"/>
        <v>612.5</v>
      </c>
      <c r="AI155" s="240">
        <f t="shared" si="150"/>
        <v>1225</v>
      </c>
      <c r="AJ155" s="421" t="s">
        <v>128</v>
      </c>
      <c r="AK155" s="422">
        <v>0.25</v>
      </c>
      <c r="AL155" s="422" t="s">
        <v>128</v>
      </c>
      <c r="AM155" s="423">
        <v>0.25</v>
      </c>
      <c r="AN155" s="189">
        <f t="shared" si="130"/>
        <v>0.5</v>
      </c>
      <c r="AO155" s="189">
        <f t="shared" si="131"/>
        <v>0.5</v>
      </c>
      <c r="AP155" s="189">
        <f t="shared" si="132"/>
        <v>0.5</v>
      </c>
      <c r="AQ155" s="189">
        <f t="shared" si="133"/>
        <v>0.5</v>
      </c>
      <c r="AR155" s="189">
        <f t="shared" si="134"/>
        <v>0.5</v>
      </c>
      <c r="AS155" s="341"/>
      <c r="AT155" s="357"/>
      <c r="AU155" s="358"/>
      <c r="AV155" s="359"/>
      <c r="AW155" s="357">
        <v>1</v>
      </c>
      <c r="AX155" s="358"/>
      <c r="AY155" s="359">
        <v>1</v>
      </c>
      <c r="AZ155" s="357"/>
      <c r="BA155" s="358"/>
      <c r="BB155" s="359"/>
      <c r="BC155" s="357">
        <v>1</v>
      </c>
      <c r="BD155" s="358"/>
      <c r="BE155" s="359">
        <v>1</v>
      </c>
      <c r="BG155" s="193">
        <f t="shared" si="151"/>
        <v>0</v>
      </c>
      <c r="BH155" s="220"/>
      <c r="BI155" s="195">
        <f t="shared" si="152"/>
        <v>0</v>
      </c>
      <c r="BJ155" s="196">
        <f t="shared" si="153"/>
        <v>0</v>
      </c>
      <c r="BK155" s="197">
        <f t="shared" si="154"/>
        <v>1050</v>
      </c>
      <c r="BL155" s="195">
        <f t="shared" si="155"/>
        <v>0</v>
      </c>
      <c r="BM155" s="198"/>
      <c r="BN155" s="199">
        <f t="shared" si="156"/>
        <v>175</v>
      </c>
      <c r="BO155" s="197">
        <f t="shared" si="157"/>
        <v>0</v>
      </c>
      <c r="BP155" s="198"/>
      <c r="BQ155" s="195">
        <f t="shared" si="158"/>
        <v>0</v>
      </c>
      <c r="BR155" s="196">
        <f t="shared" si="159"/>
        <v>0</v>
      </c>
      <c r="BS155" s="197">
        <f t="shared" si="160"/>
        <v>1050</v>
      </c>
      <c r="BT155" s="195">
        <f t="shared" si="161"/>
        <v>0</v>
      </c>
      <c r="BU155" s="198"/>
      <c r="BV155" s="199">
        <f t="shared" si="162"/>
        <v>175</v>
      </c>
    </row>
    <row r="156" spans="1:74" ht="12">
      <c r="A156" s="200">
        <v>106</v>
      </c>
      <c r="B156" s="201">
        <v>4</v>
      </c>
      <c r="C156" s="201" t="s">
        <v>303</v>
      </c>
      <c r="D156" s="202" t="s">
        <v>309</v>
      </c>
      <c r="E156" s="203">
        <v>3.95</v>
      </c>
      <c r="F156" s="204" t="s">
        <v>244</v>
      </c>
      <c r="G156" s="201" t="s">
        <v>126</v>
      </c>
      <c r="H156" s="201"/>
      <c r="I156" s="205">
        <v>0</v>
      </c>
      <c r="J156" s="205">
        <v>160</v>
      </c>
      <c r="K156" s="382" t="s">
        <v>127</v>
      </c>
      <c r="L156" s="207">
        <v>0.5</v>
      </c>
      <c r="M156" s="449">
        <v>3</v>
      </c>
      <c r="N156" s="447">
        <f t="shared" si="135"/>
        <v>480</v>
      </c>
      <c r="O156" s="383"/>
      <c r="P156" s="209"/>
      <c r="Q156" s="210">
        <f t="shared" si="136"/>
        <v>0</v>
      </c>
      <c r="R156" s="211"/>
      <c r="S156" s="212">
        <f t="shared" si="137"/>
        <v>0</v>
      </c>
      <c r="T156" s="213">
        <f t="shared" si="138"/>
        <v>0</v>
      </c>
      <c r="U156" s="210">
        <f t="shared" si="139"/>
        <v>240</v>
      </c>
      <c r="V156" s="212">
        <f t="shared" si="140"/>
        <v>0</v>
      </c>
      <c r="W156" s="211"/>
      <c r="X156" s="214">
        <f t="shared" si="141"/>
        <v>80</v>
      </c>
      <c r="Y156" s="348">
        <f t="shared" si="142"/>
        <v>320</v>
      </c>
      <c r="Z156" s="210">
        <f t="shared" si="143"/>
        <v>0</v>
      </c>
      <c r="AA156" s="211"/>
      <c r="AB156" s="212">
        <f t="shared" si="144"/>
        <v>0</v>
      </c>
      <c r="AC156" s="213">
        <f t="shared" si="145"/>
        <v>0</v>
      </c>
      <c r="AD156" s="210">
        <f t="shared" si="146"/>
        <v>0</v>
      </c>
      <c r="AE156" s="212">
        <f t="shared" si="147"/>
        <v>0</v>
      </c>
      <c r="AF156" s="349"/>
      <c r="AG156" s="214">
        <f t="shared" si="148"/>
        <v>0</v>
      </c>
      <c r="AH156" s="215">
        <f t="shared" si="149"/>
        <v>0</v>
      </c>
      <c r="AI156" s="215">
        <f t="shared" si="150"/>
        <v>320</v>
      </c>
      <c r="AJ156" s="425" t="s">
        <v>128</v>
      </c>
      <c r="AK156" s="426">
        <v>0.25</v>
      </c>
      <c r="AL156" s="426" t="s">
        <v>128</v>
      </c>
      <c r="AM156" s="427" t="s">
        <v>128</v>
      </c>
      <c r="AN156" s="189">
        <f t="shared" si="130"/>
        <v>0.5</v>
      </c>
      <c r="AO156" s="189">
        <f t="shared" si="131"/>
        <v>0.5</v>
      </c>
      <c r="AP156" s="189">
        <f t="shared" si="132"/>
        <v>0.5</v>
      </c>
      <c r="AQ156" s="189">
        <f t="shared" si="133"/>
        <v>0.5</v>
      </c>
      <c r="AR156" s="189">
        <f t="shared" si="134"/>
        <v>0.5</v>
      </c>
      <c r="AS156" s="341"/>
      <c r="AT156" s="350"/>
      <c r="AU156" s="351"/>
      <c r="AV156" s="352"/>
      <c r="AW156" s="350">
        <v>1</v>
      </c>
      <c r="AX156" s="351"/>
      <c r="AY156" s="352">
        <v>1</v>
      </c>
      <c r="AZ156" s="350"/>
      <c r="BA156" s="351"/>
      <c r="BB156" s="352"/>
      <c r="BC156" s="350"/>
      <c r="BD156" s="351"/>
      <c r="BE156" s="352"/>
      <c r="BG156" s="193">
        <f t="shared" si="151"/>
        <v>0</v>
      </c>
      <c r="BH156" s="220"/>
      <c r="BI156" s="195">
        <f t="shared" si="152"/>
        <v>0</v>
      </c>
      <c r="BJ156" s="196">
        <f t="shared" si="153"/>
        <v>0</v>
      </c>
      <c r="BK156" s="197">
        <f t="shared" si="154"/>
        <v>480</v>
      </c>
      <c r="BL156" s="195">
        <f t="shared" si="155"/>
        <v>0</v>
      </c>
      <c r="BM156" s="198"/>
      <c r="BN156" s="199">
        <f t="shared" si="156"/>
        <v>160</v>
      </c>
      <c r="BO156" s="197">
        <f t="shared" si="157"/>
        <v>0</v>
      </c>
      <c r="BP156" s="198"/>
      <c r="BQ156" s="195">
        <f t="shared" si="158"/>
        <v>0</v>
      </c>
      <c r="BR156" s="196">
        <f t="shared" si="159"/>
        <v>0</v>
      </c>
      <c r="BS156" s="197">
        <f t="shared" si="160"/>
        <v>0</v>
      </c>
      <c r="BT156" s="195">
        <f t="shared" si="161"/>
        <v>0</v>
      </c>
      <c r="BU156" s="198"/>
      <c r="BV156" s="199">
        <f t="shared" si="162"/>
        <v>0</v>
      </c>
    </row>
    <row r="157" spans="1:74" ht="12">
      <c r="A157" s="225">
        <v>107</v>
      </c>
      <c r="B157" s="226">
        <v>4</v>
      </c>
      <c r="C157" s="226" t="s">
        <v>303</v>
      </c>
      <c r="D157" s="227" t="s">
        <v>310</v>
      </c>
      <c r="E157" s="228">
        <v>4.92</v>
      </c>
      <c r="F157" s="229" t="s">
        <v>244</v>
      </c>
      <c r="G157" s="226" t="s">
        <v>132</v>
      </c>
      <c r="H157" s="226" t="s">
        <v>133</v>
      </c>
      <c r="I157" s="230">
        <v>101</v>
      </c>
      <c r="J157" s="230">
        <f aca="true" t="shared" si="163" ref="J157:J166">I157</f>
        <v>101</v>
      </c>
      <c r="K157" s="384" t="s">
        <v>127</v>
      </c>
      <c r="L157" s="232">
        <v>1</v>
      </c>
      <c r="M157" s="365">
        <v>3</v>
      </c>
      <c r="N157" s="446">
        <f t="shared" si="135"/>
        <v>606</v>
      </c>
      <c r="O157" s="385"/>
      <c r="P157" s="234"/>
      <c r="Q157" s="235">
        <f t="shared" si="136"/>
        <v>0</v>
      </c>
      <c r="R157" s="236"/>
      <c r="S157" s="237">
        <f t="shared" si="137"/>
        <v>0</v>
      </c>
      <c r="T157" s="238">
        <f t="shared" si="138"/>
        <v>0</v>
      </c>
      <c r="U157" s="235">
        <f t="shared" si="139"/>
        <v>303</v>
      </c>
      <c r="V157" s="237">
        <f t="shared" si="140"/>
        <v>0</v>
      </c>
      <c r="W157" s="236"/>
      <c r="X157" s="239">
        <f t="shared" si="141"/>
        <v>50.5</v>
      </c>
      <c r="Y157" s="355">
        <f t="shared" si="142"/>
        <v>353.5</v>
      </c>
      <c r="Z157" s="235">
        <f t="shared" si="143"/>
        <v>0</v>
      </c>
      <c r="AA157" s="236"/>
      <c r="AB157" s="237">
        <f t="shared" si="144"/>
        <v>0</v>
      </c>
      <c r="AC157" s="238">
        <f t="shared" si="145"/>
        <v>0</v>
      </c>
      <c r="AD157" s="235">
        <f t="shared" si="146"/>
        <v>303</v>
      </c>
      <c r="AE157" s="237">
        <f t="shared" si="147"/>
        <v>0</v>
      </c>
      <c r="AF157" s="356"/>
      <c r="AG157" s="239">
        <f t="shared" si="148"/>
        <v>50.5</v>
      </c>
      <c r="AH157" s="240">
        <f t="shared" si="149"/>
        <v>353.5</v>
      </c>
      <c r="AI157" s="240">
        <f t="shared" si="150"/>
        <v>707</v>
      </c>
      <c r="AJ157" s="421" t="s">
        <v>128</v>
      </c>
      <c r="AK157" s="422">
        <v>0.25</v>
      </c>
      <c r="AL157" s="422" t="s">
        <v>128</v>
      </c>
      <c r="AM157" s="423">
        <v>0.25</v>
      </c>
      <c r="AN157" s="189">
        <f t="shared" si="130"/>
        <v>0.5</v>
      </c>
      <c r="AO157" s="189">
        <f t="shared" si="131"/>
        <v>0.5</v>
      </c>
      <c r="AP157" s="189">
        <f t="shared" si="132"/>
        <v>0.5</v>
      </c>
      <c r="AQ157" s="189">
        <f t="shared" si="133"/>
        <v>0.5</v>
      </c>
      <c r="AR157" s="189">
        <f t="shared" si="134"/>
        <v>0.5</v>
      </c>
      <c r="AS157" s="341"/>
      <c r="AT157" s="357"/>
      <c r="AU157" s="358"/>
      <c r="AV157" s="359"/>
      <c r="AW157" s="357">
        <v>1</v>
      </c>
      <c r="AX157" s="358"/>
      <c r="AY157" s="359">
        <v>1</v>
      </c>
      <c r="AZ157" s="357"/>
      <c r="BA157" s="358"/>
      <c r="BB157" s="359"/>
      <c r="BC157" s="357">
        <v>1</v>
      </c>
      <c r="BD157" s="358"/>
      <c r="BE157" s="359">
        <v>1</v>
      </c>
      <c r="BG157" s="193">
        <f t="shared" si="151"/>
        <v>0</v>
      </c>
      <c r="BH157" s="220"/>
      <c r="BI157" s="195">
        <f t="shared" si="152"/>
        <v>0</v>
      </c>
      <c r="BJ157" s="196">
        <f t="shared" si="153"/>
        <v>0</v>
      </c>
      <c r="BK157" s="197">
        <f t="shared" si="154"/>
        <v>606</v>
      </c>
      <c r="BL157" s="195">
        <f t="shared" si="155"/>
        <v>0</v>
      </c>
      <c r="BM157" s="198"/>
      <c r="BN157" s="199">
        <f t="shared" si="156"/>
        <v>101</v>
      </c>
      <c r="BO157" s="197">
        <f t="shared" si="157"/>
        <v>0</v>
      </c>
      <c r="BP157" s="198"/>
      <c r="BQ157" s="195">
        <f t="shared" si="158"/>
        <v>0</v>
      </c>
      <c r="BR157" s="196">
        <f t="shared" si="159"/>
        <v>0</v>
      </c>
      <c r="BS157" s="197">
        <f t="shared" si="160"/>
        <v>606</v>
      </c>
      <c r="BT157" s="195">
        <f t="shared" si="161"/>
        <v>0</v>
      </c>
      <c r="BU157" s="198"/>
      <c r="BV157" s="199">
        <f t="shared" si="162"/>
        <v>101</v>
      </c>
    </row>
    <row r="158" spans="1:74" ht="12">
      <c r="A158" s="200">
        <v>108</v>
      </c>
      <c r="B158" s="201">
        <v>4</v>
      </c>
      <c r="C158" s="201" t="s">
        <v>303</v>
      </c>
      <c r="D158" s="202" t="s">
        <v>311</v>
      </c>
      <c r="E158" s="203">
        <v>8.5</v>
      </c>
      <c r="F158" s="204" t="s">
        <v>305</v>
      </c>
      <c r="G158" s="201" t="s">
        <v>132</v>
      </c>
      <c r="H158" s="201"/>
      <c r="I158" s="205">
        <v>100</v>
      </c>
      <c r="J158" s="205">
        <f t="shared" si="163"/>
        <v>100</v>
      </c>
      <c r="K158" s="382" t="s">
        <v>127</v>
      </c>
      <c r="L158" s="207">
        <v>0.5</v>
      </c>
      <c r="M158" s="449">
        <v>3</v>
      </c>
      <c r="N158" s="447">
        <f t="shared" si="135"/>
        <v>600</v>
      </c>
      <c r="O158" s="383"/>
      <c r="P158" s="209"/>
      <c r="Q158" s="210">
        <f t="shared" si="136"/>
        <v>0</v>
      </c>
      <c r="R158" s="211"/>
      <c r="S158" s="212">
        <f t="shared" si="137"/>
        <v>0</v>
      </c>
      <c r="T158" s="213">
        <f t="shared" si="138"/>
        <v>0</v>
      </c>
      <c r="U158" s="210">
        <f t="shared" si="139"/>
        <v>300</v>
      </c>
      <c r="V158" s="212">
        <f t="shared" si="140"/>
        <v>0</v>
      </c>
      <c r="W158" s="211"/>
      <c r="X158" s="214">
        <f t="shared" si="141"/>
        <v>50</v>
      </c>
      <c r="Y158" s="348">
        <f t="shared" si="142"/>
        <v>350</v>
      </c>
      <c r="Z158" s="210">
        <f t="shared" si="143"/>
        <v>0</v>
      </c>
      <c r="AA158" s="211"/>
      <c r="AB158" s="212">
        <f t="shared" si="144"/>
        <v>0</v>
      </c>
      <c r="AC158" s="213">
        <f t="shared" si="145"/>
        <v>0</v>
      </c>
      <c r="AD158" s="210">
        <f t="shared" si="146"/>
        <v>0</v>
      </c>
      <c r="AE158" s="212">
        <f t="shared" si="147"/>
        <v>0</v>
      </c>
      <c r="AF158" s="349"/>
      <c r="AG158" s="214">
        <f t="shared" si="148"/>
        <v>0</v>
      </c>
      <c r="AH158" s="215">
        <f t="shared" si="149"/>
        <v>0</v>
      </c>
      <c r="AI158" s="215">
        <f t="shared" si="150"/>
        <v>350</v>
      </c>
      <c r="AJ158" s="425" t="s">
        <v>128</v>
      </c>
      <c r="AK158" s="426">
        <v>0.25</v>
      </c>
      <c r="AL158" s="426" t="s">
        <v>128</v>
      </c>
      <c r="AM158" s="427" t="s">
        <v>128</v>
      </c>
      <c r="AN158" s="189">
        <f t="shared" si="130"/>
        <v>0.5</v>
      </c>
      <c r="AO158" s="189">
        <f t="shared" si="131"/>
        <v>0.5</v>
      </c>
      <c r="AP158" s="189">
        <f t="shared" si="132"/>
        <v>0.5</v>
      </c>
      <c r="AQ158" s="189">
        <f t="shared" si="133"/>
        <v>0.5</v>
      </c>
      <c r="AR158" s="189">
        <f t="shared" si="134"/>
        <v>0.5</v>
      </c>
      <c r="AS158" s="341"/>
      <c r="AT158" s="350"/>
      <c r="AU158" s="351"/>
      <c r="AV158" s="352"/>
      <c r="AW158" s="350">
        <v>1</v>
      </c>
      <c r="AX158" s="351"/>
      <c r="AY158" s="352">
        <v>1</v>
      </c>
      <c r="AZ158" s="350"/>
      <c r="BA158" s="351"/>
      <c r="BB158" s="352"/>
      <c r="BC158" s="350"/>
      <c r="BD158" s="351"/>
      <c r="BE158" s="352"/>
      <c r="BG158" s="193">
        <f t="shared" si="151"/>
        <v>0</v>
      </c>
      <c r="BH158" s="220"/>
      <c r="BI158" s="195">
        <f t="shared" si="152"/>
        <v>0</v>
      </c>
      <c r="BJ158" s="196">
        <f t="shared" si="153"/>
        <v>0</v>
      </c>
      <c r="BK158" s="197">
        <f t="shared" si="154"/>
        <v>600</v>
      </c>
      <c r="BL158" s="195">
        <f t="shared" si="155"/>
        <v>0</v>
      </c>
      <c r="BM158" s="198"/>
      <c r="BN158" s="199">
        <f t="shared" si="156"/>
        <v>100</v>
      </c>
      <c r="BO158" s="197">
        <f t="shared" si="157"/>
        <v>0</v>
      </c>
      <c r="BP158" s="198"/>
      <c r="BQ158" s="195">
        <f t="shared" si="158"/>
        <v>0</v>
      </c>
      <c r="BR158" s="196">
        <f t="shared" si="159"/>
        <v>0</v>
      </c>
      <c r="BS158" s="197">
        <f t="shared" si="160"/>
        <v>0</v>
      </c>
      <c r="BT158" s="195">
        <f t="shared" si="161"/>
        <v>0</v>
      </c>
      <c r="BU158" s="198"/>
      <c r="BV158" s="199">
        <f t="shared" si="162"/>
        <v>0</v>
      </c>
    </row>
    <row r="159" spans="1:74" ht="12">
      <c r="A159" s="225">
        <v>109</v>
      </c>
      <c r="B159" s="226">
        <v>4</v>
      </c>
      <c r="C159" s="226" t="s">
        <v>312</v>
      </c>
      <c r="D159" s="227" t="s">
        <v>313</v>
      </c>
      <c r="E159" s="228">
        <v>1.01</v>
      </c>
      <c r="F159" s="229" t="s">
        <v>299</v>
      </c>
      <c r="G159" s="226" t="s">
        <v>132</v>
      </c>
      <c r="H159" s="226" t="s">
        <v>133</v>
      </c>
      <c r="I159" s="230">
        <v>71</v>
      </c>
      <c r="J159" s="230">
        <f t="shared" si="163"/>
        <v>71</v>
      </c>
      <c r="K159" s="384" t="s">
        <v>127</v>
      </c>
      <c r="L159" s="232">
        <v>1</v>
      </c>
      <c r="M159" s="233">
        <v>3</v>
      </c>
      <c r="N159" s="446">
        <f t="shared" si="135"/>
        <v>426</v>
      </c>
      <c r="O159" s="385"/>
      <c r="P159" s="234"/>
      <c r="Q159" s="235">
        <f t="shared" si="136"/>
        <v>0</v>
      </c>
      <c r="R159" s="236"/>
      <c r="S159" s="237">
        <f t="shared" si="137"/>
        <v>0</v>
      </c>
      <c r="T159" s="238">
        <f t="shared" si="138"/>
        <v>0</v>
      </c>
      <c r="U159" s="235">
        <f t="shared" si="139"/>
        <v>213</v>
      </c>
      <c r="V159" s="237">
        <f t="shared" si="140"/>
        <v>0</v>
      </c>
      <c r="W159" s="236"/>
      <c r="X159" s="239">
        <f t="shared" si="141"/>
        <v>35.5</v>
      </c>
      <c r="Y159" s="355">
        <f t="shared" si="142"/>
        <v>248.5</v>
      </c>
      <c r="Z159" s="235">
        <f t="shared" si="143"/>
        <v>0</v>
      </c>
      <c r="AA159" s="236"/>
      <c r="AB159" s="237">
        <f t="shared" si="144"/>
        <v>0</v>
      </c>
      <c r="AC159" s="238">
        <f t="shared" si="145"/>
        <v>0</v>
      </c>
      <c r="AD159" s="235">
        <f t="shared" si="146"/>
        <v>213</v>
      </c>
      <c r="AE159" s="237">
        <f t="shared" si="147"/>
        <v>0</v>
      </c>
      <c r="AF159" s="356"/>
      <c r="AG159" s="239">
        <f t="shared" si="148"/>
        <v>35.5</v>
      </c>
      <c r="AH159" s="240">
        <f t="shared" si="149"/>
        <v>248.5</v>
      </c>
      <c r="AI159" s="240">
        <f t="shared" si="150"/>
        <v>497</v>
      </c>
      <c r="AJ159" s="421" t="s">
        <v>128</v>
      </c>
      <c r="AK159" s="422">
        <v>0.5</v>
      </c>
      <c r="AL159" s="422" t="s">
        <v>128</v>
      </c>
      <c r="AM159" s="423">
        <v>0.5</v>
      </c>
      <c r="AN159" s="189">
        <f t="shared" si="130"/>
        <v>0.5</v>
      </c>
      <c r="AO159" s="189">
        <f t="shared" si="131"/>
        <v>0.5</v>
      </c>
      <c r="AP159" s="189">
        <f t="shared" si="132"/>
        <v>0.5</v>
      </c>
      <c r="AQ159" s="189">
        <f t="shared" si="133"/>
        <v>0.5</v>
      </c>
      <c r="AR159" s="189">
        <f t="shared" si="134"/>
        <v>0.5</v>
      </c>
      <c r="AS159" s="341"/>
      <c r="AT159" s="357"/>
      <c r="AU159" s="358"/>
      <c r="AV159" s="359"/>
      <c r="AW159" s="357">
        <v>1</v>
      </c>
      <c r="AX159" s="358"/>
      <c r="AY159" s="359">
        <v>1</v>
      </c>
      <c r="AZ159" s="357"/>
      <c r="BA159" s="358"/>
      <c r="BB159" s="359"/>
      <c r="BC159" s="357">
        <v>1</v>
      </c>
      <c r="BD159" s="358"/>
      <c r="BE159" s="359">
        <v>1</v>
      </c>
      <c r="BG159" s="193">
        <f t="shared" si="151"/>
        <v>0</v>
      </c>
      <c r="BH159" s="220"/>
      <c r="BI159" s="195">
        <f t="shared" si="152"/>
        <v>0</v>
      </c>
      <c r="BJ159" s="196">
        <f t="shared" si="153"/>
        <v>0</v>
      </c>
      <c r="BK159" s="197">
        <f t="shared" si="154"/>
        <v>426</v>
      </c>
      <c r="BL159" s="195">
        <f t="shared" si="155"/>
        <v>0</v>
      </c>
      <c r="BM159" s="198"/>
      <c r="BN159" s="199">
        <f t="shared" si="156"/>
        <v>71</v>
      </c>
      <c r="BO159" s="197">
        <f t="shared" si="157"/>
        <v>0</v>
      </c>
      <c r="BP159" s="198"/>
      <c r="BQ159" s="195">
        <f t="shared" si="158"/>
        <v>0</v>
      </c>
      <c r="BR159" s="196">
        <f t="shared" si="159"/>
        <v>0</v>
      </c>
      <c r="BS159" s="197">
        <f t="shared" si="160"/>
        <v>426</v>
      </c>
      <c r="BT159" s="195">
        <f t="shared" si="161"/>
        <v>0</v>
      </c>
      <c r="BU159" s="198"/>
      <c r="BV159" s="199">
        <f t="shared" si="162"/>
        <v>71</v>
      </c>
    </row>
    <row r="160" spans="1:74" ht="12">
      <c r="A160" s="225">
        <v>110</v>
      </c>
      <c r="B160" s="226">
        <v>4</v>
      </c>
      <c r="C160" s="226" t="s">
        <v>314</v>
      </c>
      <c r="D160" s="227" t="s">
        <v>315</v>
      </c>
      <c r="E160" s="228">
        <v>0.03</v>
      </c>
      <c r="F160" s="229" t="s">
        <v>244</v>
      </c>
      <c r="G160" s="226" t="s">
        <v>132</v>
      </c>
      <c r="H160" s="226" t="s">
        <v>133</v>
      </c>
      <c r="I160" s="230">
        <v>221</v>
      </c>
      <c r="J160" s="230">
        <f t="shared" si="163"/>
        <v>221</v>
      </c>
      <c r="K160" s="384" t="s">
        <v>127</v>
      </c>
      <c r="L160" s="232">
        <v>1</v>
      </c>
      <c r="M160" s="365">
        <v>3</v>
      </c>
      <c r="N160" s="446">
        <f t="shared" si="135"/>
        <v>1326</v>
      </c>
      <c r="O160" s="385"/>
      <c r="P160" s="234"/>
      <c r="Q160" s="235">
        <f t="shared" si="136"/>
        <v>0</v>
      </c>
      <c r="R160" s="236"/>
      <c r="S160" s="237">
        <f t="shared" si="137"/>
        <v>0</v>
      </c>
      <c r="T160" s="238">
        <f t="shared" si="138"/>
        <v>0</v>
      </c>
      <c r="U160" s="235">
        <f t="shared" si="139"/>
        <v>663</v>
      </c>
      <c r="V160" s="237">
        <f t="shared" si="140"/>
        <v>0</v>
      </c>
      <c r="W160" s="236"/>
      <c r="X160" s="239">
        <f t="shared" si="141"/>
        <v>110.5</v>
      </c>
      <c r="Y160" s="355">
        <f t="shared" si="142"/>
        <v>773.5</v>
      </c>
      <c r="Z160" s="235">
        <f t="shared" si="143"/>
        <v>0</v>
      </c>
      <c r="AA160" s="236"/>
      <c r="AB160" s="237">
        <f t="shared" si="144"/>
        <v>0</v>
      </c>
      <c r="AC160" s="238">
        <f t="shared" si="145"/>
        <v>0</v>
      </c>
      <c r="AD160" s="235">
        <f t="shared" si="146"/>
        <v>663</v>
      </c>
      <c r="AE160" s="237">
        <f t="shared" si="147"/>
        <v>0</v>
      </c>
      <c r="AF160" s="356"/>
      <c r="AG160" s="239">
        <f t="shared" si="148"/>
        <v>110.5</v>
      </c>
      <c r="AH160" s="240">
        <f t="shared" si="149"/>
        <v>773.5</v>
      </c>
      <c r="AI160" s="240">
        <f t="shared" si="150"/>
        <v>1547</v>
      </c>
      <c r="AJ160" s="421" t="s">
        <v>128</v>
      </c>
      <c r="AK160" s="422">
        <v>0.5</v>
      </c>
      <c r="AL160" s="422" t="s">
        <v>128</v>
      </c>
      <c r="AM160" s="423">
        <v>0.5</v>
      </c>
      <c r="AN160" s="189">
        <f t="shared" si="130"/>
        <v>0.5</v>
      </c>
      <c r="AO160" s="189">
        <f t="shared" si="131"/>
        <v>0.5</v>
      </c>
      <c r="AP160" s="189">
        <f t="shared" si="132"/>
        <v>0.5</v>
      </c>
      <c r="AQ160" s="189">
        <f t="shared" si="133"/>
        <v>0.5</v>
      </c>
      <c r="AR160" s="189">
        <f t="shared" si="134"/>
        <v>0.5</v>
      </c>
      <c r="AS160" s="341"/>
      <c r="AT160" s="357"/>
      <c r="AU160" s="358"/>
      <c r="AV160" s="359"/>
      <c r="AW160" s="357">
        <v>1</v>
      </c>
      <c r="AX160" s="358"/>
      <c r="AY160" s="359">
        <v>1</v>
      </c>
      <c r="AZ160" s="357"/>
      <c r="BA160" s="358"/>
      <c r="BB160" s="359"/>
      <c r="BC160" s="357">
        <v>1</v>
      </c>
      <c r="BD160" s="358"/>
      <c r="BE160" s="359">
        <v>1</v>
      </c>
      <c r="BG160" s="193">
        <f t="shared" si="151"/>
        <v>0</v>
      </c>
      <c r="BH160" s="220"/>
      <c r="BI160" s="195">
        <f t="shared" si="152"/>
        <v>0</v>
      </c>
      <c r="BJ160" s="196">
        <f t="shared" si="153"/>
        <v>0</v>
      </c>
      <c r="BK160" s="197">
        <f t="shared" si="154"/>
        <v>1326</v>
      </c>
      <c r="BL160" s="195">
        <f t="shared" si="155"/>
        <v>0</v>
      </c>
      <c r="BM160" s="198"/>
      <c r="BN160" s="199">
        <f t="shared" si="156"/>
        <v>221</v>
      </c>
      <c r="BO160" s="197">
        <f t="shared" si="157"/>
        <v>0</v>
      </c>
      <c r="BP160" s="198"/>
      <c r="BQ160" s="195">
        <f t="shared" si="158"/>
        <v>0</v>
      </c>
      <c r="BR160" s="196">
        <f t="shared" si="159"/>
        <v>0</v>
      </c>
      <c r="BS160" s="197">
        <f t="shared" si="160"/>
        <v>1326</v>
      </c>
      <c r="BT160" s="195">
        <f t="shared" si="161"/>
        <v>0</v>
      </c>
      <c r="BU160" s="198"/>
      <c r="BV160" s="199">
        <f t="shared" si="162"/>
        <v>221</v>
      </c>
    </row>
    <row r="161" spans="1:74" ht="12">
      <c r="A161" s="225">
        <v>111</v>
      </c>
      <c r="B161" s="226">
        <v>4</v>
      </c>
      <c r="C161" s="226" t="s">
        <v>316</v>
      </c>
      <c r="D161" s="227" t="s">
        <v>317</v>
      </c>
      <c r="E161" s="228">
        <v>1.498</v>
      </c>
      <c r="F161" s="229" t="s">
        <v>265</v>
      </c>
      <c r="G161" s="226" t="s">
        <v>132</v>
      </c>
      <c r="H161" s="226" t="s">
        <v>133</v>
      </c>
      <c r="I161" s="230">
        <v>89</v>
      </c>
      <c r="J161" s="230">
        <f t="shared" si="163"/>
        <v>89</v>
      </c>
      <c r="K161" s="384" t="s">
        <v>127</v>
      </c>
      <c r="L161" s="232">
        <v>1</v>
      </c>
      <c r="M161" s="365">
        <v>3</v>
      </c>
      <c r="N161" s="446">
        <f t="shared" si="135"/>
        <v>534</v>
      </c>
      <c r="O161" s="385"/>
      <c r="P161" s="234"/>
      <c r="Q161" s="235">
        <f t="shared" si="136"/>
        <v>0</v>
      </c>
      <c r="R161" s="236"/>
      <c r="S161" s="237">
        <f t="shared" si="137"/>
        <v>0</v>
      </c>
      <c r="T161" s="238">
        <f t="shared" si="138"/>
        <v>0</v>
      </c>
      <c r="U161" s="235">
        <f t="shared" si="139"/>
        <v>267</v>
      </c>
      <c r="V161" s="237">
        <f t="shared" si="140"/>
        <v>0</v>
      </c>
      <c r="W161" s="236"/>
      <c r="X161" s="239">
        <f t="shared" si="141"/>
        <v>44.5</v>
      </c>
      <c r="Y161" s="355">
        <f t="shared" si="142"/>
        <v>311.5</v>
      </c>
      <c r="Z161" s="235">
        <f t="shared" si="143"/>
        <v>0</v>
      </c>
      <c r="AA161" s="236"/>
      <c r="AB161" s="237">
        <f t="shared" si="144"/>
        <v>0</v>
      </c>
      <c r="AC161" s="238">
        <f t="shared" si="145"/>
        <v>0</v>
      </c>
      <c r="AD161" s="235">
        <f t="shared" si="146"/>
        <v>267</v>
      </c>
      <c r="AE161" s="237">
        <f t="shared" si="147"/>
        <v>0</v>
      </c>
      <c r="AF161" s="356"/>
      <c r="AG161" s="239">
        <f t="shared" si="148"/>
        <v>44.5</v>
      </c>
      <c r="AH161" s="240">
        <f t="shared" si="149"/>
        <v>311.5</v>
      </c>
      <c r="AI161" s="240">
        <f t="shared" si="150"/>
        <v>623</v>
      </c>
      <c r="AJ161" s="421" t="s">
        <v>128</v>
      </c>
      <c r="AK161" s="422">
        <v>0.33</v>
      </c>
      <c r="AL161" s="422" t="s">
        <v>128</v>
      </c>
      <c r="AM161" s="423">
        <v>0.33</v>
      </c>
      <c r="AN161" s="189">
        <f t="shared" si="130"/>
        <v>0.5</v>
      </c>
      <c r="AO161" s="189">
        <f t="shared" si="131"/>
        <v>0.5</v>
      </c>
      <c r="AP161" s="189">
        <f t="shared" si="132"/>
        <v>0.5</v>
      </c>
      <c r="AQ161" s="189">
        <f t="shared" si="133"/>
        <v>0.5</v>
      </c>
      <c r="AR161" s="189">
        <f t="shared" si="134"/>
        <v>0.5</v>
      </c>
      <c r="AS161" s="341"/>
      <c r="AT161" s="357"/>
      <c r="AU161" s="358"/>
      <c r="AV161" s="359"/>
      <c r="AW161" s="357">
        <v>1</v>
      </c>
      <c r="AX161" s="358"/>
      <c r="AY161" s="359">
        <v>1</v>
      </c>
      <c r="AZ161" s="357"/>
      <c r="BA161" s="358"/>
      <c r="BB161" s="359"/>
      <c r="BC161" s="357">
        <v>1</v>
      </c>
      <c r="BD161" s="358"/>
      <c r="BE161" s="359">
        <v>1</v>
      </c>
      <c r="BG161" s="193">
        <f t="shared" si="151"/>
        <v>0</v>
      </c>
      <c r="BH161" s="220"/>
      <c r="BI161" s="195">
        <f t="shared" si="152"/>
        <v>0</v>
      </c>
      <c r="BJ161" s="196">
        <f t="shared" si="153"/>
        <v>0</v>
      </c>
      <c r="BK161" s="197">
        <f t="shared" si="154"/>
        <v>534</v>
      </c>
      <c r="BL161" s="195">
        <f t="shared" si="155"/>
        <v>0</v>
      </c>
      <c r="BM161" s="198"/>
      <c r="BN161" s="199">
        <f t="shared" si="156"/>
        <v>89</v>
      </c>
      <c r="BO161" s="197">
        <f t="shared" si="157"/>
        <v>0</v>
      </c>
      <c r="BP161" s="198"/>
      <c r="BQ161" s="195">
        <f t="shared" si="158"/>
        <v>0</v>
      </c>
      <c r="BR161" s="196">
        <f t="shared" si="159"/>
        <v>0</v>
      </c>
      <c r="BS161" s="197">
        <f t="shared" si="160"/>
        <v>534</v>
      </c>
      <c r="BT161" s="195">
        <f t="shared" si="161"/>
        <v>0</v>
      </c>
      <c r="BU161" s="198"/>
      <c r="BV161" s="199">
        <f t="shared" si="162"/>
        <v>89</v>
      </c>
    </row>
    <row r="162" spans="1:74" ht="12">
      <c r="A162" s="225">
        <v>112</v>
      </c>
      <c r="B162" s="226">
        <v>4</v>
      </c>
      <c r="C162" s="226" t="s">
        <v>316</v>
      </c>
      <c r="D162" s="227" t="s">
        <v>318</v>
      </c>
      <c r="E162" s="228">
        <v>1.648</v>
      </c>
      <c r="F162" s="229" t="s">
        <v>265</v>
      </c>
      <c r="G162" s="226" t="s">
        <v>132</v>
      </c>
      <c r="H162" s="226" t="s">
        <v>133</v>
      </c>
      <c r="I162" s="230">
        <v>85</v>
      </c>
      <c r="J162" s="230">
        <f t="shared" si="163"/>
        <v>85</v>
      </c>
      <c r="K162" s="384" t="s">
        <v>127</v>
      </c>
      <c r="L162" s="232">
        <v>1</v>
      </c>
      <c r="M162" s="365">
        <v>3</v>
      </c>
      <c r="N162" s="446">
        <f t="shared" si="135"/>
        <v>510</v>
      </c>
      <c r="O162" s="385"/>
      <c r="P162" s="234"/>
      <c r="Q162" s="235">
        <f t="shared" si="136"/>
        <v>0</v>
      </c>
      <c r="R162" s="236"/>
      <c r="S162" s="237">
        <f t="shared" si="137"/>
        <v>0</v>
      </c>
      <c r="T162" s="238">
        <f t="shared" si="138"/>
        <v>0</v>
      </c>
      <c r="U162" s="235">
        <f t="shared" si="139"/>
        <v>255</v>
      </c>
      <c r="V162" s="237">
        <f t="shared" si="140"/>
        <v>0</v>
      </c>
      <c r="W162" s="236"/>
      <c r="X162" s="239">
        <f t="shared" si="141"/>
        <v>42.5</v>
      </c>
      <c r="Y162" s="355">
        <f t="shared" si="142"/>
        <v>297.5</v>
      </c>
      <c r="Z162" s="235">
        <f t="shared" si="143"/>
        <v>0</v>
      </c>
      <c r="AA162" s="236"/>
      <c r="AB162" s="237">
        <f t="shared" si="144"/>
        <v>0</v>
      </c>
      <c r="AC162" s="238">
        <f t="shared" si="145"/>
        <v>0</v>
      </c>
      <c r="AD162" s="235">
        <f t="shared" si="146"/>
        <v>255</v>
      </c>
      <c r="AE162" s="237">
        <f t="shared" si="147"/>
        <v>0</v>
      </c>
      <c r="AF162" s="356"/>
      <c r="AG162" s="239">
        <f t="shared" si="148"/>
        <v>42.5</v>
      </c>
      <c r="AH162" s="240">
        <f t="shared" si="149"/>
        <v>297.5</v>
      </c>
      <c r="AI162" s="240">
        <f t="shared" si="150"/>
        <v>595</v>
      </c>
      <c r="AJ162" s="421" t="s">
        <v>128</v>
      </c>
      <c r="AK162" s="422">
        <v>0.33</v>
      </c>
      <c r="AL162" s="422" t="s">
        <v>128</v>
      </c>
      <c r="AM162" s="423">
        <v>0.33</v>
      </c>
      <c r="AN162" s="189">
        <f t="shared" si="130"/>
        <v>0.5</v>
      </c>
      <c r="AO162" s="189">
        <f t="shared" si="131"/>
        <v>0.5</v>
      </c>
      <c r="AP162" s="189">
        <f t="shared" si="132"/>
        <v>0.5</v>
      </c>
      <c r="AQ162" s="189">
        <f t="shared" si="133"/>
        <v>0.5</v>
      </c>
      <c r="AR162" s="189">
        <f t="shared" si="134"/>
        <v>0.5</v>
      </c>
      <c r="AS162" s="341"/>
      <c r="AT162" s="357"/>
      <c r="AU162" s="358"/>
      <c r="AV162" s="359"/>
      <c r="AW162" s="357">
        <v>1</v>
      </c>
      <c r="AX162" s="358"/>
      <c r="AY162" s="359">
        <v>1</v>
      </c>
      <c r="AZ162" s="357"/>
      <c r="BA162" s="358"/>
      <c r="BB162" s="359"/>
      <c r="BC162" s="357">
        <v>1</v>
      </c>
      <c r="BD162" s="358"/>
      <c r="BE162" s="359">
        <v>1</v>
      </c>
      <c r="BG162" s="193">
        <f t="shared" si="151"/>
        <v>0</v>
      </c>
      <c r="BH162" s="220"/>
      <c r="BI162" s="195">
        <f t="shared" si="152"/>
        <v>0</v>
      </c>
      <c r="BJ162" s="196">
        <f t="shared" si="153"/>
        <v>0</v>
      </c>
      <c r="BK162" s="197">
        <f t="shared" si="154"/>
        <v>510</v>
      </c>
      <c r="BL162" s="195">
        <f t="shared" si="155"/>
        <v>0</v>
      </c>
      <c r="BM162" s="198"/>
      <c r="BN162" s="199">
        <f t="shared" si="156"/>
        <v>85</v>
      </c>
      <c r="BO162" s="197">
        <f t="shared" si="157"/>
        <v>0</v>
      </c>
      <c r="BP162" s="198"/>
      <c r="BQ162" s="195">
        <f t="shared" si="158"/>
        <v>0</v>
      </c>
      <c r="BR162" s="196">
        <f t="shared" si="159"/>
        <v>0</v>
      </c>
      <c r="BS162" s="197">
        <f t="shared" si="160"/>
        <v>510</v>
      </c>
      <c r="BT162" s="195">
        <f t="shared" si="161"/>
        <v>0</v>
      </c>
      <c r="BU162" s="198"/>
      <c r="BV162" s="199">
        <f t="shared" si="162"/>
        <v>85</v>
      </c>
    </row>
    <row r="163" spans="1:74" ht="12">
      <c r="A163" s="225">
        <v>113</v>
      </c>
      <c r="B163" s="226">
        <v>4</v>
      </c>
      <c r="C163" s="226" t="s">
        <v>316</v>
      </c>
      <c r="D163" s="227" t="s">
        <v>319</v>
      </c>
      <c r="E163" s="228">
        <v>2.434</v>
      </c>
      <c r="F163" s="229" t="s">
        <v>299</v>
      </c>
      <c r="G163" s="226" t="s">
        <v>132</v>
      </c>
      <c r="H163" s="226" t="s">
        <v>133</v>
      </c>
      <c r="I163" s="230">
        <v>92</v>
      </c>
      <c r="J163" s="230">
        <f t="shared" si="163"/>
        <v>92</v>
      </c>
      <c r="K163" s="384" t="s">
        <v>127</v>
      </c>
      <c r="L163" s="232">
        <v>1</v>
      </c>
      <c r="M163" s="233">
        <v>3</v>
      </c>
      <c r="N163" s="446">
        <f t="shared" si="135"/>
        <v>552</v>
      </c>
      <c r="O163" s="385"/>
      <c r="P163" s="234"/>
      <c r="Q163" s="235">
        <f t="shared" si="136"/>
        <v>0</v>
      </c>
      <c r="R163" s="236"/>
      <c r="S163" s="237">
        <f t="shared" si="137"/>
        <v>0</v>
      </c>
      <c r="T163" s="238">
        <f t="shared" si="138"/>
        <v>0</v>
      </c>
      <c r="U163" s="235">
        <f t="shared" si="139"/>
        <v>276</v>
      </c>
      <c r="V163" s="237">
        <f t="shared" si="140"/>
        <v>0</v>
      </c>
      <c r="W163" s="236"/>
      <c r="X163" s="239">
        <f t="shared" si="141"/>
        <v>46</v>
      </c>
      <c r="Y163" s="355">
        <f t="shared" si="142"/>
        <v>322</v>
      </c>
      <c r="Z163" s="235">
        <f t="shared" si="143"/>
        <v>0</v>
      </c>
      <c r="AA163" s="236"/>
      <c r="AB163" s="237">
        <f t="shared" si="144"/>
        <v>0</v>
      </c>
      <c r="AC163" s="238">
        <f t="shared" si="145"/>
        <v>0</v>
      </c>
      <c r="AD163" s="235">
        <f t="shared" si="146"/>
        <v>276</v>
      </c>
      <c r="AE163" s="237">
        <f t="shared" si="147"/>
        <v>0</v>
      </c>
      <c r="AF163" s="356"/>
      <c r="AG163" s="239">
        <f t="shared" si="148"/>
        <v>46</v>
      </c>
      <c r="AH163" s="240">
        <f t="shared" si="149"/>
        <v>322</v>
      </c>
      <c r="AI163" s="240">
        <f t="shared" si="150"/>
        <v>644</v>
      </c>
      <c r="AJ163" s="421" t="s">
        <v>128</v>
      </c>
      <c r="AK163" s="422">
        <v>0.33</v>
      </c>
      <c r="AL163" s="422" t="s">
        <v>128</v>
      </c>
      <c r="AM163" s="423">
        <v>0.33</v>
      </c>
      <c r="AN163" s="189">
        <f t="shared" si="130"/>
        <v>0.5</v>
      </c>
      <c r="AO163" s="189">
        <f t="shared" si="131"/>
        <v>0.5</v>
      </c>
      <c r="AP163" s="189">
        <f t="shared" si="132"/>
        <v>0.5</v>
      </c>
      <c r="AQ163" s="189">
        <f t="shared" si="133"/>
        <v>0.5</v>
      </c>
      <c r="AR163" s="189">
        <f t="shared" si="134"/>
        <v>0.5</v>
      </c>
      <c r="AS163" s="341"/>
      <c r="AT163" s="357"/>
      <c r="AU163" s="358"/>
      <c r="AV163" s="359"/>
      <c r="AW163" s="357">
        <v>1</v>
      </c>
      <c r="AX163" s="358"/>
      <c r="AY163" s="359">
        <v>1</v>
      </c>
      <c r="AZ163" s="357"/>
      <c r="BA163" s="358"/>
      <c r="BB163" s="359"/>
      <c r="BC163" s="357">
        <v>1</v>
      </c>
      <c r="BD163" s="358"/>
      <c r="BE163" s="359">
        <v>1</v>
      </c>
      <c r="BG163" s="193">
        <f t="shared" si="151"/>
        <v>0</v>
      </c>
      <c r="BH163" s="220"/>
      <c r="BI163" s="195">
        <f t="shared" si="152"/>
        <v>0</v>
      </c>
      <c r="BJ163" s="196">
        <f t="shared" si="153"/>
        <v>0</v>
      </c>
      <c r="BK163" s="197">
        <f t="shared" si="154"/>
        <v>552</v>
      </c>
      <c r="BL163" s="195">
        <f t="shared" si="155"/>
        <v>0</v>
      </c>
      <c r="BM163" s="198"/>
      <c r="BN163" s="199">
        <f t="shared" si="156"/>
        <v>92</v>
      </c>
      <c r="BO163" s="197">
        <f t="shared" si="157"/>
        <v>0</v>
      </c>
      <c r="BP163" s="198"/>
      <c r="BQ163" s="195">
        <f t="shared" si="158"/>
        <v>0</v>
      </c>
      <c r="BR163" s="196">
        <f t="shared" si="159"/>
        <v>0</v>
      </c>
      <c r="BS163" s="197">
        <f t="shared" si="160"/>
        <v>552</v>
      </c>
      <c r="BT163" s="195">
        <f t="shared" si="161"/>
        <v>0</v>
      </c>
      <c r="BU163" s="198"/>
      <c r="BV163" s="199">
        <f t="shared" si="162"/>
        <v>92</v>
      </c>
    </row>
    <row r="164" spans="1:74" ht="12">
      <c r="A164" s="225">
        <v>114</v>
      </c>
      <c r="B164" s="226">
        <v>4</v>
      </c>
      <c r="C164" s="226" t="s">
        <v>316</v>
      </c>
      <c r="D164" s="227" t="s">
        <v>320</v>
      </c>
      <c r="E164" s="228">
        <v>9.567</v>
      </c>
      <c r="F164" s="229" t="s">
        <v>299</v>
      </c>
      <c r="G164" s="226" t="s">
        <v>132</v>
      </c>
      <c r="H164" s="226" t="s">
        <v>133</v>
      </c>
      <c r="I164" s="230">
        <v>124</v>
      </c>
      <c r="J164" s="230">
        <f t="shared" si="163"/>
        <v>124</v>
      </c>
      <c r="K164" s="384" t="s">
        <v>127</v>
      </c>
      <c r="L164" s="232">
        <v>1</v>
      </c>
      <c r="M164" s="365">
        <v>3</v>
      </c>
      <c r="N164" s="446">
        <f t="shared" si="135"/>
        <v>744</v>
      </c>
      <c r="O164" s="385"/>
      <c r="P164" s="234"/>
      <c r="Q164" s="235">
        <f t="shared" si="136"/>
        <v>0</v>
      </c>
      <c r="R164" s="236"/>
      <c r="S164" s="237">
        <f t="shared" si="137"/>
        <v>0</v>
      </c>
      <c r="T164" s="238">
        <f t="shared" si="138"/>
        <v>0</v>
      </c>
      <c r="U164" s="235">
        <f t="shared" si="139"/>
        <v>372</v>
      </c>
      <c r="V164" s="237">
        <f t="shared" si="140"/>
        <v>0</v>
      </c>
      <c r="W164" s="236"/>
      <c r="X164" s="239">
        <f t="shared" si="141"/>
        <v>62</v>
      </c>
      <c r="Y164" s="355">
        <f t="shared" si="142"/>
        <v>434</v>
      </c>
      <c r="Z164" s="235">
        <f t="shared" si="143"/>
        <v>0</v>
      </c>
      <c r="AA164" s="236"/>
      <c r="AB164" s="237">
        <f t="shared" si="144"/>
        <v>0</v>
      </c>
      <c r="AC164" s="238">
        <f t="shared" si="145"/>
        <v>0</v>
      </c>
      <c r="AD164" s="235">
        <f t="shared" si="146"/>
        <v>372</v>
      </c>
      <c r="AE164" s="237">
        <f t="shared" si="147"/>
        <v>0</v>
      </c>
      <c r="AF164" s="356"/>
      <c r="AG164" s="239">
        <f t="shared" si="148"/>
        <v>62</v>
      </c>
      <c r="AH164" s="240">
        <f t="shared" si="149"/>
        <v>434</v>
      </c>
      <c r="AI164" s="240">
        <f t="shared" si="150"/>
        <v>868</v>
      </c>
      <c r="AJ164" s="421" t="s">
        <v>128</v>
      </c>
      <c r="AK164" s="422">
        <v>0.33</v>
      </c>
      <c r="AL164" s="422" t="s">
        <v>128</v>
      </c>
      <c r="AM164" s="423">
        <v>0.33</v>
      </c>
      <c r="AN164" s="189">
        <f t="shared" si="130"/>
        <v>0.5</v>
      </c>
      <c r="AO164" s="189">
        <f t="shared" si="131"/>
        <v>0.5</v>
      </c>
      <c r="AP164" s="189">
        <f t="shared" si="132"/>
        <v>0.5</v>
      </c>
      <c r="AQ164" s="189">
        <f t="shared" si="133"/>
        <v>0.5</v>
      </c>
      <c r="AR164" s="189">
        <f t="shared" si="134"/>
        <v>0.5</v>
      </c>
      <c r="AS164" s="341"/>
      <c r="AT164" s="357"/>
      <c r="AU164" s="358"/>
      <c r="AV164" s="359"/>
      <c r="AW164" s="357">
        <v>1</v>
      </c>
      <c r="AX164" s="358"/>
      <c r="AY164" s="359">
        <v>1</v>
      </c>
      <c r="AZ164" s="357"/>
      <c r="BA164" s="358"/>
      <c r="BB164" s="359"/>
      <c r="BC164" s="357">
        <v>1</v>
      </c>
      <c r="BD164" s="358"/>
      <c r="BE164" s="359">
        <v>1</v>
      </c>
      <c r="BG164" s="193">
        <f t="shared" si="151"/>
        <v>0</v>
      </c>
      <c r="BH164" s="220"/>
      <c r="BI164" s="195">
        <f t="shared" si="152"/>
        <v>0</v>
      </c>
      <c r="BJ164" s="196">
        <f t="shared" si="153"/>
        <v>0</v>
      </c>
      <c r="BK164" s="197">
        <f t="shared" si="154"/>
        <v>744</v>
      </c>
      <c r="BL164" s="195">
        <f t="shared" si="155"/>
        <v>0</v>
      </c>
      <c r="BM164" s="198"/>
      <c r="BN164" s="199">
        <f t="shared" si="156"/>
        <v>124</v>
      </c>
      <c r="BO164" s="197">
        <f t="shared" si="157"/>
        <v>0</v>
      </c>
      <c r="BP164" s="198"/>
      <c r="BQ164" s="195">
        <f t="shared" si="158"/>
        <v>0</v>
      </c>
      <c r="BR164" s="196">
        <f t="shared" si="159"/>
        <v>0</v>
      </c>
      <c r="BS164" s="197">
        <f t="shared" si="160"/>
        <v>744</v>
      </c>
      <c r="BT164" s="195">
        <f t="shared" si="161"/>
        <v>0</v>
      </c>
      <c r="BU164" s="198"/>
      <c r="BV164" s="199">
        <f t="shared" si="162"/>
        <v>124</v>
      </c>
    </row>
    <row r="165" spans="1:74" ht="12">
      <c r="A165" s="225">
        <v>115</v>
      </c>
      <c r="B165" s="226">
        <v>4</v>
      </c>
      <c r="C165" s="226" t="s">
        <v>316</v>
      </c>
      <c r="D165" s="227" t="s">
        <v>321</v>
      </c>
      <c r="E165" s="228">
        <v>11.746</v>
      </c>
      <c r="F165" s="229" t="s">
        <v>299</v>
      </c>
      <c r="G165" s="226" t="s">
        <v>132</v>
      </c>
      <c r="H165" s="226" t="s">
        <v>133</v>
      </c>
      <c r="I165" s="230">
        <v>94</v>
      </c>
      <c r="J165" s="230">
        <f t="shared" si="163"/>
        <v>94</v>
      </c>
      <c r="K165" s="384" t="s">
        <v>127</v>
      </c>
      <c r="L165" s="232">
        <v>1</v>
      </c>
      <c r="M165" s="365">
        <v>3</v>
      </c>
      <c r="N165" s="446">
        <f t="shared" si="135"/>
        <v>564</v>
      </c>
      <c r="O165" s="385"/>
      <c r="P165" s="234"/>
      <c r="Q165" s="235">
        <f t="shared" si="136"/>
        <v>0</v>
      </c>
      <c r="R165" s="236"/>
      <c r="S165" s="237">
        <f t="shared" si="137"/>
        <v>0</v>
      </c>
      <c r="T165" s="238">
        <f t="shared" si="138"/>
        <v>0</v>
      </c>
      <c r="U165" s="235">
        <f t="shared" si="139"/>
        <v>282</v>
      </c>
      <c r="V165" s="237">
        <f t="shared" si="140"/>
        <v>0</v>
      </c>
      <c r="W165" s="236"/>
      <c r="X165" s="239">
        <f t="shared" si="141"/>
        <v>47</v>
      </c>
      <c r="Y165" s="355">
        <f t="shared" si="142"/>
        <v>329</v>
      </c>
      <c r="Z165" s="235">
        <f t="shared" si="143"/>
        <v>0</v>
      </c>
      <c r="AA165" s="236"/>
      <c r="AB165" s="237">
        <f t="shared" si="144"/>
        <v>0</v>
      </c>
      <c r="AC165" s="238">
        <f t="shared" si="145"/>
        <v>0</v>
      </c>
      <c r="AD165" s="235">
        <f t="shared" si="146"/>
        <v>282</v>
      </c>
      <c r="AE165" s="237">
        <f t="shared" si="147"/>
        <v>0</v>
      </c>
      <c r="AF165" s="356"/>
      <c r="AG165" s="239">
        <f t="shared" si="148"/>
        <v>47</v>
      </c>
      <c r="AH165" s="240">
        <f t="shared" si="149"/>
        <v>329</v>
      </c>
      <c r="AI165" s="240">
        <f t="shared" si="150"/>
        <v>658</v>
      </c>
      <c r="AJ165" s="421" t="s">
        <v>128</v>
      </c>
      <c r="AK165" s="422">
        <v>0.33</v>
      </c>
      <c r="AL165" s="422" t="s">
        <v>128</v>
      </c>
      <c r="AM165" s="423">
        <v>0.33</v>
      </c>
      <c r="AN165" s="189">
        <f t="shared" si="130"/>
        <v>0.5</v>
      </c>
      <c r="AO165" s="189">
        <f t="shared" si="131"/>
        <v>0.5</v>
      </c>
      <c r="AP165" s="189">
        <f t="shared" si="132"/>
        <v>0.5</v>
      </c>
      <c r="AQ165" s="189">
        <f t="shared" si="133"/>
        <v>0.5</v>
      </c>
      <c r="AR165" s="189">
        <f t="shared" si="134"/>
        <v>0.5</v>
      </c>
      <c r="AS165" s="341"/>
      <c r="AT165" s="357"/>
      <c r="AU165" s="358"/>
      <c r="AV165" s="359"/>
      <c r="AW165" s="357">
        <v>1</v>
      </c>
      <c r="AX165" s="358"/>
      <c r="AY165" s="359">
        <v>1</v>
      </c>
      <c r="AZ165" s="357"/>
      <c r="BA165" s="358"/>
      <c r="BB165" s="359"/>
      <c r="BC165" s="357">
        <v>1</v>
      </c>
      <c r="BD165" s="358"/>
      <c r="BE165" s="359">
        <v>1</v>
      </c>
      <c r="BG165" s="193">
        <f t="shared" si="151"/>
        <v>0</v>
      </c>
      <c r="BH165" s="220"/>
      <c r="BI165" s="195">
        <f t="shared" si="152"/>
        <v>0</v>
      </c>
      <c r="BJ165" s="196">
        <f t="shared" si="153"/>
        <v>0</v>
      </c>
      <c r="BK165" s="197">
        <f t="shared" si="154"/>
        <v>564</v>
      </c>
      <c r="BL165" s="195">
        <f t="shared" si="155"/>
        <v>0</v>
      </c>
      <c r="BM165" s="198"/>
      <c r="BN165" s="199">
        <f t="shared" si="156"/>
        <v>94</v>
      </c>
      <c r="BO165" s="197">
        <f t="shared" si="157"/>
        <v>0</v>
      </c>
      <c r="BP165" s="198"/>
      <c r="BQ165" s="195">
        <f t="shared" si="158"/>
        <v>0</v>
      </c>
      <c r="BR165" s="196">
        <f t="shared" si="159"/>
        <v>0</v>
      </c>
      <c r="BS165" s="197">
        <f t="shared" si="160"/>
        <v>564</v>
      </c>
      <c r="BT165" s="195">
        <f t="shared" si="161"/>
        <v>0</v>
      </c>
      <c r="BU165" s="198"/>
      <c r="BV165" s="199">
        <f t="shared" si="162"/>
        <v>94</v>
      </c>
    </row>
    <row r="166" spans="1:74" ht="12">
      <c r="A166" s="225">
        <v>116</v>
      </c>
      <c r="B166" s="226">
        <v>4</v>
      </c>
      <c r="C166" s="226" t="s">
        <v>316</v>
      </c>
      <c r="D166" s="227" t="s">
        <v>322</v>
      </c>
      <c r="E166" s="228">
        <v>11.918</v>
      </c>
      <c r="F166" s="229" t="s">
        <v>299</v>
      </c>
      <c r="G166" s="226" t="s">
        <v>132</v>
      </c>
      <c r="H166" s="226" t="s">
        <v>133</v>
      </c>
      <c r="I166" s="230">
        <v>220</v>
      </c>
      <c r="J166" s="230">
        <f t="shared" si="163"/>
        <v>220</v>
      </c>
      <c r="K166" s="384" t="s">
        <v>127</v>
      </c>
      <c r="L166" s="232">
        <v>1</v>
      </c>
      <c r="M166" s="365">
        <v>3</v>
      </c>
      <c r="N166" s="446">
        <f t="shared" si="135"/>
        <v>1320</v>
      </c>
      <c r="O166" s="385"/>
      <c r="P166" s="234"/>
      <c r="Q166" s="235">
        <f t="shared" si="136"/>
        <v>0</v>
      </c>
      <c r="R166" s="236"/>
      <c r="S166" s="237">
        <f t="shared" si="137"/>
        <v>0</v>
      </c>
      <c r="T166" s="238">
        <f t="shared" si="138"/>
        <v>0</v>
      </c>
      <c r="U166" s="235">
        <f t="shared" si="139"/>
        <v>660</v>
      </c>
      <c r="V166" s="237">
        <f t="shared" si="140"/>
        <v>0</v>
      </c>
      <c r="W166" s="236"/>
      <c r="X166" s="239">
        <f t="shared" si="141"/>
        <v>110</v>
      </c>
      <c r="Y166" s="355">
        <f t="shared" si="142"/>
        <v>770</v>
      </c>
      <c r="Z166" s="235">
        <f t="shared" si="143"/>
        <v>0</v>
      </c>
      <c r="AA166" s="236"/>
      <c r="AB166" s="237">
        <f t="shared" si="144"/>
        <v>0</v>
      </c>
      <c r="AC166" s="238">
        <f t="shared" si="145"/>
        <v>0</v>
      </c>
      <c r="AD166" s="235">
        <f t="shared" si="146"/>
        <v>660</v>
      </c>
      <c r="AE166" s="237">
        <f t="shared" si="147"/>
        <v>0</v>
      </c>
      <c r="AF166" s="356"/>
      <c r="AG166" s="239">
        <f t="shared" si="148"/>
        <v>110</v>
      </c>
      <c r="AH166" s="240">
        <f t="shared" si="149"/>
        <v>770</v>
      </c>
      <c r="AI166" s="240">
        <f t="shared" si="150"/>
        <v>1540</v>
      </c>
      <c r="AJ166" s="421" t="s">
        <v>128</v>
      </c>
      <c r="AK166" s="422">
        <v>0.33</v>
      </c>
      <c r="AL166" s="422" t="s">
        <v>128</v>
      </c>
      <c r="AM166" s="423">
        <v>0.33</v>
      </c>
      <c r="AN166" s="189">
        <f t="shared" si="130"/>
        <v>0.5</v>
      </c>
      <c r="AO166" s="189">
        <f t="shared" si="131"/>
        <v>0.5</v>
      </c>
      <c r="AP166" s="189">
        <f t="shared" si="132"/>
        <v>0.5</v>
      </c>
      <c r="AQ166" s="189">
        <f t="shared" si="133"/>
        <v>0.5</v>
      </c>
      <c r="AR166" s="189">
        <f t="shared" si="134"/>
        <v>0.5</v>
      </c>
      <c r="AS166" s="341"/>
      <c r="AT166" s="357"/>
      <c r="AU166" s="358"/>
      <c r="AV166" s="359"/>
      <c r="AW166" s="357">
        <v>1</v>
      </c>
      <c r="AX166" s="358"/>
      <c r="AY166" s="359">
        <v>1</v>
      </c>
      <c r="AZ166" s="357"/>
      <c r="BA166" s="358"/>
      <c r="BB166" s="359"/>
      <c r="BC166" s="357">
        <v>1</v>
      </c>
      <c r="BD166" s="358"/>
      <c r="BE166" s="359">
        <v>1</v>
      </c>
      <c r="BG166" s="193">
        <f t="shared" si="151"/>
        <v>0</v>
      </c>
      <c r="BH166" s="220"/>
      <c r="BI166" s="195">
        <f t="shared" si="152"/>
        <v>0</v>
      </c>
      <c r="BJ166" s="196">
        <f t="shared" si="153"/>
        <v>0</v>
      </c>
      <c r="BK166" s="197">
        <f t="shared" si="154"/>
        <v>1320</v>
      </c>
      <c r="BL166" s="195">
        <f t="shared" si="155"/>
        <v>0</v>
      </c>
      <c r="BM166" s="198"/>
      <c r="BN166" s="199">
        <f t="shared" si="156"/>
        <v>220</v>
      </c>
      <c r="BO166" s="197">
        <f t="shared" si="157"/>
        <v>0</v>
      </c>
      <c r="BP166" s="198"/>
      <c r="BQ166" s="195">
        <f t="shared" si="158"/>
        <v>0</v>
      </c>
      <c r="BR166" s="196">
        <f t="shared" si="159"/>
        <v>0</v>
      </c>
      <c r="BS166" s="197">
        <f t="shared" si="160"/>
        <v>1320</v>
      </c>
      <c r="BT166" s="195">
        <f t="shared" si="161"/>
        <v>0</v>
      </c>
      <c r="BU166" s="198"/>
      <c r="BV166" s="199">
        <f t="shared" si="162"/>
        <v>220</v>
      </c>
    </row>
    <row r="167" spans="1:74" s="367" customFormat="1" ht="12">
      <c r="A167" s="360">
        <v>117</v>
      </c>
      <c r="B167" s="361">
        <v>4</v>
      </c>
      <c r="C167" s="361" t="s">
        <v>323</v>
      </c>
      <c r="D167" s="227" t="s">
        <v>324</v>
      </c>
      <c r="E167" s="228">
        <v>0.4</v>
      </c>
      <c r="F167" s="229" t="s">
        <v>281</v>
      </c>
      <c r="G167" s="226" t="s">
        <v>132</v>
      </c>
      <c r="H167" s="226" t="s">
        <v>133</v>
      </c>
      <c r="I167" s="364">
        <v>400</v>
      </c>
      <c r="J167" s="364">
        <v>400</v>
      </c>
      <c r="K167" s="231" t="s">
        <v>127</v>
      </c>
      <c r="L167" s="232">
        <v>1</v>
      </c>
      <c r="M167" s="365">
        <v>3</v>
      </c>
      <c r="N167" s="446">
        <f t="shared" si="135"/>
        <v>2400</v>
      </c>
      <c r="O167" s="366"/>
      <c r="P167" s="234"/>
      <c r="Q167" s="235">
        <f t="shared" si="136"/>
        <v>0</v>
      </c>
      <c r="R167" s="236"/>
      <c r="S167" s="237">
        <f t="shared" si="137"/>
        <v>0</v>
      </c>
      <c r="T167" s="238">
        <f t="shared" si="138"/>
        <v>0</v>
      </c>
      <c r="U167" s="235">
        <f t="shared" si="139"/>
        <v>1200</v>
      </c>
      <c r="V167" s="237">
        <f t="shared" si="140"/>
        <v>0</v>
      </c>
      <c r="W167" s="236"/>
      <c r="X167" s="239">
        <f t="shared" si="141"/>
        <v>200</v>
      </c>
      <c r="Y167" s="355">
        <f t="shared" si="142"/>
        <v>1400</v>
      </c>
      <c r="Z167" s="235">
        <f t="shared" si="143"/>
        <v>0</v>
      </c>
      <c r="AA167" s="236"/>
      <c r="AB167" s="237">
        <f t="shared" si="144"/>
        <v>0</v>
      </c>
      <c r="AC167" s="238">
        <f t="shared" si="145"/>
        <v>0</v>
      </c>
      <c r="AD167" s="235">
        <f t="shared" si="146"/>
        <v>1200</v>
      </c>
      <c r="AE167" s="237">
        <f t="shared" si="147"/>
        <v>0</v>
      </c>
      <c r="AF167" s="356"/>
      <c r="AG167" s="239">
        <f t="shared" si="148"/>
        <v>200</v>
      </c>
      <c r="AH167" s="240">
        <f t="shared" si="149"/>
        <v>1400</v>
      </c>
      <c r="AI167" s="240">
        <f t="shared" si="150"/>
        <v>2800</v>
      </c>
      <c r="AJ167" s="421" t="s">
        <v>128</v>
      </c>
      <c r="AK167" s="422">
        <v>0.5</v>
      </c>
      <c r="AL167" s="422" t="s">
        <v>128</v>
      </c>
      <c r="AM167" s="423">
        <v>0.5</v>
      </c>
      <c r="AN167" s="189">
        <f t="shared" si="130"/>
        <v>0.5</v>
      </c>
      <c r="AO167" s="189">
        <f t="shared" si="131"/>
        <v>0.5</v>
      </c>
      <c r="AP167" s="189">
        <f t="shared" si="132"/>
        <v>0.5</v>
      </c>
      <c r="AQ167" s="189">
        <f t="shared" si="133"/>
        <v>0.5</v>
      </c>
      <c r="AR167" s="189">
        <f t="shared" si="134"/>
        <v>0.5</v>
      </c>
      <c r="AS167" s="341"/>
      <c r="AT167" s="357"/>
      <c r="AU167" s="358"/>
      <c r="AV167" s="359"/>
      <c r="AW167" s="357">
        <v>1</v>
      </c>
      <c r="AX167" s="358"/>
      <c r="AY167" s="359">
        <v>1</v>
      </c>
      <c r="AZ167" s="357"/>
      <c r="BA167" s="358"/>
      <c r="BB167" s="359"/>
      <c r="BC167" s="357">
        <v>1</v>
      </c>
      <c r="BD167" s="358"/>
      <c r="BE167" s="359">
        <v>1</v>
      </c>
      <c r="BG167" s="193">
        <f t="shared" si="151"/>
        <v>0</v>
      </c>
      <c r="BH167" s="220"/>
      <c r="BI167" s="195">
        <f t="shared" si="152"/>
        <v>0</v>
      </c>
      <c r="BJ167" s="196">
        <f t="shared" si="153"/>
        <v>0</v>
      </c>
      <c r="BK167" s="197">
        <f t="shared" si="154"/>
        <v>2400</v>
      </c>
      <c r="BL167" s="195">
        <f t="shared" si="155"/>
        <v>0</v>
      </c>
      <c r="BM167" s="198"/>
      <c r="BN167" s="199">
        <f t="shared" si="156"/>
        <v>400</v>
      </c>
      <c r="BO167" s="197">
        <f t="shared" si="157"/>
        <v>0</v>
      </c>
      <c r="BP167" s="198"/>
      <c r="BQ167" s="195">
        <f t="shared" si="158"/>
        <v>0</v>
      </c>
      <c r="BR167" s="196">
        <f t="shared" si="159"/>
        <v>0</v>
      </c>
      <c r="BS167" s="197">
        <f t="shared" si="160"/>
        <v>2400</v>
      </c>
      <c r="BT167" s="195">
        <f t="shared" si="161"/>
        <v>0</v>
      </c>
      <c r="BU167" s="198"/>
      <c r="BV167" s="199">
        <f t="shared" si="162"/>
        <v>400</v>
      </c>
    </row>
    <row r="168" spans="1:74" s="367" customFormat="1" ht="12">
      <c r="A168" s="360">
        <v>118</v>
      </c>
      <c r="B168" s="361">
        <v>4</v>
      </c>
      <c r="C168" s="361" t="s">
        <v>323</v>
      </c>
      <c r="D168" s="227" t="s">
        <v>325</v>
      </c>
      <c r="E168" s="362">
        <v>12.6</v>
      </c>
      <c r="F168" s="229" t="s">
        <v>287</v>
      </c>
      <c r="G168" s="226" t="s">
        <v>132</v>
      </c>
      <c r="H168" s="226" t="s">
        <v>133</v>
      </c>
      <c r="I168" s="364">
        <v>152</v>
      </c>
      <c r="J168" s="364">
        <v>152</v>
      </c>
      <c r="K168" s="231" t="s">
        <v>127</v>
      </c>
      <c r="L168" s="232">
        <v>1</v>
      </c>
      <c r="M168" s="365">
        <v>4</v>
      </c>
      <c r="N168" s="446">
        <f t="shared" si="135"/>
        <v>1216</v>
      </c>
      <c r="O168" s="366"/>
      <c r="P168" s="234"/>
      <c r="Q168" s="235">
        <f t="shared" si="136"/>
        <v>0</v>
      </c>
      <c r="R168" s="236"/>
      <c r="S168" s="237">
        <f t="shared" si="137"/>
        <v>0</v>
      </c>
      <c r="T168" s="238">
        <f t="shared" si="138"/>
        <v>0</v>
      </c>
      <c r="U168" s="235">
        <f t="shared" si="139"/>
        <v>608</v>
      </c>
      <c r="V168" s="237">
        <f t="shared" si="140"/>
        <v>0</v>
      </c>
      <c r="W168" s="236"/>
      <c r="X168" s="239">
        <f t="shared" si="141"/>
        <v>76</v>
      </c>
      <c r="Y168" s="355">
        <f t="shared" si="142"/>
        <v>684</v>
      </c>
      <c r="Z168" s="235">
        <f t="shared" si="143"/>
        <v>0</v>
      </c>
      <c r="AA168" s="236"/>
      <c r="AB168" s="237">
        <f t="shared" si="144"/>
        <v>0</v>
      </c>
      <c r="AC168" s="238">
        <f t="shared" si="145"/>
        <v>0</v>
      </c>
      <c r="AD168" s="235">
        <f t="shared" si="146"/>
        <v>608</v>
      </c>
      <c r="AE168" s="237">
        <f t="shared" si="147"/>
        <v>0</v>
      </c>
      <c r="AF168" s="356"/>
      <c r="AG168" s="239">
        <f t="shared" si="148"/>
        <v>76</v>
      </c>
      <c r="AH168" s="240">
        <f t="shared" si="149"/>
        <v>684</v>
      </c>
      <c r="AI168" s="240">
        <f t="shared" si="150"/>
        <v>1368</v>
      </c>
      <c r="AJ168" s="421" t="s">
        <v>128</v>
      </c>
      <c r="AK168" s="422">
        <v>0.5</v>
      </c>
      <c r="AL168" s="422" t="s">
        <v>128</v>
      </c>
      <c r="AM168" s="423">
        <v>0.5</v>
      </c>
      <c r="AN168" s="189">
        <f t="shared" si="130"/>
        <v>0.5</v>
      </c>
      <c r="AO168" s="189">
        <f t="shared" si="131"/>
        <v>0.5</v>
      </c>
      <c r="AP168" s="189">
        <f t="shared" si="132"/>
        <v>0.5</v>
      </c>
      <c r="AQ168" s="189">
        <f t="shared" si="133"/>
        <v>0.5</v>
      </c>
      <c r="AR168" s="189">
        <f t="shared" si="134"/>
        <v>0.5</v>
      </c>
      <c r="AS168" s="341"/>
      <c r="AT168" s="357"/>
      <c r="AU168" s="358"/>
      <c r="AV168" s="359"/>
      <c r="AW168" s="357">
        <v>1</v>
      </c>
      <c r="AX168" s="358"/>
      <c r="AY168" s="359">
        <v>1</v>
      </c>
      <c r="AZ168" s="357"/>
      <c r="BA168" s="358"/>
      <c r="BB168" s="359"/>
      <c r="BC168" s="357">
        <v>1</v>
      </c>
      <c r="BD168" s="358"/>
      <c r="BE168" s="359">
        <v>1</v>
      </c>
      <c r="BG168" s="193">
        <f t="shared" si="151"/>
        <v>0</v>
      </c>
      <c r="BH168" s="220"/>
      <c r="BI168" s="195">
        <f t="shared" si="152"/>
        <v>0</v>
      </c>
      <c r="BJ168" s="196">
        <f t="shared" si="153"/>
        <v>0</v>
      </c>
      <c r="BK168" s="197">
        <f t="shared" si="154"/>
        <v>1216</v>
      </c>
      <c r="BL168" s="195">
        <f t="shared" si="155"/>
        <v>0</v>
      </c>
      <c r="BM168" s="198"/>
      <c r="BN168" s="199">
        <f t="shared" si="156"/>
        <v>152</v>
      </c>
      <c r="BO168" s="197">
        <f t="shared" si="157"/>
        <v>0</v>
      </c>
      <c r="BP168" s="198"/>
      <c r="BQ168" s="195">
        <f t="shared" si="158"/>
        <v>0</v>
      </c>
      <c r="BR168" s="196">
        <f t="shared" si="159"/>
        <v>0</v>
      </c>
      <c r="BS168" s="197">
        <f t="shared" si="160"/>
        <v>1216</v>
      </c>
      <c r="BT168" s="195">
        <f t="shared" si="161"/>
        <v>0</v>
      </c>
      <c r="BU168" s="198"/>
      <c r="BV168" s="199">
        <f t="shared" si="162"/>
        <v>152</v>
      </c>
    </row>
    <row r="169" spans="1:74" s="367" customFormat="1" ht="12">
      <c r="A169" s="360">
        <v>119</v>
      </c>
      <c r="B169" s="361">
        <v>4</v>
      </c>
      <c r="C169" s="361" t="s">
        <v>323</v>
      </c>
      <c r="D169" s="227" t="s">
        <v>326</v>
      </c>
      <c r="E169" s="362">
        <v>17.45</v>
      </c>
      <c r="F169" s="229" t="s">
        <v>327</v>
      </c>
      <c r="G169" s="226" t="s">
        <v>132</v>
      </c>
      <c r="H169" s="226" t="s">
        <v>133</v>
      </c>
      <c r="I169" s="364">
        <v>475</v>
      </c>
      <c r="J169" s="364">
        <v>475</v>
      </c>
      <c r="K169" s="231" t="s">
        <v>127</v>
      </c>
      <c r="L169" s="232">
        <v>1</v>
      </c>
      <c r="M169" s="365">
        <v>4</v>
      </c>
      <c r="N169" s="446">
        <f t="shared" si="135"/>
        <v>3800</v>
      </c>
      <c r="O169" s="366"/>
      <c r="P169" s="234"/>
      <c r="Q169" s="235">
        <f t="shared" si="136"/>
        <v>0</v>
      </c>
      <c r="R169" s="236"/>
      <c r="S169" s="237">
        <f t="shared" si="137"/>
        <v>0</v>
      </c>
      <c r="T169" s="238">
        <f t="shared" si="138"/>
        <v>0</v>
      </c>
      <c r="U169" s="235">
        <f t="shared" si="139"/>
        <v>1900</v>
      </c>
      <c r="V169" s="237">
        <f t="shared" si="140"/>
        <v>0</v>
      </c>
      <c r="W169" s="236"/>
      <c r="X169" s="239">
        <f t="shared" si="141"/>
        <v>237.5</v>
      </c>
      <c r="Y169" s="355">
        <f t="shared" si="142"/>
        <v>2137.5</v>
      </c>
      <c r="Z169" s="235">
        <f t="shared" si="143"/>
        <v>0</v>
      </c>
      <c r="AA169" s="236"/>
      <c r="AB169" s="237">
        <f t="shared" si="144"/>
        <v>0</v>
      </c>
      <c r="AC169" s="238">
        <f t="shared" si="145"/>
        <v>0</v>
      </c>
      <c r="AD169" s="235">
        <f t="shared" si="146"/>
        <v>1900</v>
      </c>
      <c r="AE169" s="237">
        <f t="shared" si="147"/>
        <v>0</v>
      </c>
      <c r="AF169" s="356"/>
      <c r="AG169" s="239">
        <f t="shared" si="148"/>
        <v>237.5</v>
      </c>
      <c r="AH169" s="240">
        <f t="shared" si="149"/>
        <v>2137.5</v>
      </c>
      <c r="AI169" s="240">
        <f t="shared" si="150"/>
        <v>4275</v>
      </c>
      <c r="AJ169" s="421" t="s">
        <v>128</v>
      </c>
      <c r="AK169" s="422">
        <v>0.5</v>
      </c>
      <c r="AL169" s="422" t="s">
        <v>128</v>
      </c>
      <c r="AM169" s="423">
        <v>0.5</v>
      </c>
      <c r="AN169" s="189">
        <f t="shared" si="130"/>
        <v>0.5</v>
      </c>
      <c r="AO169" s="189">
        <f t="shared" si="131"/>
        <v>0.5</v>
      </c>
      <c r="AP169" s="189">
        <f t="shared" si="132"/>
        <v>0.5</v>
      </c>
      <c r="AQ169" s="189">
        <f t="shared" si="133"/>
        <v>0.5</v>
      </c>
      <c r="AR169" s="189">
        <f t="shared" si="134"/>
        <v>0.5</v>
      </c>
      <c r="AS169" s="341"/>
      <c r="AT169" s="357"/>
      <c r="AU169" s="358"/>
      <c r="AV169" s="359"/>
      <c r="AW169" s="357">
        <v>1</v>
      </c>
      <c r="AX169" s="358"/>
      <c r="AY169" s="359">
        <v>1</v>
      </c>
      <c r="AZ169" s="357"/>
      <c r="BA169" s="358"/>
      <c r="BB169" s="359"/>
      <c r="BC169" s="357">
        <v>1</v>
      </c>
      <c r="BD169" s="358"/>
      <c r="BE169" s="359">
        <v>1</v>
      </c>
      <c r="BG169" s="193">
        <f t="shared" si="151"/>
        <v>0</v>
      </c>
      <c r="BH169" s="220"/>
      <c r="BI169" s="195">
        <f t="shared" si="152"/>
        <v>0</v>
      </c>
      <c r="BJ169" s="196">
        <f t="shared" si="153"/>
        <v>0</v>
      </c>
      <c r="BK169" s="197">
        <f t="shared" si="154"/>
        <v>3800</v>
      </c>
      <c r="BL169" s="195">
        <f t="shared" si="155"/>
        <v>0</v>
      </c>
      <c r="BM169" s="198"/>
      <c r="BN169" s="199">
        <f t="shared" si="156"/>
        <v>475</v>
      </c>
      <c r="BO169" s="197">
        <f t="shared" si="157"/>
        <v>0</v>
      </c>
      <c r="BP169" s="198"/>
      <c r="BQ169" s="195">
        <f t="shared" si="158"/>
        <v>0</v>
      </c>
      <c r="BR169" s="196">
        <f t="shared" si="159"/>
        <v>0</v>
      </c>
      <c r="BS169" s="197">
        <f t="shared" si="160"/>
        <v>3800</v>
      </c>
      <c r="BT169" s="195">
        <f t="shared" si="161"/>
        <v>0</v>
      </c>
      <c r="BU169" s="198"/>
      <c r="BV169" s="199">
        <f t="shared" si="162"/>
        <v>475</v>
      </c>
    </row>
    <row r="170" spans="1:74" s="367" customFormat="1" ht="12">
      <c r="A170" s="360">
        <v>120</v>
      </c>
      <c r="B170" s="361">
        <v>4</v>
      </c>
      <c r="C170" s="361" t="s">
        <v>323</v>
      </c>
      <c r="D170" s="227" t="s">
        <v>328</v>
      </c>
      <c r="E170" s="362">
        <v>18</v>
      </c>
      <c r="F170" s="229" t="s">
        <v>329</v>
      </c>
      <c r="G170" s="226" t="s">
        <v>132</v>
      </c>
      <c r="H170" s="226" t="s">
        <v>133</v>
      </c>
      <c r="I170" s="364">
        <v>375</v>
      </c>
      <c r="J170" s="364">
        <v>375</v>
      </c>
      <c r="K170" s="231" t="s">
        <v>127</v>
      </c>
      <c r="L170" s="232">
        <v>1</v>
      </c>
      <c r="M170" s="365">
        <v>4</v>
      </c>
      <c r="N170" s="446">
        <f t="shared" si="135"/>
        <v>3000</v>
      </c>
      <c r="O170" s="366"/>
      <c r="P170" s="234"/>
      <c r="Q170" s="235">
        <f t="shared" si="136"/>
        <v>0</v>
      </c>
      <c r="R170" s="236"/>
      <c r="S170" s="237">
        <f t="shared" si="137"/>
        <v>0</v>
      </c>
      <c r="T170" s="238">
        <f t="shared" si="138"/>
        <v>0</v>
      </c>
      <c r="U170" s="235">
        <f t="shared" si="139"/>
        <v>1500</v>
      </c>
      <c r="V170" s="237">
        <f t="shared" si="140"/>
        <v>0</v>
      </c>
      <c r="W170" s="236"/>
      <c r="X170" s="239">
        <f t="shared" si="141"/>
        <v>187.5</v>
      </c>
      <c r="Y170" s="355">
        <f t="shared" si="142"/>
        <v>1687.5</v>
      </c>
      <c r="Z170" s="235">
        <f t="shared" si="143"/>
        <v>0</v>
      </c>
      <c r="AA170" s="236"/>
      <c r="AB170" s="237">
        <f t="shared" si="144"/>
        <v>0</v>
      </c>
      <c r="AC170" s="238">
        <f t="shared" si="145"/>
        <v>0</v>
      </c>
      <c r="AD170" s="235">
        <f t="shared" si="146"/>
        <v>1500</v>
      </c>
      <c r="AE170" s="237">
        <f t="shared" si="147"/>
        <v>0</v>
      </c>
      <c r="AF170" s="356"/>
      <c r="AG170" s="239">
        <f t="shared" si="148"/>
        <v>187.5</v>
      </c>
      <c r="AH170" s="240">
        <f t="shared" si="149"/>
        <v>1687.5</v>
      </c>
      <c r="AI170" s="240">
        <f t="shared" si="150"/>
        <v>3375</v>
      </c>
      <c r="AJ170" s="421" t="s">
        <v>128</v>
      </c>
      <c r="AK170" s="422">
        <v>0.5</v>
      </c>
      <c r="AL170" s="422" t="s">
        <v>128</v>
      </c>
      <c r="AM170" s="423">
        <v>0.5</v>
      </c>
      <c r="AN170" s="189">
        <f t="shared" si="130"/>
        <v>0.5</v>
      </c>
      <c r="AO170" s="189">
        <f t="shared" si="131"/>
        <v>0.5</v>
      </c>
      <c r="AP170" s="189">
        <f t="shared" si="132"/>
        <v>0.5</v>
      </c>
      <c r="AQ170" s="189">
        <f t="shared" si="133"/>
        <v>0.5</v>
      </c>
      <c r="AR170" s="189">
        <f t="shared" si="134"/>
        <v>0.5</v>
      </c>
      <c r="AS170" s="341"/>
      <c r="AT170" s="357"/>
      <c r="AU170" s="358"/>
      <c r="AV170" s="359"/>
      <c r="AW170" s="357">
        <v>1</v>
      </c>
      <c r="AX170" s="358"/>
      <c r="AY170" s="359">
        <v>1</v>
      </c>
      <c r="AZ170" s="357"/>
      <c r="BA170" s="358"/>
      <c r="BB170" s="359"/>
      <c r="BC170" s="357">
        <v>1</v>
      </c>
      <c r="BD170" s="358"/>
      <c r="BE170" s="359">
        <v>1</v>
      </c>
      <c r="BG170" s="193">
        <f t="shared" si="151"/>
        <v>0</v>
      </c>
      <c r="BH170" s="220"/>
      <c r="BI170" s="195">
        <f t="shared" si="152"/>
        <v>0</v>
      </c>
      <c r="BJ170" s="196">
        <f t="shared" si="153"/>
        <v>0</v>
      </c>
      <c r="BK170" s="197">
        <f t="shared" si="154"/>
        <v>3000</v>
      </c>
      <c r="BL170" s="195">
        <f t="shared" si="155"/>
        <v>0</v>
      </c>
      <c r="BM170" s="198"/>
      <c r="BN170" s="199">
        <f t="shared" si="156"/>
        <v>375</v>
      </c>
      <c r="BO170" s="197">
        <f t="shared" si="157"/>
        <v>0</v>
      </c>
      <c r="BP170" s="198"/>
      <c r="BQ170" s="195">
        <f t="shared" si="158"/>
        <v>0</v>
      </c>
      <c r="BR170" s="196">
        <f t="shared" si="159"/>
        <v>0</v>
      </c>
      <c r="BS170" s="197">
        <f t="shared" si="160"/>
        <v>3000</v>
      </c>
      <c r="BT170" s="195">
        <f t="shared" si="161"/>
        <v>0</v>
      </c>
      <c r="BU170" s="198"/>
      <c r="BV170" s="199">
        <f t="shared" si="162"/>
        <v>375</v>
      </c>
    </row>
    <row r="171" spans="1:74" s="367" customFormat="1" ht="12">
      <c r="A171" s="360">
        <v>121</v>
      </c>
      <c r="B171" s="361">
        <v>4</v>
      </c>
      <c r="C171" s="428" t="s">
        <v>330</v>
      </c>
      <c r="D171" s="227" t="s">
        <v>331</v>
      </c>
      <c r="E171" s="362">
        <v>8.1</v>
      </c>
      <c r="F171" s="229" t="s">
        <v>305</v>
      </c>
      <c r="G171" s="226" t="s">
        <v>132</v>
      </c>
      <c r="H171" s="226" t="s">
        <v>133</v>
      </c>
      <c r="I171" s="364">
        <v>653</v>
      </c>
      <c r="J171" s="364">
        <v>652.4</v>
      </c>
      <c r="K171" s="231" t="s">
        <v>127</v>
      </c>
      <c r="L171" s="232">
        <v>1</v>
      </c>
      <c r="M171" s="365">
        <v>3</v>
      </c>
      <c r="N171" s="446">
        <f t="shared" si="135"/>
        <v>3916.2</v>
      </c>
      <c r="O171" s="366"/>
      <c r="P171" s="234"/>
      <c r="Q171" s="235">
        <f t="shared" si="136"/>
        <v>0</v>
      </c>
      <c r="R171" s="236"/>
      <c r="S171" s="237">
        <f t="shared" si="137"/>
        <v>0</v>
      </c>
      <c r="T171" s="238">
        <f t="shared" si="138"/>
        <v>0</v>
      </c>
      <c r="U171" s="235">
        <f t="shared" si="139"/>
        <v>1958.1</v>
      </c>
      <c r="V171" s="237">
        <f t="shared" si="140"/>
        <v>0</v>
      </c>
      <c r="W171" s="236"/>
      <c r="X171" s="239">
        <f t="shared" si="141"/>
        <v>326.5</v>
      </c>
      <c r="Y171" s="355">
        <f t="shared" si="142"/>
        <v>2284.6</v>
      </c>
      <c r="Z171" s="235">
        <f t="shared" si="143"/>
        <v>0</v>
      </c>
      <c r="AA171" s="236"/>
      <c r="AB171" s="237">
        <f t="shared" si="144"/>
        <v>0</v>
      </c>
      <c r="AC171" s="238">
        <f t="shared" si="145"/>
        <v>0</v>
      </c>
      <c r="AD171" s="235">
        <f t="shared" si="146"/>
        <v>1958.1</v>
      </c>
      <c r="AE171" s="237">
        <f t="shared" si="147"/>
        <v>0</v>
      </c>
      <c r="AF171" s="356"/>
      <c r="AG171" s="239">
        <f t="shared" si="148"/>
        <v>326.5</v>
      </c>
      <c r="AH171" s="240">
        <f t="shared" si="149"/>
        <v>2284.6</v>
      </c>
      <c r="AI171" s="240">
        <f t="shared" si="150"/>
        <v>4569.2</v>
      </c>
      <c r="AJ171" s="421" t="s">
        <v>128</v>
      </c>
      <c r="AK171" s="422">
        <v>0.5</v>
      </c>
      <c r="AL171" s="422" t="s">
        <v>128</v>
      </c>
      <c r="AM171" s="423">
        <v>0.5</v>
      </c>
      <c r="AN171" s="189">
        <f t="shared" si="130"/>
        <v>0.5</v>
      </c>
      <c r="AO171" s="189">
        <f t="shared" si="131"/>
        <v>0.5</v>
      </c>
      <c r="AP171" s="189">
        <f t="shared" si="132"/>
        <v>0.5</v>
      </c>
      <c r="AQ171" s="189">
        <f t="shared" si="133"/>
        <v>0.5</v>
      </c>
      <c r="AR171" s="189">
        <f t="shared" si="134"/>
        <v>0.5</v>
      </c>
      <c r="AS171" s="341"/>
      <c r="AT171" s="357"/>
      <c r="AU171" s="358"/>
      <c r="AV171" s="359"/>
      <c r="AW171" s="357">
        <v>1</v>
      </c>
      <c r="AX171" s="358"/>
      <c r="AY171" s="359">
        <v>1</v>
      </c>
      <c r="AZ171" s="357"/>
      <c r="BA171" s="358"/>
      <c r="BB171" s="359"/>
      <c r="BC171" s="357">
        <v>1</v>
      </c>
      <c r="BD171" s="358"/>
      <c r="BE171" s="359">
        <v>1</v>
      </c>
      <c r="BG171" s="193">
        <f t="shared" si="151"/>
        <v>0</v>
      </c>
      <c r="BH171" s="220"/>
      <c r="BI171" s="195">
        <f t="shared" si="152"/>
        <v>0</v>
      </c>
      <c r="BJ171" s="196">
        <f t="shared" si="153"/>
        <v>0</v>
      </c>
      <c r="BK171" s="197">
        <f t="shared" si="154"/>
        <v>3916.2</v>
      </c>
      <c r="BL171" s="195">
        <f t="shared" si="155"/>
        <v>0</v>
      </c>
      <c r="BM171" s="198"/>
      <c r="BN171" s="199">
        <f t="shared" si="156"/>
        <v>653</v>
      </c>
      <c r="BO171" s="197">
        <f t="shared" si="157"/>
        <v>0</v>
      </c>
      <c r="BP171" s="198"/>
      <c r="BQ171" s="195">
        <f t="shared" si="158"/>
        <v>0</v>
      </c>
      <c r="BR171" s="196">
        <f t="shared" si="159"/>
        <v>0</v>
      </c>
      <c r="BS171" s="197">
        <f t="shared" si="160"/>
        <v>3916.2</v>
      </c>
      <c r="BT171" s="195">
        <f t="shared" si="161"/>
        <v>0</v>
      </c>
      <c r="BU171" s="198"/>
      <c r="BV171" s="199">
        <f t="shared" si="162"/>
        <v>653</v>
      </c>
    </row>
    <row r="172" spans="1:74" s="367" customFormat="1" ht="12">
      <c r="A172" s="360">
        <v>122</v>
      </c>
      <c r="B172" s="361">
        <v>4</v>
      </c>
      <c r="C172" s="428" t="s">
        <v>330</v>
      </c>
      <c r="D172" s="227" t="s">
        <v>332</v>
      </c>
      <c r="E172" s="362">
        <v>9</v>
      </c>
      <c r="F172" s="229" t="s">
        <v>261</v>
      </c>
      <c r="G172" s="226" t="s">
        <v>132</v>
      </c>
      <c r="H172" s="226" t="s">
        <v>133</v>
      </c>
      <c r="I172" s="364">
        <v>250</v>
      </c>
      <c r="J172" s="364">
        <v>250</v>
      </c>
      <c r="K172" s="231" t="s">
        <v>127</v>
      </c>
      <c r="L172" s="232">
        <v>1</v>
      </c>
      <c r="M172" s="365">
        <v>3</v>
      </c>
      <c r="N172" s="446">
        <f t="shared" si="135"/>
        <v>1500</v>
      </c>
      <c r="O172" s="366"/>
      <c r="P172" s="234"/>
      <c r="Q172" s="235">
        <f t="shared" si="136"/>
        <v>0</v>
      </c>
      <c r="R172" s="236"/>
      <c r="S172" s="237">
        <f t="shared" si="137"/>
        <v>0</v>
      </c>
      <c r="T172" s="238">
        <f t="shared" si="138"/>
        <v>0</v>
      </c>
      <c r="U172" s="235">
        <f t="shared" si="139"/>
        <v>750</v>
      </c>
      <c r="V172" s="237">
        <f t="shared" si="140"/>
        <v>0</v>
      </c>
      <c r="W172" s="236"/>
      <c r="X172" s="239">
        <f t="shared" si="141"/>
        <v>125</v>
      </c>
      <c r="Y172" s="355">
        <f t="shared" si="142"/>
        <v>875</v>
      </c>
      <c r="Z172" s="235">
        <f t="shared" si="143"/>
        <v>0</v>
      </c>
      <c r="AA172" s="236"/>
      <c r="AB172" s="237">
        <f t="shared" si="144"/>
        <v>0</v>
      </c>
      <c r="AC172" s="238">
        <f t="shared" si="145"/>
        <v>0</v>
      </c>
      <c r="AD172" s="235">
        <f t="shared" si="146"/>
        <v>750</v>
      </c>
      <c r="AE172" s="237">
        <f t="shared" si="147"/>
        <v>0</v>
      </c>
      <c r="AF172" s="356"/>
      <c r="AG172" s="239">
        <f t="shared" si="148"/>
        <v>125</v>
      </c>
      <c r="AH172" s="240">
        <f t="shared" si="149"/>
        <v>875</v>
      </c>
      <c r="AI172" s="240">
        <f t="shared" si="150"/>
        <v>1750</v>
      </c>
      <c r="AJ172" s="421" t="s">
        <v>128</v>
      </c>
      <c r="AK172" s="422">
        <v>0.5</v>
      </c>
      <c r="AL172" s="422" t="s">
        <v>128</v>
      </c>
      <c r="AM172" s="423">
        <v>0.5</v>
      </c>
      <c r="AN172" s="189">
        <f t="shared" si="130"/>
        <v>0.5</v>
      </c>
      <c r="AO172" s="189">
        <f t="shared" si="131"/>
        <v>0.5</v>
      </c>
      <c r="AP172" s="189">
        <f t="shared" si="132"/>
        <v>0.5</v>
      </c>
      <c r="AQ172" s="189">
        <f t="shared" si="133"/>
        <v>0.5</v>
      </c>
      <c r="AR172" s="189">
        <f t="shared" si="134"/>
        <v>0.5</v>
      </c>
      <c r="AS172" s="341"/>
      <c r="AT172" s="357"/>
      <c r="AU172" s="358"/>
      <c r="AV172" s="359"/>
      <c r="AW172" s="357">
        <v>1</v>
      </c>
      <c r="AX172" s="358"/>
      <c r="AY172" s="359">
        <v>1</v>
      </c>
      <c r="AZ172" s="357"/>
      <c r="BA172" s="358"/>
      <c r="BB172" s="359"/>
      <c r="BC172" s="357">
        <v>1</v>
      </c>
      <c r="BD172" s="358"/>
      <c r="BE172" s="359">
        <v>1</v>
      </c>
      <c r="BG172" s="193">
        <f t="shared" si="151"/>
        <v>0</v>
      </c>
      <c r="BH172" s="220"/>
      <c r="BI172" s="195">
        <f t="shared" si="152"/>
        <v>0</v>
      </c>
      <c r="BJ172" s="196">
        <f t="shared" si="153"/>
        <v>0</v>
      </c>
      <c r="BK172" s="197">
        <f t="shared" si="154"/>
        <v>1500</v>
      </c>
      <c r="BL172" s="195">
        <f t="shared" si="155"/>
        <v>0</v>
      </c>
      <c r="BM172" s="198"/>
      <c r="BN172" s="199">
        <f t="shared" si="156"/>
        <v>250</v>
      </c>
      <c r="BO172" s="197">
        <f t="shared" si="157"/>
        <v>0</v>
      </c>
      <c r="BP172" s="198"/>
      <c r="BQ172" s="195">
        <f t="shared" si="158"/>
        <v>0</v>
      </c>
      <c r="BR172" s="196">
        <f t="shared" si="159"/>
        <v>0</v>
      </c>
      <c r="BS172" s="197">
        <f t="shared" si="160"/>
        <v>1500</v>
      </c>
      <c r="BT172" s="195">
        <f t="shared" si="161"/>
        <v>0</v>
      </c>
      <c r="BU172" s="198"/>
      <c r="BV172" s="199">
        <f t="shared" si="162"/>
        <v>250</v>
      </c>
    </row>
    <row r="173" spans="1:74" s="367" customFormat="1" ht="12">
      <c r="A173" s="360">
        <v>123</v>
      </c>
      <c r="B173" s="361">
        <v>4</v>
      </c>
      <c r="C173" s="428" t="s">
        <v>330</v>
      </c>
      <c r="D173" s="227" t="s">
        <v>333</v>
      </c>
      <c r="E173" s="362">
        <v>9.3</v>
      </c>
      <c r="F173" s="229" t="s">
        <v>305</v>
      </c>
      <c r="G173" s="226" t="s">
        <v>132</v>
      </c>
      <c r="H173" s="226" t="s">
        <v>133</v>
      </c>
      <c r="I173" s="364">
        <v>350</v>
      </c>
      <c r="J173" s="364">
        <v>350</v>
      </c>
      <c r="K173" s="231" t="s">
        <v>127</v>
      </c>
      <c r="L173" s="232">
        <v>1</v>
      </c>
      <c r="M173" s="365">
        <v>3</v>
      </c>
      <c r="N173" s="446">
        <f t="shared" si="135"/>
        <v>2100</v>
      </c>
      <c r="O173" s="366"/>
      <c r="P173" s="234"/>
      <c r="Q173" s="235">
        <f t="shared" si="136"/>
        <v>0</v>
      </c>
      <c r="R173" s="236"/>
      <c r="S173" s="237">
        <f t="shared" si="137"/>
        <v>0</v>
      </c>
      <c r="T173" s="238">
        <f t="shared" si="138"/>
        <v>0</v>
      </c>
      <c r="U173" s="235">
        <f t="shared" si="139"/>
        <v>1050</v>
      </c>
      <c r="V173" s="237">
        <f t="shared" si="140"/>
        <v>0</v>
      </c>
      <c r="W173" s="236"/>
      <c r="X173" s="239">
        <f t="shared" si="141"/>
        <v>175</v>
      </c>
      <c r="Y173" s="355">
        <f t="shared" si="142"/>
        <v>1225</v>
      </c>
      <c r="Z173" s="235">
        <f t="shared" si="143"/>
        <v>0</v>
      </c>
      <c r="AA173" s="236"/>
      <c r="AB173" s="237">
        <f t="shared" si="144"/>
        <v>0</v>
      </c>
      <c r="AC173" s="238">
        <f t="shared" si="145"/>
        <v>0</v>
      </c>
      <c r="AD173" s="235">
        <f t="shared" si="146"/>
        <v>1050</v>
      </c>
      <c r="AE173" s="237">
        <f t="shared" si="147"/>
        <v>0</v>
      </c>
      <c r="AF173" s="356"/>
      <c r="AG173" s="239">
        <f t="shared" si="148"/>
        <v>175</v>
      </c>
      <c r="AH173" s="240">
        <f t="shared" si="149"/>
        <v>1225</v>
      </c>
      <c r="AI173" s="240">
        <f t="shared" si="150"/>
        <v>2450</v>
      </c>
      <c r="AJ173" s="421" t="s">
        <v>128</v>
      </c>
      <c r="AK173" s="422">
        <v>0.5</v>
      </c>
      <c r="AL173" s="422" t="s">
        <v>128</v>
      </c>
      <c r="AM173" s="423">
        <v>0.5</v>
      </c>
      <c r="AN173" s="189">
        <f t="shared" si="130"/>
        <v>0.5</v>
      </c>
      <c r="AO173" s="189">
        <f t="shared" si="131"/>
        <v>0.5</v>
      </c>
      <c r="AP173" s="189">
        <f t="shared" si="132"/>
        <v>0.5</v>
      </c>
      <c r="AQ173" s="189">
        <f t="shared" si="133"/>
        <v>0.5</v>
      </c>
      <c r="AR173" s="189">
        <f t="shared" si="134"/>
        <v>0.5</v>
      </c>
      <c r="AS173" s="341"/>
      <c r="AT173" s="357"/>
      <c r="AU173" s="358"/>
      <c r="AV173" s="359"/>
      <c r="AW173" s="357">
        <v>1</v>
      </c>
      <c r="AX173" s="358"/>
      <c r="AY173" s="359">
        <v>1</v>
      </c>
      <c r="AZ173" s="357"/>
      <c r="BA173" s="358"/>
      <c r="BB173" s="359"/>
      <c r="BC173" s="357">
        <v>1</v>
      </c>
      <c r="BD173" s="358"/>
      <c r="BE173" s="359">
        <v>1</v>
      </c>
      <c r="BG173" s="193">
        <f t="shared" si="151"/>
        <v>0</v>
      </c>
      <c r="BH173" s="220"/>
      <c r="BI173" s="195">
        <f t="shared" si="152"/>
        <v>0</v>
      </c>
      <c r="BJ173" s="196">
        <f t="shared" si="153"/>
        <v>0</v>
      </c>
      <c r="BK173" s="197">
        <f t="shared" si="154"/>
        <v>2100</v>
      </c>
      <c r="BL173" s="195">
        <f t="shared" si="155"/>
        <v>0</v>
      </c>
      <c r="BM173" s="198"/>
      <c r="BN173" s="199">
        <f t="shared" si="156"/>
        <v>350</v>
      </c>
      <c r="BO173" s="197">
        <f t="shared" si="157"/>
        <v>0</v>
      </c>
      <c r="BP173" s="198"/>
      <c r="BQ173" s="195">
        <f t="shared" si="158"/>
        <v>0</v>
      </c>
      <c r="BR173" s="196">
        <f t="shared" si="159"/>
        <v>0</v>
      </c>
      <c r="BS173" s="197">
        <f t="shared" si="160"/>
        <v>2100</v>
      </c>
      <c r="BT173" s="195">
        <f t="shared" si="161"/>
        <v>0</v>
      </c>
      <c r="BU173" s="198"/>
      <c r="BV173" s="199">
        <f t="shared" si="162"/>
        <v>350</v>
      </c>
    </row>
    <row r="174" spans="1:74" s="367" customFormat="1" ht="12">
      <c r="A174" s="360">
        <v>124</v>
      </c>
      <c r="B174" s="361">
        <v>4</v>
      </c>
      <c r="C174" s="428" t="s">
        <v>330</v>
      </c>
      <c r="D174" s="227" t="s">
        <v>334</v>
      </c>
      <c r="E174" s="362">
        <v>10</v>
      </c>
      <c r="F174" s="229" t="s">
        <v>261</v>
      </c>
      <c r="G174" s="226" t="s">
        <v>132</v>
      </c>
      <c r="H174" s="226" t="s">
        <v>133</v>
      </c>
      <c r="I174" s="364">
        <v>450</v>
      </c>
      <c r="J174" s="364">
        <v>450</v>
      </c>
      <c r="K174" s="231" t="s">
        <v>127</v>
      </c>
      <c r="L174" s="232">
        <v>1</v>
      </c>
      <c r="M174" s="365">
        <v>3</v>
      </c>
      <c r="N174" s="446">
        <f t="shared" si="135"/>
        <v>2700</v>
      </c>
      <c r="O174" s="366"/>
      <c r="P174" s="234"/>
      <c r="Q174" s="235">
        <f t="shared" si="136"/>
        <v>0</v>
      </c>
      <c r="R174" s="236"/>
      <c r="S174" s="237">
        <f t="shared" si="137"/>
        <v>0</v>
      </c>
      <c r="T174" s="238">
        <f t="shared" si="138"/>
        <v>0</v>
      </c>
      <c r="U174" s="235">
        <f t="shared" si="139"/>
        <v>1350</v>
      </c>
      <c r="V174" s="237">
        <f t="shared" si="140"/>
        <v>0</v>
      </c>
      <c r="W174" s="236"/>
      <c r="X174" s="239">
        <f t="shared" si="141"/>
        <v>225</v>
      </c>
      <c r="Y174" s="355">
        <f t="shared" si="142"/>
        <v>1575</v>
      </c>
      <c r="Z174" s="235">
        <f t="shared" si="143"/>
        <v>0</v>
      </c>
      <c r="AA174" s="236"/>
      <c r="AB174" s="237">
        <f t="shared" si="144"/>
        <v>0</v>
      </c>
      <c r="AC174" s="238">
        <f t="shared" si="145"/>
        <v>0</v>
      </c>
      <c r="AD174" s="235">
        <f t="shared" si="146"/>
        <v>1350</v>
      </c>
      <c r="AE174" s="237">
        <f t="shared" si="147"/>
        <v>0</v>
      </c>
      <c r="AF174" s="356"/>
      <c r="AG174" s="239">
        <f t="shared" si="148"/>
        <v>225</v>
      </c>
      <c r="AH174" s="240">
        <f t="shared" si="149"/>
        <v>1575</v>
      </c>
      <c r="AI174" s="240">
        <f t="shared" si="150"/>
        <v>3150</v>
      </c>
      <c r="AJ174" s="421" t="s">
        <v>128</v>
      </c>
      <c r="AK174" s="422">
        <v>0.5</v>
      </c>
      <c r="AL174" s="422" t="s">
        <v>128</v>
      </c>
      <c r="AM174" s="423">
        <v>0.5</v>
      </c>
      <c r="AN174" s="189">
        <f t="shared" si="130"/>
        <v>0.5</v>
      </c>
      <c r="AO174" s="189">
        <f t="shared" si="131"/>
        <v>0.5</v>
      </c>
      <c r="AP174" s="189">
        <f t="shared" si="132"/>
        <v>0.5</v>
      </c>
      <c r="AQ174" s="189">
        <f t="shared" si="133"/>
        <v>0.5</v>
      </c>
      <c r="AR174" s="189">
        <f t="shared" si="134"/>
        <v>0.5</v>
      </c>
      <c r="AS174" s="341"/>
      <c r="AT174" s="357"/>
      <c r="AU174" s="358"/>
      <c r="AV174" s="359"/>
      <c r="AW174" s="357">
        <v>1</v>
      </c>
      <c r="AX174" s="358"/>
      <c r="AY174" s="359">
        <v>1</v>
      </c>
      <c r="AZ174" s="357"/>
      <c r="BA174" s="358"/>
      <c r="BB174" s="359"/>
      <c r="BC174" s="357">
        <v>1</v>
      </c>
      <c r="BD174" s="358"/>
      <c r="BE174" s="359">
        <v>1</v>
      </c>
      <c r="BG174" s="193">
        <f t="shared" si="151"/>
        <v>0</v>
      </c>
      <c r="BH174" s="220"/>
      <c r="BI174" s="195">
        <f t="shared" si="152"/>
        <v>0</v>
      </c>
      <c r="BJ174" s="196">
        <f t="shared" si="153"/>
        <v>0</v>
      </c>
      <c r="BK174" s="197">
        <f t="shared" si="154"/>
        <v>2700</v>
      </c>
      <c r="BL174" s="195">
        <f t="shared" si="155"/>
        <v>0</v>
      </c>
      <c r="BM174" s="198"/>
      <c r="BN174" s="199">
        <f t="shared" si="156"/>
        <v>450</v>
      </c>
      <c r="BO174" s="197">
        <f t="shared" si="157"/>
        <v>0</v>
      </c>
      <c r="BP174" s="198"/>
      <c r="BQ174" s="195">
        <f t="shared" si="158"/>
        <v>0</v>
      </c>
      <c r="BR174" s="196">
        <f t="shared" si="159"/>
        <v>0</v>
      </c>
      <c r="BS174" s="197">
        <f t="shared" si="160"/>
        <v>2700</v>
      </c>
      <c r="BT174" s="195">
        <f t="shared" si="161"/>
        <v>0</v>
      </c>
      <c r="BU174" s="198"/>
      <c r="BV174" s="199">
        <f t="shared" si="162"/>
        <v>450</v>
      </c>
    </row>
    <row r="175" spans="1:74" s="367" customFormat="1" ht="12">
      <c r="A175" s="368">
        <v>125</v>
      </c>
      <c r="B175" s="369">
        <v>4</v>
      </c>
      <c r="C175" s="420" t="s">
        <v>330</v>
      </c>
      <c r="D175" s="247" t="s">
        <v>335</v>
      </c>
      <c r="E175" s="370">
        <v>11.25</v>
      </c>
      <c r="F175" s="249" t="s">
        <v>261</v>
      </c>
      <c r="G175" s="246" t="s">
        <v>132</v>
      </c>
      <c r="H175" s="246" t="s">
        <v>138</v>
      </c>
      <c r="I175" s="372">
        <v>1190.3</v>
      </c>
      <c r="J175" s="372">
        <v>1185</v>
      </c>
      <c r="K175" s="251" t="s">
        <v>127</v>
      </c>
      <c r="L175" s="252">
        <v>2</v>
      </c>
      <c r="M175" s="373">
        <v>4</v>
      </c>
      <c r="N175" s="445">
        <f t="shared" si="135"/>
        <v>9501.2</v>
      </c>
      <c r="O175" s="375"/>
      <c r="P175" s="254"/>
      <c r="Q175" s="255">
        <f t="shared" si="136"/>
        <v>4750.6</v>
      </c>
      <c r="R175" s="256"/>
      <c r="S175" s="257">
        <f t="shared" si="137"/>
        <v>0</v>
      </c>
      <c r="T175" s="258">
        <f t="shared" si="138"/>
        <v>595.15</v>
      </c>
      <c r="U175" s="255">
        <f t="shared" si="139"/>
        <v>0</v>
      </c>
      <c r="V175" s="257">
        <f t="shared" si="140"/>
        <v>4750.6</v>
      </c>
      <c r="W175" s="256"/>
      <c r="X175" s="259">
        <f t="shared" si="141"/>
        <v>595.15</v>
      </c>
      <c r="Y175" s="376">
        <f t="shared" si="142"/>
        <v>10691.5</v>
      </c>
      <c r="Z175" s="255">
        <f t="shared" si="143"/>
        <v>4750.6</v>
      </c>
      <c r="AA175" s="256"/>
      <c r="AB175" s="257">
        <f t="shared" si="144"/>
        <v>0</v>
      </c>
      <c r="AC175" s="258">
        <f t="shared" si="145"/>
        <v>595.15</v>
      </c>
      <c r="AD175" s="255">
        <f t="shared" si="146"/>
        <v>0</v>
      </c>
      <c r="AE175" s="257">
        <f t="shared" si="147"/>
        <v>4750.6</v>
      </c>
      <c r="AF175" s="377"/>
      <c r="AG175" s="259">
        <f t="shared" si="148"/>
        <v>595.15</v>
      </c>
      <c r="AH175" s="260">
        <f t="shared" si="149"/>
        <v>10691.5</v>
      </c>
      <c r="AI175" s="260">
        <f t="shared" si="150"/>
        <v>21383</v>
      </c>
      <c r="AJ175" s="414">
        <v>1</v>
      </c>
      <c r="AK175" s="415">
        <v>1</v>
      </c>
      <c r="AL175" s="415">
        <v>1</v>
      </c>
      <c r="AM175" s="416">
        <v>1</v>
      </c>
      <c r="AN175" s="189">
        <f t="shared" si="130"/>
        <v>0.5</v>
      </c>
      <c r="AO175" s="189">
        <f t="shared" si="131"/>
        <v>0.5</v>
      </c>
      <c r="AP175" s="189">
        <f t="shared" si="132"/>
        <v>0.5</v>
      </c>
      <c r="AQ175" s="189">
        <f t="shared" si="133"/>
        <v>0.5</v>
      </c>
      <c r="AR175" s="189">
        <f t="shared" si="134"/>
        <v>0.5</v>
      </c>
      <c r="AS175" s="341"/>
      <c r="AT175" s="378">
        <v>1</v>
      </c>
      <c r="AU175" s="379"/>
      <c r="AV175" s="380">
        <v>1</v>
      </c>
      <c r="AW175" s="378"/>
      <c r="AX175" s="379">
        <v>1</v>
      </c>
      <c r="AY175" s="380">
        <v>1</v>
      </c>
      <c r="AZ175" s="378">
        <v>1</v>
      </c>
      <c r="BA175" s="379"/>
      <c r="BB175" s="380">
        <v>1</v>
      </c>
      <c r="BC175" s="378"/>
      <c r="BD175" s="379">
        <v>1</v>
      </c>
      <c r="BE175" s="380">
        <v>1</v>
      </c>
      <c r="BG175" s="193">
        <f t="shared" si="151"/>
        <v>9501.2</v>
      </c>
      <c r="BH175" s="220"/>
      <c r="BI175" s="195">
        <f t="shared" si="152"/>
        <v>0</v>
      </c>
      <c r="BJ175" s="196">
        <f t="shared" si="153"/>
        <v>1190.3</v>
      </c>
      <c r="BK175" s="197">
        <f t="shared" si="154"/>
        <v>0</v>
      </c>
      <c r="BL175" s="195">
        <f t="shared" si="155"/>
        <v>9501.2</v>
      </c>
      <c r="BM175" s="198"/>
      <c r="BN175" s="199">
        <f t="shared" si="156"/>
        <v>1190.3</v>
      </c>
      <c r="BO175" s="197">
        <f t="shared" si="157"/>
        <v>9501.2</v>
      </c>
      <c r="BP175" s="198"/>
      <c r="BQ175" s="195">
        <f t="shared" si="158"/>
        <v>0</v>
      </c>
      <c r="BR175" s="196">
        <f t="shared" si="159"/>
        <v>1190.3</v>
      </c>
      <c r="BS175" s="197">
        <f t="shared" si="160"/>
        <v>0</v>
      </c>
      <c r="BT175" s="195">
        <f t="shared" si="161"/>
        <v>9501.2</v>
      </c>
      <c r="BU175" s="198"/>
      <c r="BV175" s="199">
        <f t="shared" si="162"/>
        <v>1190.3</v>
      </c>
    </row>
    <row r="176" spans="1:74" ht="12">
      <c r="A176" s="450">
        <v>126</v>
      </c>
      <c r="B176" s="451">
        <v>4</v>
      </c>
      <c r="C176" s="452" t="s">
        <v>330</v>
      </c>
      <c r="D176" s="388" t="s">
        <v>336</v>
      </c>
      <c r="E176" s="453">
        <v>12.75</v>
      </c>
      <c r="F176" s="390" t="s">
        <v>261</v>
      </c>
      <c r="G176" s="387" t="s">
        <v>132</v>
      </c>
      <c r="H176" s="387"/>
      <c r="I176" s="454">
        <v>98.8</v>
      </c>
      <c r="J176" s="454">
        <v>102</v>
      </c>
      <c r="K176" s="455" t="s">
        <v>127</v>
      </c>
      <c r="L176" s="393">
        <v>0.5</v>
      </c>
      <c r="M176" s="456">
        <v>4</v>
      </c>
      <c r="N176" s="457">
        <f t="shared" si="135"/>
        <v>803.2</v>
      </c>
      <c r="O176" s="458"/>
      <c r="P176" s="397"/>
      <c r="Q176" s="210">
        <f t="shared" si="136"/>
        <v>0</v>
      </c>
      <c r="R176" s="211"/>
      <c r="S176" s="212">
        <f t="shared" si="137"/>
        <v>0</v>
      </c>
      <c r="T176" s="213">
        <f t="shared" si="138"/>
        <v>0</v>
      </c>
      <c r="U176" s="210">
        <f t="shared" si="139"/>
        <v>0</v>
      </c>
      <c r="V176" s="212">
        <f t="shared" si="140"/>
        <v>0</v>
      </c>
      <c r="W176" s="211"/>
      <c r="X176" s="214">
        <f t="shared" si="141"/>
        <v>0</v>
      </c>
      <c r="Y176" s="348">
        <f t="shared" si="142"/>
        <v>0</v>
      </c>
      <c r="Z176" s="210">
        <f t="shared" si="143"/>
        <v>0</v>
      </c>
      <c r="AA176" s="211"/>
      <c r="AB176" s="212">
        <f t="shared" si="144"/>
        <v>0</v>
      </c>
      <c r="AC176" s="213">
        <f t="shared" si="145"/>
        <v>0</v>
      </c>
      <c r="AD176" s="210">
        <f t="shared" si="146"/>
        <v>401.6</v>
      </c>
      <c r="AE176" s="212">
        <f t="shared" si="147"/>
        <v>0</v>
      </c>
      <c r="AF176" s="349"/>
      <c r="AG176" s="214">
        <f t="shared" si="148"/>
        <v>51</v>
      </c>
      <c r="AH176" s="215">
        <f t="shared" si="149"/>
        <v>452.6</v>
      </c>
      <c r="AI176" s="215">
        <f t="shared" si="150"/>
        <v>452.6</v>
      </c>
      <c r="AJ176" s="459" t="s">
        <v>128</v>
      </c>
      <c r="AK176" s="460" t="s">
        <v>128</v>
      </c>
      <c r="AL176" s="460" t="s">
        <v>128</v>
      </c>
      <c r="AM176" s="461">
        <v>0.25</v>
      </c>
      <c r="AN176" s="189">
        <f aca="true" t="shared" si="164" ref="AN176:AN207">AN175</f>
        <v>0.5</v>
      </c>
      <c r="AO176" s="189">
        <f aca="true" t="shared" si="165" ref="AO176:AO207">AO175</f>
        <v>0.5</v>
      </c>
      <c r="AP176" s="189">
        <f aca="true" t="shared" si="166" ref="AP176:AP207">AP175</f>
        <v>0.5</v>
      </c>
      <c r="AQ176" s="189">
        <f aca="true" t="shared" si="167" ref="AQ176:AQ207">AQ175</f>
        <v>0.5</v>
      </c>
      <c r="AR176" s="189">
        <f aca="true" t="shared" si="168" ref="AR176:AR207">AR175</f>
        <v>0.5</v>
      </c>
      <c r="AS176" s="341"/>
      <c r="AT176" s="357"/>
      <c r="AU176" s="358"/>
      <c r="AV176" s="359"/>
      <c r="AW176" s="357"/>
      <c r="AX176" s="358"/>
      <c r="AY176" s="359"/>
      <c r="AZ176" s="357"/>
      <c r="BA176" s="358"/>
      <c r="BB176" s="359"/>
      <c r="BC176" s="357">
        <v>1</v>
      </c>
      <c r="BD176" s="358"/>
      <c r="BE176" s="359">
        <v>1</v>
      </c>
      <c r="BG176" s="193">
        <f t="shared" si="151"/>
        <v>0</v>
      </c>
      <c r="BH176" s="220"/>
      <c r="BI176" s="195">
        <f t="shared" si="152"/>
        <v>0</v>
      </c>
      <c r="BJ176" s="196">
        <f t="shared" si="153"/>
        <v>0</v>
      </c>
      <c r="BK176" s="197">
        <f t="shared" si="154"/>
        <v>0</v>
      </c>
      <c r="BL176" s="195">
        <f t="shared" si="155"/>
        <v>0</v>
      </c>
      <c r="BM176" s="198"/>
      <c r="BN176" s="199">
        <f t="shared" si="156"/>
        <v>0</v>
      </c>
      <c r="BO176" s="197">
        <f t="shared" si="157"/>
        <v>0</v>
      </c>
      <c r="BP176" s="198"/>
      <c r="BQ176" s="195">
        <f t="shared" si="158"/>
        <v>0</v>
      </c>
      <c r="BR176" s="196">
        <f t="shared" si="159"/>
        <v>0</v>
      </c>
      <c r="BS176" s="197">
        <f t="shared" si="160"/>
        <v>803.2</v>
      </c>
      <c r="BT176" s="195">
        <f t="shared" si="161"/>
        <v>0</v>
      </c>
      <c r="BU176" s="198"/>
      <c r="BV176" s="199">
        <f t="shared" si="162"/>
        <v>102</v>
      </c>
    </row>
    <row r="177" spans="1:74" s="315" customFormat="1" ht="12.75" thickBot="1">
      <c r="A177" s="295"/>
      <c r="B177" s="296"/>
      <c r="C177" s="297"/>
      <c r="D177" s="297"/>
      <c r="E177" s="298"/>
      <c r="F177" s="299"/>
      <c r="G177" s="300"/>
      <c r="H177" s="300"/>
      <c r="I177" s="301"/>
      <c r="J177" s="301"/>
      <c r="K177" s="302"/>
      <c r="L177" s="303"/>
      <c r="M177" s="409"/>
      <c r="N177" s="410"/>
      <c r="O177" s="411"/>
      <c r="P177" s="304"/>
      <c r="Q177" s="305">
        <f>SUM(Q121:Q176)</f>
        <v>20121.315000000002</v>
      </c>
      <c r="R177" s="412"/>
      <c r="S177" s="412">
        <f>SUM(S121:S176)</f>
        <v>1417.5</v>
      </c>
      <c r="T177" s="413">
        <f>SUM(T121:T176)</f>
        <v>3445.3</v>
      </c>
      <c r="U177" s="305">
        <f>SUM(U121:U176)</f>
        <v>17132.550000000003</v>
      </c>
      <c r="V177" s="412">
        <f>SUM(V121:V176)</f>
        <v>6166.6</v>
      </c>
      <c r="W177" s="412"/>
      <c r="X177" s="413">
        <f>SUM(X121:X176)</f>
        <v>3699.65</v>
      </c>
      <c r="Y177" s="308">
        <f>SUM(Y121:Y176)</f>
        <v>51982.91499999999</v>
      </c>
      <c r="Z177" s="305">
        <f>SUM(Z121:Z176)</f>
        <v>16184.315</v>
      </c>
      <c r="AA177" s="412"/>
      <c r="AB177" s="412">
        <f>SUM(AB121:AB176)</f>
        <v>1320</v>
      </c>
      <c r="AC177" s="413">
        <f>SUM(AC121:AC176)</f>
        <v>2773.8</v>
      </c>
      <c r="AD177" s="305">
        <f>SUM(AD121:AD176)</f>
        <v>16994.15</v>
      </c>
      <c r="AE177" s="412">
        <f>SUM(AE121:AE176)</f>
        <v>6166.6</v>
      </c>
      <c r="AF177" s="412"/>
      <c r="AG177" s="413">
        <f aca="true" t="shared" si="169" ref="AG177:AM177">SUM(AG121:AG176)</f>
        <v>3620.65</v>
      </c>
      <c r="AH177" s="308">
        <f t="shared" si="169"/>
        <v>47059.51499999999</v>
      </c>
      <c r="AI177" s="308">
        <f t="shared" si="169"/>
        <v>99042.43</v>
      </c>
      <c r="AJ177" s="316">
        <f t="shared" si="169"/>
        <v>12.600000000000001</v>
      </c>
      <c r="AK177" s="317">
        <f t="shared" si="169"/>
        <v>10.47</v>
      </c>
      <c r="AL177" s="317">
        <f t="shared" si="169"/>
        <v>7.470000000000001</v>
      </c>
      <c r="AM177" s="318">
        <f t="shared" si="169"/>
        <v>10.22</v>
      </c>
      <c r="AN177" s="189">
        <f t="shared" si="164"/>
        <v>0.5</v>
      </c>
      <c r="AO177" s="189">
        <f t="shared" si="165"/>
        <v>0.5</v>
      </c>
      <c r="AP177" s="189">
        <f t="shared" si="166"/>
        <v>0.5</v>
      </c>
      <c r="AQ177" s="189">
        <f t="shared" si="167"/>
        <v>0.5</v>
      </c>
      <c r="AR177" s="189">
        <f t="shared" si="168"/>
        <v>0.5</v>
      </c>
      <c r="AS177" s="189"/>
      <c r="AT177" s="312"/>
      <c r="AU177" s="313"/>
      <c r="AV177" s="314"/>
      <c r="AW177" s="312"/>
      <c r="AX177" s="313"/>
      <c r="AY177" s="314"/>
      <c r="AZ177" s="312"/>
      <c r="BA177" s="313"/>
      <c r="BB177" s="314"/>
      <c r="BC177" s="312"/>
      <c r="BD177" s="313"/>
      <c r="BE177" s="314"/>
      <c r="BG177" s="316">
        <f>SUM(BG121:BG176)</f>
        <v>40242.630000000005</v>
      </c>
      <c r="BH177" s="317"/>
      <c r="BI177" s="317">
        <f>SUM(BI121:BI176)</f>
        <v>2835</v>
      </c>
      <c r="BJ177" s="318">
        <f>SUM(BJ121:BJ176)</f>
        <v>6890.6</v>
      </c>
      <c r="BK177" s="316">
        <f>SUM(BK121:BK176)</f>
        <v>34265.100000000006</v>
      </c>
      <c r="BL177" s="317">
        <f>SUM(BL121:BL176)</f>
        <v>12333.2</v>
      </c>
      <c r="BM177" s="317"/>
      <c r="BN177" s="318">
        <f>SUM(BN121:BN176)</f>
        <v>7399.3</v>
      </c>
      <c r="BO177" s="316">
        <f>SUM(BO121:BO176)</f>
        <v>32368.63</v>
      </c>
      <c r="BP177" s="317"/>
      <c r="BQ177" s="317">
        <f>SUM(BQ121:BQ176)</f>
        <v>2640</v>
      </c>
      <c r="BR177" s="318">
        <f>SUM(BR121:BR176)</f>
        <v>5547.6</v>
      </c>
      <c r="BS177" s="316">
        <f>SUM(BS121:BS176)</f>
        <v>33988.3</v>
      </c>
      <c r="BT177" s="317">
        <f>SUM(BT121:BT176)</f>
        <v>12333.2</v>
      </c>
      <c r="BU177" s="317"/>
      <c r="BV177" s="318">
        <f>SUM(BV121:BV176)</f>
        <v>7241.3</v>
      </c>
    </row>
    <row r="178" spans="1:74" ht="12">
      <c r="A178" s="368">
        <v>127</v>
      </c>
      <c r="B178" s="369">
        <v>5</v>
      </c>
      <c r="C178" s="369" t="s">
        <v>226</v>
      </c>
      <c r="D178" s="247" t="s">
        <v>337</v>
      </c>
      <c r="E178" s="370">
        <v>478</v>
      </c>
      <c r="F178" s="371" t="s">
        <v>338</v>
      </c>
      <c r="G178" s="246" t="s">
        <v>132</v>
      </c>
      <c r="H178" s="246" t="s">
        <v>138</v>
      </c>
      <c r="I178" s="372">
        <v>1237</v>
      </c>
      <c r="J178" s="372">
        <v>1237</v>
      </c>
      <c r="K178" s="251" t="s">
        <v>127</v>
      </c>
      <c r="L178" s="252">
        <v>2</v>
      </c>
      <c r="M178" s="373">
        <v>4</v>
      </c>
      <c r="N178" s="445">
        <f aca="true" t="shared" si="170" ref="N178:N189">I178*M178+J178*M178</f>
        <v>9896</v>
      </c>
      <c r="O178" s="375"/>
      <c r="P178" s="254"/>
      <c r="Q178" s="255">
        <f aca="true" t="shared" si="171" ref="Q178:Q189">N178*AN178*AT178</f>
        <v>4948</v>
      </c>
      <c r="R178" s="256"/>
      <c r="S178" s="257">
        <f aca="true" t="shared" si="172" ref="S178:S189">N178*AP178*AU178</f>
        <v>0</v>
      </c>
      <c r="T178" s="258">
        <f aca="true" t="shared" si="173" ref="T178:T189">MAX(I178:J178)*AR178*AV178</f>
        <v>618.5</v>
      </c>
      <c r="U178" s="255">
        <f aca="true" t="shared" si="174" ref="U178:U189">N178*AN178*AW178</f>
        <v>0</v>
      </c>
      <c r="V178" s="257">
        <f aca="true" t="shared" si="175" ref="V178:V189">N178*AP178*AX178</f>
        <v>4948</v>
      </c>
      <c r="W178" s="256"/>
      <c r="X178" s="259">
        <f aca="true" t="shared" si="176" ref="X178:X189">MAX(I178:J178)*AY178*AR178</f>
        <v>618.5</v>
      </c>
      <c r="Y178" s="376">
        <f aca="true" t="shared" si="177" ref="Y178:Y189">SUM(Q178:X178)</f>
        <v>11133</v>
      </c>
      <c r="Z178" s="255">
        <f aca="true" t="shared" si="178" ref="Z178:Z189">N178*AN178*AZ178</f>
        <v>4948</v>
      </c>
      <c r="AA178" s="256"/>
      <c r="AB178" s="257">
        <f aca="true" t="shared" si="179" ref="AB178:AB189">N178*AP178*BA178</f>
        <v>0</v>
      </c>
      <c r="AC178" s="258">
        <f aca="true" t="shared" si="180" ref="AC178:AC189">MAX(I178:J178)*AR178*BB178</f>
        <v>618.5</v>
      </c>
      <c r="AD178" s="255">
        <f aca="true" t="shared" si="181" ref="AD178:AD189">N178*AN178*BC178</f>
        <v>0</v>
      </c>
      <c r="AE178" s="257">
        <f aca="true" t="shared" si="182" ref="AE178:AE189">N178*AP178*BD178</f>
        <v>4948</v>
      </c>
      <c r="AF178" s="377"/>
      <c r="AG178" s="259">
        <f aca="true" t="shared" si="183" ref="AG178:AG189">MAX(I178:J178)*AR178*BE178</f>
        <v>618.5</v>
      </c>
      <c r="AH178" s="260">
        <f aca="true" t="shared" si="184" ref="AH178:AH189">SUM(Z178:AG178)</f>
        <v>11133</v>
      </c>
      <c r="AI178" s="260">
        <f aca="true" t="shared" si="185" ref="AI178:AI189">Y178+AH178</f>
        <v>22266</v>
      </c>
      <c r="AJ178" s="414">
        <v>1.5</v>
      </c>
      <c r="AK178" s="415">
        <v>1.5</v>
      </c>
      <c r="AL178" s="415">
        <v>1.5</v>
      </c>
      <c r="AM178" s="416">
        <v>1.5</v>
      </c>
      <c r="AN178" s="189">
        <f t="shared" si="164"/>
        <v>0.5</v>
      </c>
      <c r="AO178" s="189">
        <f t="shared" si="165"/>
        <v>0.5</v>
      </c>
      <c r="AP178" s="189">
        <f t="shared" si="166"/>
        <v>0.5</v>
      </c>
      <c r="AQ178" s="189">
        <f t="shared" si="167"/>
        <v>0.5</v>
      </c>
      <c r="AR178" s="189">
        <f t="shared" si="168"/>
        <v>0.5</v>
      </c>
      <c r="AS178" s="189"/>
      <c r="AT178" s="378">
        <v>1</v>
      </c>
      <c r="AU178" s="379"/>
      <c r="AV178" s="380">
        <v>1</v>
      </c>
      <c r="AW178" s="378"/>
      <c r="AX178" s="379">
        <v>1</v>
      </c>
      <c r="AY178" s="380">
        <v>1</v>
      </c>
      <c r="AZ178" s="378">
        <v>1</v>
      </c>
      <c r="BA178" s="379"/>
      <c r="BB178" s="380">
        <v>1</v>
      </c>
      <c r="BC178" s="378"/>
      <c r="BD178" s="379">
        <v>1</v>
      </c>
      <c r="BE178" s="380">
        <v>1</v>
      </c>
      <c r="BG178" s="193">
        <f aca="true" t="shared" si="186" ref="BG178:BG189">N178*AT178</f>
        <v>9896</v>
      </c>
      <c r="BH178" s="220"/>
      <c r="BI178" s="195">
        <f aca="true" t="shared" si="187" ref="BI178:BI189">N178*AU178</f>
        <v>0</v>
      </c>
      <c r="BJ178" s="196">
        <f aca="true" t="shared" si="188" ref="BJ178:BJ189">MAX(I178:J178)*AV178</f>
        <v>1237</v>
      </c>
      <c r="BK178" s="197">
        <f aca="true" t="shared" si="189" ref="BK178:BK189">N178*AW178</f>
        <v>0</v>
      </c>
      <c r="BL178" s="195">
        <f aca="true" t="shared" si="190" ref="BL178:BL189">N178*AX178</f>
        <v>9896</v>
      </c>
      <c r="BM178" s="198"/>
      <c r="BN178" s="199">
        <f aca="true" t="shared" si="191" ref="BN178:BN189">MAX(I178:J178)*AY178</f>
        <v>1237</v>
      </c>
      <c r="BO178" s="197">
        <f aca="true" t="shared" si="192" ref="BO178:BO189">N178*AZ178</f>
        <v>9896</v>
      </c>
      <c r="BP178" s="198"/>
      <c r="BQ178" s="195">
        <f aca="true" t="shared" si="193" ref="BQ178:BQ189">N178*BA178</f>
        <v>0</v>
      </c>
      <c r="BR178" s="196">
        <f aca="true" t="shared" si="194" ref="BR178:BR189">MAX(I178:J178)*BB178</f>
        <v>1237</v>
      </c>
      <c r="BS178" s="197">
        <f aca="true" t="shared" si="195" ref="BS178:BS189">N178*BC178</f>
        <v>0</v>
      </c>
      <c r="BT178" s="195">
        <f aca="true" t="shared" si="196" ref="BT178:BT189">N178*BD178</f>
        <v>9896</v>
      </c>
      <c r="BU178" s="198"/>
      <c r="BV178" s="199">
        <f aca="true" t="shared" si="197" ref="BV178:BV189">MAX(I178:J178)*BE178</f>
        <v>1237</v>
      </c>
    </row>
    <row r="179" spans="1:74" ht="12">
      <c r="A179" s="368">
        <v>128</v>
      </c>
      <c r="B179" s="369">
        <v>5</v>
      </c>
      <c r="C179" s="369" t="s">
        <v>226</v>
      </c>
      <c r="D179" s="247" t="s">
        <v>339</v>
      </c>
      <c r="E179" s="370">
        <v>479.2</v>
      </c>
      <c r="F179" s="371" t="s">
        <v>338</v>
      </c>
      <c r="G179" s="246" t="s">
        <v>132</v>
      </c>
      <c r="H179" s="246" t="s">
        <v>138</v>
      </c>
      <c r="I179" s="372">
        <v>782</v>
      </c>
      <c r="J179" s="372">
        <v>782</v>
      </c>
      <c r="K179" s="251" t="s">
        <v>127</v>
      </c>
      <c r="L179" s="252">
        <v>2</v>
      </c>
      <c r="M179" s="373">
        <v>4</v>
      </c>
      <c r="N179" s="445">
        <f t="shared" si="170"/>
        <v>6256</v>
      </c>
      <c r="O179" s="375"/>
      <c r="P179" s="254"/>
      <c r="Q179" s="255">
        <f t="shared" si="171"/>
        <v>3128</v>
      </c>
      <c r="R179" s="256"/>
      <c r="S179" s="257">
        <f t="shared" si="172"/>
        <v>0</v>
      </c>
      <c r="T179" s="258">
        <f t="shared" si="173"/>
        <v>391</v>
      </c>
      <c r="U179" s="255">
        <f t="shared" si="174"/>
        <v>0</v>
      </c>
      <c r="V179" s="257">
        <f t="shared" si="175"/>
        <v>3128</v>
      </c>
      <c r="W179" s="256"/>
      <c r="X179" s="259">
        <f t="shared" si="176"/>
        <v>391</v>
      </c>
      <c r="Y179" s="376">
        <f t="shared" si="177"/>
        <v>7038</v>
      </c>
      <c r="Z179" s="255">
        <f t="shared" si="178"/>
        <v>3128</v>
      </c>
      <c r="AA179" s="256"/>
      <c r="AB179" s="257">
        <f t="shared" si="179"/>
        <v>0</v>
      </c>
      <c r="AC179" s="258">
        <f t="shared" si="180"/>
        <v>391</v>
      </c>
      <c r="AD179" s="255">
        <f t="shared" si="181"/>
        <v>0</v>
      </c>
      <c r="AE179" s="257">
        <f t="shared" si="182"/>
        <v>3128</v>
      </c>
      <c r="AF179" s="377"/>
      <c r="AG179" s="259">
        <f t="shared" si="183"/>
        <v>391</v>
      </c>
      <c r="AH179" s="260">
        <f t="shared" si="184"/>
        <v>7038</v>
      </c>
      <c r="AI179" s="260">
        <f t="shared" si="185"/>
        <v>14076</v>
      </c>
      <c r="AJ179" s="414">
        <v>1.5</v>
      </c>
      <c r="AK179" s="415">
        <v>1.5</v>
      </c>
      <c r="AL179" s="415">
        <v>1.5</v>
      </c>
      <c r="AM179" s="416">
        <v>1.5</v>
      </c>
      <c r="AN179" s="189">
        <f t="shared" si="164"/>
        <v>0.5</v>
      </c>
      <c r="AO179" s="189">
        <f t="shared" si="165"/>
        <v>0.5</v>
      </c>
      <c r="AP179" s="189">
        <f t="shared" si="166"/>
        <v>0.5</v>
      </c>
      <c r="AQ179" s="189">
        <f t="shared" si="167"/>
        <v>0.5</v>
      </c>
      <c r="AR179" s="189">
        <f t="shared" si="168"/>
        <v>0.5</v>
      </c>
      <c r="AS179" s="189"/>
      <c r="AT179" s="378">
        <v>1</v>
      </c>
      <c r="AU179" s="379"/>
      <c r="AV179" s="380">
        <v>1</v>
      </c>
      <c r="AW179" s="378"/>
      <c r="AX179" s="379">
        <v>1</v>
      </c>
      <c r="AY179" s="380">
        <v>1</v>
      </c>
      <c r="AZ179" s="378">
        <v>1</v>
      </c>
      <c r="BA179" s="379"/>
      <c r="BB179" s="380">
        <v>1</v>
      </c>
      <c r="BC179" s="378"/>
      <c r="BD179" s="379">
        <v>1</v>
      </c>
      <c r="BE179" s="380">
        <v>1</v>
      </c>
      <c r="BG179" s="193">
        <f t="shared" si="186"/>
        <v>6256</v>
      </c>
      <c r="BH179" s="220"/>
      <c r="BI179" s="195">
        <f t="shared" si="187"/>
        <v>0</v>
      </c>
      <c r="BJ179" s="196">
        <f t="shared" si="188"/>
        <v>782</v>
      </c>
      <c r="BK179" s="197">
        <f t="shared" si="189"/>
        <v>0</v>
      </c>
      <c r="BL179" s="195">
        <f t="shared" si="190"/>
        <v>6256</v>
      </c>
      <c r="BM179" s="198"/>
      <c r="BN179" s="199">
        <f t="shared" si="191"/>
        <v>782</v>
      </c>
      <c r="BO179" s="197">
        <f t="shared" si="192"/>
        <v>6256</v>
      </c>
      <c r="BP179" s="198"/>
      <c r="BQ179" s="195">
        <f t="shared" si="193"/>
        <v>0</v>
      </c>
      <c r="BR179" s="196">
        <f t="shared" si="194"/>
        <v>782</v>
      </c>
      <c r="BS179" s="197">
        <f t="shared" si="195"/>
        <v>0</v>
      </c>
      <c r="BT179" s="195">
        <f t="shared" si="196"/>
        <v>6256</v>
      </c>
      <c r="BU179" s="198"/>
      <c r="BV179" s="199">
        <f t="shared" si="197"/>
        <v>782</v>
      </c>
    </row>
    <row r="180" spans="1:74" ht="12">
      <c r="A180" s="360">
        <v>129</v>
      </c>
      <c r="B180" s="361">
        <v>5</v>
      </c>
      <c r="C180" s="361" t="s">
        <v>226</v>
      </c>
      <c r="D180" s="227" t="s">
        <v>340</v>
      </c>
      <c r="E180" s="362">
        <v>493.3</v>
      </c>
      <c r="F180" s="363" t="s">
        <v>341</v>
      </c>
      <c r="G180" s="226" t="s">
        <v>132</v>
      </c>
      <c r="H180" s="226" t="s">
        <v>133</v>
      </c>
      <c r="I180" s="364">
        <v>620</v>
      </c>
      <c r="J180" s="364">
        <v>620</v>
      </c>
      <c r="K180" s="231" t="s">
        <v>127</v>
      </c>
      <c r="L180" s="232">
        <v>1</v>
      </c>
      <c r="M180" s="365">
        <v>3</v>
      </c>
      <c r="N180" s="446">
        <f t="shared" si="170"/>
        <v>3720</v>
      </c>
      <c r="O180" s="366"/>
      <c r="P180" s="234"/>
      <c r="Q180" s="235">
        <f t="shared" si="171"/>
        <v>0</v>
      </c>
      <c r="R180" s="236"/>
      <c r="S180" s="237">
        <f t="shared" si="172"/>
        <v>0</v>
      </c>
      <c r="T180" s="238">
        <f t="shared" si="173"/>
        <v>0</v>
      </c>
      <c r="U180" s="235">
        <f t="shared" si="174"/>
        <v>1860</v>
      </c>
      <c r="V180" s="237">
        <f t="shared" si="175"/>
        <v>0</v>
      </c>
      <c r="W180" s="236"/>
      <c r="X180" s="239">
        <f t="shared" si="176"/>
        <v>310</v>
      </c>
      <c r="Y180" s="355">
        <f t="shared" si="177"/>
        <v>2170</v>
      </c>
      <c r="Z180" s="235">
        <f t="shared" si="178"/>
        <v>0</v>
      </c>
      <c r="AA180" s="236"/>
      <c r="AB180" s="237">
        <f t="shared" si="179"/>
        <v>0</v>
      </c>
      <c r="AC180" s="238">
        <f t="shared" si="180"/>
        <v>0</v>
      </c>
      <c r="AD180" s="235">
        <f t="shared" si="181"/>
        <v>1860</v>
      </c>
      <c r="AE180" s="237">
        <f t="shared" si="182"/>
        <v>0</v>
      </c>
      <c r="AF180" s="356"/>
      <c r="AG180" s="239">
        <f t="shared" si="183"/>
        <v>310</v>
      </c>
      <c r="AH180" s="240">
        <f t="shared" si="184"/>
        <v>2170</v>
      </c>
      <c r="AI180" s="240">
        <f t="shared" si="185"/>
        <v>4340</v>
      </c>
      <c r="AJ180" s="421" t="s">
        <v>128</v>
      </c>
      <c r="AK180" s="422">
        <v>0.5</v>
      </c>
      <c r="AL180" s="422" t="s">
        <v>128</v>
      </c>
      <c r="AM180" s="423">
        <v>0.5</v>
      </c>
      <c r="AN180" s="189">
        <f t="shared" si="164"/>
        <v>0.5</v>
      </c>
      <c r="AO180" s="189">
        <f t="shared" si="165"/>
        <v>0.5</v>
      </c>
      <c r="AP180" s="189">
        <f t="shared" si="166"/>
        <v>0.5</v>
      </c>
      <c r="AQ180" s="189">
        <f t="shared" si="167"/>
        <v>0.5</v>
      </c>
      <c r="AR180" s="189">
        <f t="shared" si="168"/>
        <v>0.5</v>
      </c>
      <c r="AS180" s="189"/>
      <c r="AT180" s="357"/>
      <c r="AU180" s="358"/>
      <c r="AV180" s="359"/>
      <c r="AW180" s="357">
        <v>1</v>
      </c>
      <c r="AX180" s="358"/>
      <c r="AY180" s="359">
        <v>1</v>
      </c>
      <c r="AZ180" s="357"/>
      <c r="BA180" s="358"/>
      <c r="BB180" s="359"/>
      <c r="BC180" s="357">
        <v>1</v>
      </c>
      <c r="BD180" s="358"/>
      <c r="BE180" s="359">
        <v>1</v>
      </c>
      <c r="BG180" s="193">
        <f t="shared" si="186"/>
        <v>0</v>
      </c>
      <c r="BH180" s="220"/>
      <c r="BI180" s="195">
        <f t="shared" si="187"/>
        <v>0</v>
      </c>
      <c r="BJ180" s="196">
        <f t="shared" si="188"/>
        <v>0</v>
      </c>
      <c r="BK180" s="197">
        <f t="shared" si="189"/>
        <v>3720</v>
      </c>
      <c r="BL180" s="195">
        <f t="shared" si="190"/>
        <v>0</v>
      </c>
      <c r="BM180" s="198"/>
      <c r="BN180" s="199">
        <f t="shared" si="191"/>
        <v>620</v>
      </c>
      <c r="BO180" s="197">
        <f t="shared" si="192"/>
        <v>0</v>
      </c>
      <c r="BP180" s="198"/>
      <c r="BQ180" s="195">
        <f t="shared" si="193"/>
        <v>0</v>
      </c>
      <c r="BR180" s="196">
        <f t="shared" si="194"/>
        <v>0</v>
      </c>
      <c r="BS180" s="197">
        <f t="shared" si="195"/>
        <v>3720</v>
      </c>
      <c r="BT180" s="195">
        <f t="shared" si="196"/>
        <v>0</v>
      </c>
      <c r="BU180" s="198"/>
      <c r="BV180" s="199">
        <f t="shared" si="197"/>
        <v>620</v>
      </c>
    </row>
    <row r="181" spans="1:74" ht="12">
      <c r="A181" s="360">
        <v>130</v>
      </c>
      <c r="B181" s="361">
        <v>5</v>
      </c>
      <c r="C181" s="361" t="s">
        <v>226</v>
      </c>
      <c r="D181" s="227" t="s">
        <v>342</v>
      </c>
      <c r="E181" s="362">
        <v>511.9</v>
      </c>
      <c r="F181" s="229" t="s">
        <v>343</v>
      </c>
      <c r="G181" s="226" t="s">
        <v>132</v>
      </c>
      <c r="H181" s="226" t="s">
        <v>133</v>
      </c>
      <c r="I181" s="364">
        <v>252.65</v>
      </c>
      <c r="J181" s="364">
        <v>252</v>
      </c>
      <c r="K181" s="231" t="s">
        <v>127</v>
      </c>
      <c r="L181" s="232">
        <v>1</v>
      </c>
      <c r="M181" s="365">
        <v>2.5</v>
      </c>
      <c r="N181" s="446">
        <f t="shared" si="170"/>
        <v>1261.625</v>
      </c>
      <c r="O181" s="366"/>
      <c r="P181" s="234"/>
      <c r="Q181" s="235">
        <f t="shared" si="171"/>
        <v>0</v>
      </c>
      <c r="R181" s="236"/>
      <c r="S181" s="237">
        <f t="shared" si="172"/>
        <v>0</v>
      </c>
      <c r="T181" s="238">
        <f t="shared" si="173"/>
        <v>0</v>
      </c>
      <c r="U181" s="235">
        <f t="shared" si="174"/>
        <v>630.8125</v>
      </c>
      <c r="V181" s="237">
        <f t="shared" si="175"/>
        <v>0</v>
      </c>
      <c r="W181" s="236"/>
      <c r="X181" s="239">
        <f t="shared" si="176"/>
        <v>126.325</v>
      </c>
      <c r="Y181" s="355">
        <f t="shared" si="177"/>
        <v>757.1375</v>
      </c>
      <c r="Z181" s="235">
        <f t="shared" si="178"/>
        <v>0</v>
      </c>
      <c r="AA181" s="236"/>
      <c r="AB181" s="237">
        <f t="shared" si="179"/>
        <v>0</v>
      </c>
      <c r="AC181" s="238">
        <f t="shared" si="180"/>
        <v>0</v>
      </c>
      <c r="AD181" s="235">
        <f t="shared" si="181"/>
        <v>630.8125</v>
      </c>
      <c r="AE181" s="237">
        <f t="shared" si="182"/>
        <v>0</v>
      </c>
      <c r="AF181" s="356"/>
      <c r="AG181" s="239">
        <f t="shared" si="183"/>
        <v>126.325</v>
      </c>
      <c r="AH181" s="240">
        <f t="shared" si="184"/>
        <v>757.1375</v>
      </c>
      <c r="AI181" s="240">
        <f t="shared" si="185"/>
        <v>1514.275</v>
      </c>
      <c r="AJ181" s="421" t="s">
        <v>128</v>
      </c>
      <c r="AK181" s="422">
        <v>0.33</v>
      </c>
      <c r="AL181" s="422" t="s">
        <v>128</v>
      </c>
      <c r="AM181" s="423">
        <v>0.33</v>
      </c>
      <c r="AN181" s="189">
        <f t="shared" si="164"/>
        <v>0.5</v>
      </c>
      <c r="AO181" s="189">
        <f t="shared" si="165"/>
        <v>0.5</v>
      </c>
      <c r="AP181" s="189">
        <f t="shared" si="166"/>
        <v>0.5</v>
      </c>
      <c r="AQ181" s="189">
        <f t="shared" si="167"/>
        <v>0.5</v>
      </c>
      <c r="AR181" s="189">
        <f t="shared" si="168"/>
        <v>0.5</v>
      </c>
      <c r="AS181" s="189"/>
      <c r="AT181" s="357"/>
      <c r="AU181" s="358"/>
      <c r="AV181" s="359"/>
      <c r="AW181" s="357">
        <v>1</v>
      </c>
      <c r="AX181" s="358"/>
      <c r="AY181" s="359">
        <v>1</v>
      </c>
      <c r="AZ181" s="357"/>
      <c r="BA181" s="358"/>
      <c r="BB181" s="359"/>
      <c r="BC181" s="357">
        <v>1</v>
      </c>
      <c r="BD181" s="358"/>
      <c r="BE181" s="359">
        <v>1</v>
      </c>
      <c r="BG181" s="193">
        <f t="shared" si="186"/>
        <v>0</v>
      </c>
      <c r="BH181" s="220"/>
      <c r="BI181" s="195">
        <f t="shared" si="187"/>
        <v>0</v>
      </c>
      <c r="BJ181" s="196">
        <f t="shared" si="188"/>
        <v>0</v>
      </c>
      <c r="BK181" s="197">
        <f t="shared" si="189"/>
        <v>1261.625</v>
      </c>
      <c r="BL181" s="195">
        <f t="shared" si="190"/>
        <v>0</v>
      </c>
      <c r="BM181" s="198"/>
      <c r="BN181" s="199">
        <f t="shared" si="191"/>
        <v>252.65</v>
      </c>
      <c r="BO181" s="197">
        <f t="shared" si="192"/>
        <v>0</v>
      </c>
      <c r="BP181" s="198"/>
      <c r="BQ181" s="195">
        <f t="shared" si="193"/>
        <v>0</v>
      </c>
      <c r="BR181" s="196">
        <f t="shared" si="194"/>
        <v>0</v>
      </c>
      <c r="BS181" s="197">
        <f t="shared" si="195"/>
        <v>1261.625</v>
      </c>
      <c r="BT181" s="195">
        <f t="shared" si="196"/>
        <v>0</v>
      </c>
      <c r="BU181" s="198"/>
      <c r="BV181" s="199">
        <f t="shared" si="197"/>
        <v>252.65</v>
      </c>
    </row>
    <row r="182" spans="1:74" ht="12">
      <c r="A182" s="225">
        <v>131</v>
      </c>
      <c r="B182" s="226">
        <v>5</v>
      </c>
      <c r="C182" s="361" t="s">
        <v>226</v>
      </c>
      <c r="D182" s="227" t="s">
        <v>344</v>
      </c>
      <c r="E182" s="228">
        <v>513.03</v>
      </c>
      <c r="F182" s="229" t="s">
        <v>343</v>
      </c>
      <c r="G182" s="226" t="s">
        <v>132</v>
      </c>
      <c r="H182" s="226" t="s">
        <v>133</v>
      </c>
      <c r="I182" s="230">
        <v>139</v>
      </c>
      <c r="J182" s="230">
        <f>I182</f>
        <v>139</v>
      </c>
      <c r="K182" s="384" t="s">
        <v>127</v>
      </c>
      <c r="L182" s="232">
        <v>1</v>
      </c>
      <c r="M182" s="233">
        <v>3</v>
      </c>
      <c r="N182" s="446">
        <f t="shared" si="170"/>
        <v>834</v>
      </c>
      <c r="O182" s="354"/>
      <c r="P182" s="234"/>
      <c r="Q182" s="235">
        <f t="shared" si="171"/>
        <v>0</v>
      </c>
      <c r="R182" s="236"/>
      <c r="S182" s="237">
        <f t="shared" si="172"/>
        <v>0</v>
      </c>
      <c r="T182" s="238">
        <f t="shared" si="173"/>
        <v>0</v>
      </c>
      <c r="U182" s="235">
        <f t="shared" si="174"/>
        <v>417</v>
      </c>
      <c r="V182" s="237">
        <f t="shared" si="175"/>
        <v>0</v>
      </c>
      <c r="W182" s="236"/>
      <c r="X182" s="239">
        <f t="shared" si="176"/>
        <v>69.5</v>
      </c>
      <c r="Y182" s="355">
        <f t="shared" si="177"/>
        <v>486.5</v>
      </c>
      <c r="Z182" s="235">
        <f t="shared" si="178"/>
        <v>0</v>
      </c>
      <c r="AA182" s="236"/>
      <c r="AB182" s="237">
        <f t="shared" si="179"/>
        <v>0</v>
      </c>
      <c r="AC182" s="238">
        <f t="shared" si="180"/>
        <v>0</v>
      </c>
      <c r="AD182" s="235">
        <f t="shared" si="181"/>
        <v>417</v>
      </c>
      <c r="AE182" s="237">
        <f t="shared" si="182"/>
        <v>0</v>
      </c>
      <c r="AF182" s="356"/>
      <c r="AG182" s="239">
        <f t="shared" si="183"/>
        <v>69.5</v>
      </c>
      <c r="AH182" s="240">
        <f t="shared" si="184"/>
        <v>486.5</v>
      </c>
      <c r="AI182" s="240">
        <f t="shared" si="185"/>
        <v>973</v>
      </c>
      <c r="AJ182" s="421" t="s">
        <v>128</v>
      </c>
      <c r="AK182" s="422">
        <v>0.33</v>
      </c>
      <c r="AL182" s="422" t="s">
        <v>128</v>
      </c>
      <c r="AM182" s="423">
        <v>0.33</v>
      </c>
      <c r="AN182" s="189">
        <f t="shared" si="164"/>
        <v>0.5</v>
      </c>
      <c r="AO182" s="189">
        <f t="shared" si="165"/>
        <v>0.5</v>
      </c>
      <c r="AP182" s="189">
        <f t="shared" si="166"/>
        <v>0.5</v>
      </c>
      <c r="AQ182" s="189">
        <f t="shared" si="167"/>
        <v>0.5</v>
      </c>
      <c r="AR182" s="189">
        <f t="shared" si="168"/>
        <v>0.5</v>
      </c>
      <c r="AS182" s="189"/>
      <c r="AT182" s="357"/>
      <c r="AU182" s="358"/>
      <c r="AV182" s="359"/>
      <c r="AW182" s="357">
        <v>1</v>
      </c>
      <c r="AX182" s="358"/>
      <c r="AY182" s="359">
        <v>1</v>
      </c>
      <c r="AZ182" s="357"/>
      <c r="BA182" s="358"/>
      <c r="BB182" s="359"/>
      <c r="BC182" s="357">
        <v>1</v>
      </c>
      <c r="BD182" s="358"/>
      <c r="BE182" s="359">
        <v>1</v>
      </c>
      <c r="BG182" s="193">
        <f t="shared" si="186"/>
        <v>0</v>
      </c>
      <c r="BH182" s="220"/>
      <c r="BI182" s="195">
        <f t="shared" si="187"/>
        <v>0</v>
      </c>
      <c r="BJ182" s="196">
        <f t="shared" si="188"/>
        <v>0</v>
      </c>
      <c r="BK182" s="197">
        <f t="shared" si="189"/>
        <v>834</v>
      </c>
      <c r="BL182" s="195">
        <f t="shared" si="190"/>
        <v>0</v>
      </c>
      <c r="BM182" s="198"/>
      <c r="BN182" s="199">
        <f t="shared" si="191"/>
        <v>139</v>
      </c>
      <c r="BO182" s="197">
        <f t="shared" si="192"/>
        <v>0</v>
      </c>
      <c r="BP182" s="198"/>
      <c r="BQ182" s="195">
        <f t="shared" si="193"/>
        <v>0</v>
      </c>
      <c r="BR182" s="196">
        <f t="shared" si="194"/>
        <v>0</v>
      </c>
      <c r="BS182" s="197">
        <f t="shared" si="195"/>
        <v>834</v>
      </c>
      <c r="BT182" s="195">
        <f t="shared" si="196"/>
        <v>0</v>
      </c>
      <c r="BU182" s="198"/>
      <c r="BV182" s="199">
        <f t="shared" si="197"/>
        <v>139</v>
      </c>
    </row>
    <row r="183" spans="1:74" ht="12">
      <c r="A183" s="225">
        <v>132</v>
      </c>
      <c r="B183" s="226">
        <v>5</v>
      </c>
      <c r="C183" s="361" t="s">
        <v>226</v>
      </c>
      <c r="D183" s="227" t="s">
        <v>345</v>
      </c>
      <c r="E183" s="228">
        <v>513.195</v>
      </c>
      <c r="F183" s="229" t="s">
        <v>343</v>
      </c>
      <c r="G183" s="226" t="s">
        <v>132</v>
      </c>
      <c r="H183" s="226" t="s">
        <v>133</v>
      </c>
      <c r="I183" s="230">
        <v>124</v>
      </c>
      <c r="J183" s="230">
        <f>I183</f>
        <v>124</v>
      </c>
      <c r="K183" s="384" t="s">
        <v>127</v>
      </c>
      <c r="L183" s="232">
        <v>1</v>
      </c>
      <c r="M183" s="233">
        <v>3</v>
      </c>
      <c r="N183" s="446">
        <f t="shared" si="170"/>
        <v>744</v>
      </c>
      <c r="O183" s="354"/>
      <c r="P183" s="234"/>
      <c r="Q183" s="235">
        <f t="shared" si="171"/>
        <v>0</v>
      </c>
      <c r="R183" s="236"/>
      <c r="S183" s="237">
        <f t="shared" si="172"/>
        <v>0</v>
      </c>
      <c r="T183" s="238">
        <f t="shared" si="173"/>
        <v>0</v>
      </c>
      <c r="U183" s="235">
        <f t="shared" si="174"/>
        <v>372</v>
      </c>
      <c r="V183" s="237">
        <f t="shared" si="175"/>
        <v>0</v>
      </c>
      <c r="W183" s="236"/>
      <c r="X183" s="239">
        <f t="shared" si="176"/>
        <v>62</v>
      </c>
      <c r="Y183" s="355">
        <f t="shared" si="177"/>
        <v>434</v>
      </c>
      <c r="Z183" s="235">
        <f t="shared" si="178"/>
        <v>0</v>
      </c>
      <c r="AA183" s="236"/>
      <c r="AB183" s="237">
        <f t="shared" si="179"/>
        <v>0</v>
      </c>
      <c r="AC183" s="238">
        <f t="shared" si="180"/>
        <v>0</v>
      </c>
      <c r="AD183" s="235">
        <f t="shared" si="181"/>
        <v>372</v>
      </c>
      <c r="AE183" s="237">
        <f t="shared" si="182"/>
        <v>0</v>
      </c>
      <c r="AF183" s="356"/>
      <c r="AG183" s="239">
        <f t="shared" si="183"/>
        <v>62</v>
      </c>
      <c r="AH183" s="240">
        <f t="shared" si="184"/>
        <v>434</v>
      </c>
      <c r="AI183" s="240">
        <f t="shared" si="185"/>
        <v>868</v>
      </c>
      <c r="AJ183" s="421" t="s">
        <v>128</v>
      </c>
      <c r="AK183" s="422">
        <v>0.33</v>
      </c>
      <c r="AL183" s="422" t="s">
        <v>128</v>
      </c>
      <c r="AM183" s="423">
        <v>0.33</v>
      </c>
      <c r="AN183" s="189">
        <f t="shared" si="164"/>
        <v>0.5</v>
      </c>
      <c r="AO183" s="189">
        <f t="shared" si="165"/>
        <v>0.5</v>
      </c>
      <c r="AP183" s="189">
        <f t="shared" si="166"/>
        <v>0.5</v>
      </c>
      <c r="AQ183" s="189">
        <f t="shared" si="167"/>
        <v>0.5</v>
      </c>
      <c r="AR183" s="189">
        <f t="shared" si="168"/>
        <v>0.5</v>
      </c>
      <c r="AS183" s="189"/>
      <c r="AT183" s="357"/>
      <c r="AU183" s="358"/>
      <c r="AV183" s="359"/>
      <c r="AW183" s="357">
        <v>1</v>
      </c>
      <c r="AX183" s="358"/>
      <c r="AY183" s="359">
        <v>1</v>
      </c>
      <c r="AZ183" s="357"/>
      <c r="BA183" s="358"/>
      <c r="BB183" s="359"/>
      <c r="BC183" s="357">
        <v>1</v>
      </c>
      <c r="BD183" s="358"/>
      <c r="BE183" s="359">
        <v>1</v>
      </c>
      <c r="BG183" s="193">
        <f t="shared" si="186"/>
        <v>0</v>
      </c>
      <c r="BH183" s="220"/>
      <c r="BI183" s="195">
        <f t="shared" si="187"/>
        <v>0</v>
      </c>
      <c r="BJ183" s="196">
        <f t="shared" si="188"/>
        <v>0</v>
      </c>
      <c r="BK183" s="197">
        <f t="shared" si="189"/>
        <v>744</v>
      </c>
      <c r="BL183" s="195">
        <f t="shared" si="190"/>
        <v>0</v>
      </c>
      <c r="BM183" s="198"/>
      <c r="BN183" s="199">
        <f t="shared" si="191"/>
        <v>124</v>
      </c>
      <c r="BO183" s="197">
        <f t="shared" si="192"/>
        <v>0</v>
      </c>
      <c r="BP183" s="198"/>
      <c r="BQ183" s="195">
        <f t="shared" si="193"/>
        <v>0</v>
      </c>
      <c r="BR183" s="196">
        <f t="shared" si="194"/>
        <v>0</v>
      </c>
      <c r="BS183" s="197">
        <f t="shared" si="195"/>
        <v>744</v>
      </c>
      <c r="BT183" s="195">
        <f t="shared" si="196"/>
        <v>0</v>
      </c>
      <c r="BU183" s="198"/>
      <c r="BV183" s="199">
        <f t="shared" si="197"/>
        <v>124</v>
      </c>
    </row>
    <row r="184" spans="1:74" ht="12">
      <c r="A184" s="368">
        <v>133</v>
      </c>
      <c r="B184" s="369">
        <v>5</v>
      </c>
      <c r="C184" s="369" t="s">
        <v>346</v>
      </c>
      <c r="D184" s="247" t="s">
        <v>347</v>
      </c>
      <c r="E184" s="370">
        <v>480.45</v>
      </c>
      <c r="F184" s="371" t="s">
        <v>348</v>
      </c>
      <c r="G184" s="246" t="s">
        <v>132</v>
      </c>
      <c r="H184" s="246" t="s">
        <v>138</v>
      </c>
      <c r="I184" s="372">
        <v>288</v>
      </c>
      <c r="J184" s="372">
        <v>288</v>
      </c>
      <c r="K184" s="251" t="s">
        <v>127</v>
      </c>
      <c r="L184" s="252">
        <v>2</v>
      </c>
      <c r="M184" s="373">
        <v>4</v>
      </c>
      <c r="N184" s="445">
        <f t="shared" si="170"/>
        <v>2304</v>
      </c>
      <c r="O184" s="375"/>
      <c r="P184" s="254"/>
      <c r="Q184" s="255">
        <f t="shared" si="171"/>
        <v>1152</v>
      </c>
      <c r="R184" s="256"/>
      <c r="S184" s="257">
        <f t="shared" si="172"/>
        <v>0</v>
      </c>
      <c r="T184" s="258">
        <f t="shared" si="173"/>
        <v>144</v>
      </c>
      <c r="U184" s="255">
        <f t="shared" si="174"/>
        <v>0</v>
      </c>
      <c r="V184" s="257">
        <f t="shared" si="175"/>
        <v>1152</v>
      </c>
      <c r="W184" s="256"/>
      <c r="X184" s="259">
        <f t="shared" si="176"/>
        <v>144</v>
      </c>
      <c r="Y184" s="376">
        <f t="shared" si="177"/>
        <v>2592</v>
      </c>
      <c r="Z184" s="255">
        <f t="shared" si="178"/>
        <v>1152</v>
      </c>
      <c r="AA184" s="256"/>
      <c r="AB184" s="257">
        <f t="shared" si="179"/>
        <v>0</v>
      </c>
      <c r="AC184" s="258">
        <f t="shared" si="180"/>
        <v>144</v>
      </c>
      <c r="AD184" s="255">
        <f t="shared" si="181"/>
        <v>0</v>
      </c>
      <c r="AE184" s="257">
        <f t="shared" si="182"/>
        <v>1152</v>
      </c>
      <c r="AF184" s="377"/>
      <c r="AG184" s="259">
        <f t="shared" si="183"/>
        <v>144</v>
      </c>
      <c r="AH184" s="260">
        <f t="shared" si="184"/>
        <v>2592</v>
      </c>
      <c r="AI184" s="260">
        <f t="shared" si="185"/>
        <v>5184</v>
      </c>
      <c r="AJ184" s="414">
        <v>0.5</v>
      </c>
      <c r="AK184" s="415">
        <v>0.5</v>
      </c>
      <c r="AL184" s="415">
        <v>0.5</v>
      </c>
      <c r="AM184" s="416">
        <v>0.5</v>
      </c>
      <c r="AN184" s="189">
        <f t="shared" si="164"/>
        <v>0.5</v>
      </c>
      <c r="AO184" s="189">
        <f t="shared" si="165"/>
        <v>0.5</v>
      </c>
      <c r="AP184" s="189">
        <f t="shared" si="166"/>
        <v>0.5</v>
      </c>
      <c r="AQ184" s="189">
        <f t="shared" si="167"/>
        <v>0.5</v>
      </c>
      <c r="AR184" s="189">
        <f t="shared" si="168"/>
        <v>0.5</v>
      </c>
      <c r="AS184" s="189"/>
      <c r="AT184" s="378">
        <v>1</v>
      </c>
      <c r="AU184" s="379"/>
      <c r="AV184" s="380">
        <v>1</v>
      </c>
      <c r="AW184" s="378"/>
      <c r="AX184" s="379">
        <v>1</v>
      </c>
      <c r="AY184" s="380">
        <v>1</v>
      </c>
      <c r="AZ184" s="378">
        <v>1</v>
      </c>
      <c r="BA184" s="379"/>
      <c r="BB184" s="380">
        <v>1</v>
      </c>
      <c r="BC184" s="378"/>
      <c r="BD184" s="379">
        <v>1</v>
      </c>
      <c r="BE184" s="380">
        <v>1</v>
      </c>
      <c r="BG184" s="193">
        <f t="shared" si="186"/>
        <v>2304</v>
      </c>
      <c r="BH184" s="220"/>
      <c r="BI184" s="195">
        <f t="shared" si="187"/>
        <v>0</v>
      </c>
      <c r="BJ184" s="196">
        <f t="shared" si="188"/>
        <v>288</v>
      </c>
      <c r="BK184" s="197">
        <f t="shared" si="189"/>
        <v>0</v>
      </c>
      <c r="BL184" s="195">
        <f t="shared" si="190"/>
        <v>2304</v>
      </c>
      <c r="BM184" s="198"/>
      <c r="BN184" s="199">
        <f t="shared" si="191"/>
        <v>288</v>
      </c>
      <c r="BO184" s="197">
        <f t="shared" si="192"/>
        <v>2304</v>
      </c>
      <c r="BP184" s="198"/>
      <c r="BQ184" s="195">
        <f t="shared" si="193"/>
        <v>0</v>
      </c>
      <c r="BR184" s="196">
        <f t="shared" si="194"/>
        <v>288</v>
      </c>
      <c r="BS184" s="197">
        <f t="shared" si="195"/>
        <v>0</v>
      </c>
      <c r="BT184" s="195">
        <f t="shared" si="196"/>
        <v>2304</v>
      </c>
      <c r="BU184" s="198"/>
      <c r="BV184" s="199">
        <f t="shared" si="197"/>
        <v>288</v>
      </c>
    </row>
    <row r="185" spans="1:74" ht="12">
      <c r="A185" s="225">
        <v>134</v>
      </c>
      <c r="B185" s="226">
        <v>5</v>
      </c>
      <c r="C185" s="226" t="s">
        <v>349</v>
      </c>
      <c r="D185" s="227" t="s">
        <v>350</v>
      </c>
      <c r="E185" s="228">
        <v>0.3</v>
      </c>
      <c r="F185" s="229" t="s">
        <v>351</v>
      </c>
      <c r="G185" s="226" t="s">
        <v>132</v>
      </c>
      <c r="H185" s="226" t="s">
        <v>133</v>
      </c>
      <c r="I185" s="230">
        <v>108</v>
      </c>
      <c r="J185" s="364">
        <f>I185</f>
        <v>108</v>
      </c>
      <c r="K185" s="384" t="s">
        <v>127</v>
      </c>
      <c r="L185" s="232">
        <v>1</v>
      </c>
      <c r="M185" s="233">
        <v>3</v>
      </c>
      <c r="N185" s="446">
        <f t="shared" si="170"/>
        <v>648</v>
      </c>
      <c r="O185" s="385"/>
      <c r="P185" s="234"/>
      <c r="Q185" s="235">
        <f t="shared" si="171"/>
        <v>0</v>
      </c>
      <c r="R185" s="236"/>
      <c r="S185" s="237">
        <f t="shared" si="172"/>
        <v>0</v>
      </c>
      <c r="T185" s="238">
        <f t="shared" si="173"/>
        <v>0</v>
      </c>
      <c r="U185" s="235">
        <f t="shared" si="174"/>
        <v>324</v>
      </c>
      <c r="V185" s="237">
        <f t="shared" si="175"/>
        <v>0</v>
      </c>
      <c r="W185" s="236"/>
      <c r="X185" s="239">
        <f t="shared" si="176"/>
        <v>54</v>
      </c>
      <c r="Y185" s="355">
        <f t="shared" si="177"/>
        <v>378</v>
      </c>
      <c r="Z185" s="235">
        <f t="shared" si="178"/>
        <v>0</v>
      </c>
      <c r="AA185" s="236"/>
      <c r="AB185" s="237">
        <f t="shared" si="179"/>
        <v>0</v>
      </c>
      <c r="AC185" s="238">
        <f t="shared" si="180"/>
        <v>0</v>
      </c>
      <c r="AD185" s="235">
        <f t="shared" si="181"/>
        <v>324</v>
      </c>
      <c r="AE185" s="237">
        <f t="shared" si="182"/>
        <v>0</v>
      </c>
      <c r="AF185" s="356"/>
      <c r="AG185" s="239">
        <f t="shared" si="183"/>
        <v>54</v>
      </c>
      <c r="AH185" s="240">
        <f t="shared" si="184"/>
        <v>378</v>
      </c>
      <c r="AI185" s="240">
        <f t="shared" si="185"/>
        <v>756</v>
      </c>
      <c r="AJ185" s="421" t="s">
        <v>128</v>
      </c>
      <c r="AK185" s="422">
        <v>0.5</v>
      </c>
      <c r="AL185" s="422" t="s">
        <v>128</v>
      </c>
      <c r="AM185" s="423">
        <v>0.5</v>
      </c>
      <c r="AN185" s="189">
        <f t="shared" si="164"/>
        <v>0.5</v>
      </c>
      <c r="AO185" s="189">
        <f t="shared" si="165"/>
        <v>0.5</v>
      </c>
      <c r="AP185" s="189">
        <f t="shared" si="166"/>
        <v>0.5</v>
      </c>
      <c r="AQ185" s="189">
        <f t="shared" si="167"/>
        <v>0.5</v>
      </c>
      <c r="AR185" s="189">
        <f t="shared" si="168"/>
        <v>0.5</v>
      </c>
      <c r="AS185" s="189"/>
      <c r="AT185" s="357"/>
      <c r="AU185" s="358"/>
      <c r="AV185" s="359"/>
      <c r="AW185" s="357">
        <v>1</v>
      </c>
      <c r="AX185" s="358"/>
      <c r="AY185" s="359">
        <v>1</v>
      </c>
      <c r="AZ185" s="357"/>
      <c r="BA185" s="358"/>
      <c r="BB185" s="359"/>
      <c r="BC185" s="357">
        <v>1</v>
      </c>
      <c r="BD185" s="358"/>
      <c r="BE185" s="359">
        <v>1</v>
      </c>
      <c r="BG185" s="193">
        <f t="shared" si="186"/>
        <v>0</v>
      </c>
      <c r="BH185" s="220"/>
      <c r="BI185" s="195">
        <f t="shared" si="187"/>
        <v>0</v>
      </c>
      <c r="BJ185" s="196">
        <f t="shared" si="188"/>
        <v>0</v>
      </c>
      <c r="BK185" s="197">
        <f t="shared" si="189"/>
        <v>648</v>
      </c>
      <c r="BL185" s="195">
        <f t="shared" si="190"/>
        <v>0</v>
      </c>
      <c r="BM185" s="198"/>
      <c r="BN185" s="199">
        <f t="shared" si="191"/>
        <v>108</v>
      </c>
      <c r="BO185" s="197">
        <f t="shared" si="192"/>
        <v>0</v>
      </c>
      <c r="BP185" s="198"/>
      <c r="BQ185" s="195">
        <f t="shared" si="193"/>
        <v>0</v>
      </c>
      <c r="BR185" s="196">
        <f t="shared" si="194"/>
        <v>0</v>
      </c>
      <c r="BS185" s="197">
        <f t="shared" si="195"/>
        <v>648</v>
      </c>
      <c r="BT185" s="195">
        <f t="shared" si="196"/>
        <v>0</v>
      </c>
      <c r="BU185" s="198"/>
      <c r="BV185" s="199">
        <f t="shared" si="197"/>
        <v>108</v>
      </c>
    </row>
    <row r="186" spans="1:74" s="367" customFormat="1" ht="12">
      <c r="A186" s="368">
        <v>135</v>
      </c>
      <c r="B186" s="369">
        <v>5</v>
      </c>
      <c r="C186" s="420" t="s">
        <v>352</v>
      </c>
      <c r="D186" s="247" t="s">
        <v>353</v>
      </c>
      <c r="E186" s="370">
        <v>7.5</v>
      </c>
      <c r="F186" s="249" t="s">
        <v>354</v>
      </c>
      <c r="G186" s="246" t="s">
        <v>132</v>
      </c>
      <c r="H186" s="246" t="s">
        <v>138</v>
      </c>
      <c r="I186" s="372">
        <v>350</v>
      </c>
      <c r="J186" s="372">
        <v>350</v>
      </c>
      <c r="K186" s="251" t="s">
        <v>127</v>
      </c>
      <c r="L186" s="252">
        <v>2</v>
      </c>
      <c r="M186" s="373">
        <v>4.5</v>
      </c>
      <c r="N186" s="445">
        <f t="shared" si="170"/>
        <v>3150</v>
      </c>
      <c r="O186" s="375"/>
      <c r="P186" s="254"/>
      <c r="Q186" s="255">
        <f t="shared" si="171"/>
        <v>1575</v>
      </c>
      <c r="R186" s="256"/>
      <c r="S186" s="257">
        <f t="shared" si="172"/>
        <v>0</v>
      </c>
      <c r="T186" s="258">
        <f t="shared" si="173"/>
        <v>175</v>
      </c>
      <c r="U186" s="255">
        <f t="shared" si="174"/>
        <v>0</v>
      </c>
      <c r="V186" s="257">
        <f t="shared" si="175"/>
        <v>1575</v>
      </c>
      <c r="W186" s="256"/>
      <c r="X186" s="259">
        <f t="shared" si="176"/>
        <v>175</v>
      </c>
      <c r="Y186" s="376">
        <f t="shared" si="177"/>
        <v>3500</v>
      </c>
      <c r="Z186" s="255">
        <f t="shared" si="178"/>
        <v>1575</v>
      </c>
      <c r="AA186" s="256"/>
      <c r="AB186" s="257">
        <f t="shared" si="179"/>
        <v>0</v>
      </c>
      <c r="AC186" s="258">
        <f t="shared" si="180"/>
        <v>175</v>
      </c>
      <c r="AD186" s="255">
        <f t="shared" si="181"/>
        <v>0</v>
      </c>
      <c r="AE186" s="257">
        <f t="shared" si="182"/>
        <v>1575</v>
      </c>
      <c r="AF186" s="377"/>
      <c r="AG186" s="259">
        <f t="shared" si="183"/>
        <v>175</v>
      </c>
      <c r="AH186" s="260">
        <f t="shared" si="184"/>
        <v>3500</v>
      </c>
      <c r="AI186" s="260">
        <f t="shared" si="185"/>
        <v>7000</v>
      </c>
      <c r="AJ186" s="414">
        <v>0.5</v>
      </c>
      <c r="AK186" s="415">
        <v>0.5</v>
      </c>
      <c r="AL186" s="415">
        <v>0.5</v>
      </c>
      <c r="AM186" s="416">
        <v>0.5</v>
      </c>
      <c r="AN186" s="189">
        <f t="shared" si="164"/>
        <v>0.5</v>
      </c>
      <c r="AO186" s="189">
        <f t="shared" si="165"/>
        <v>0.5</v>
      </c>
      <c r="AP186" s="189">
        <f t="shared" si="166"/>
        <v>0.5</v>
      </c>
      <c r="AQ186" s="189">
        <f t="shared" si="167"/>
        <v>0.5</v>
      </c>
      <c r="AR186" s="189">
        <f t="shared" si="168"/>
        <v>0.5</v>
      </c>
      <c r="AS186" s="189"/>
      <c r="AT186" s="378">
        <v>1</v>
      </c>
      <c r="AU186" s="379"/>
      <c r="AV186" s="380">
        <v>1</v>
      </c>
      <c r="AW186" s="378"/>
      <c r="AX186" s="379">
        <v>1</v>
      </c>
      <c r="AY186" s="380">
        <v>1</v>
      </c>
      <c r="AZ186" s="378">
        <v>1</v>
      </c>
      <c r="BA186" s="379"/>
      <c r="BB186" s="380">
        <v>1</v>
      </c>
      <c r="BC186" s="378"/>
      <c r="BD186" s="379">
        <v>1</v>
      </c>
      <c r="BE186" s="380">
        <v>1</v>
      </c>
      <c r="BG186" s="193">
        <f t="shared" si="186"/>
        <v>3150</v>
      </c>
      <c r="BH186" s="220"/>
      <c r="BI186" s="195">
        <f t="shared" si="187"/>
        <v>0</v>
      </c>
      <c r="BJ186" s="196">
        <f t="shared" si="188"/>
        <v>350</v>
      </c>
      <c r="BK186" s="197">
        <f t="shared" si="189"/>
        <v>0</v>
      </c>
      <c r="BL186" s="195">
        <f t="shared" si="190"/>
        <v>3150</v>
      </c>
      <c r="BM186" s="198"/>
      <c r="BN186" s="199">
        <f t="shared" si="191"/>
        <v>350</v>
      </c>
      <c r="BO186" s="197">
        <f t="shared" si="192"/>
        <v>3150</v>
      </c>
      <c r="BP186" s="198"/>
      <c r="BQ186" s="195">
        <f t="shared" si="193"/>
        <v>0</v>
      </c>
      <c r="BR186" s="196">
        <f t="shared" si="194"/>
        <v>350</v>
      </c>
      <c r="BS186" s="197">
        <f t="shared" si="195"/>
        <v>0</v>
      </c>
      <c r="BT186" s="195">
        <f t="shared" si="196"/>
        <v>3150</v>
      </c>
      <c r="BU186" s="198"/>
      <c r="BV186" s="199">
        <f t="shared" si="197"/>
        <v>350</v>
      </c>
    </row>
    <row r="187" spans="1:74" s="367" customFormat="1" ht="12">
      <c r="A187" s="368">
        <v>136</v>
      </c>
      <c r="B187" s="369">
        <v>5</v>
      </c>
      <c r="C187" s="420" t="s">
        <v>352</v>
      </c>
      <c r="D187" s="247" t="s">
        <v>355</v>
      </c>
      <c r="E187" s="370">
        <v>8</v>
      </c>
      <c r="F187" s="249" t="s">
        <v>354</v>
      </c>
      <c r="G187" s="246" t="s">
        <v>132</v>
      </c>
      <c r="H187" s="246" t="s">
        <v>138</v>
      </c>
      <c r="I187" s="372">
        <v>450</v>
      </c>
      <c r="J187" s="372">
        <v>450</v>
      </c>
      <c r="K187" s="251" t="s">
        <v>127</v>
      </c>
      <c r="L187" s="252">
        <v>2</v>
      </c>
      <c r="M187" s="373">
        <v>4.5</v>
      </c>
      <c r="N187" s="445">
        <f t="shared" si="170"/>
        <v>4050</v>
      </c>
      <c r="O187" s="375"/>
      <c r="P187" s="254"/>
      <c r="Q187" s="255">
        <f t="shared" si="171"/>
        <v>2025</v>
      </c>
      <c r="R187" s="256"/>
      <c r="S187" s="257">
        <f t="shared" si="172"/>
        <v>0</v>
      </c>
      <c r="T187" s="258">
        <f t="shared" si="173"/>
        <v>225</v>
      </c>
      <c r="U187" s="255">
        <f t="shared" si="174"/>
        <v>0</v>
      </c>
      <c r="V187" s="257">
        <f t="shared" si="175"/>
        <v>2025</v>
      </c>
      <c r="W187" s="256"/>
      <c r="X187" s="259">
        <f t="shared" si="176"/>
        <v>225</v>
      </c>
      <c r="Y187" s="376">
        <f t="shared" si="177"/>
        <v>4500</v>
      </c>
      <c r="Z187" s="255">
        <f t="shared" si="178"/>
        <v>2025</v>
      </c>
      <c r="AA187" s="256"/>
      <c r="AB187" s="257">
        <f t="shared" si="179"/>
        <v>0</v>
      </c>
      <c r="AC187" s="258">
        <f t="shared" si="180"/>
        <v>225</v>
      </c>
      <c r="AD187" s="255">
        <f t="shared" si="181"/>
        <v>0</v>
      </c>
      <c r="AE187" s="257">
        <f t="shared" si="182"/>
        <v>2025</v>
      </c>
      <c r="AF187" s="377"/>
      <c r="AG187" s="259">
        <f t="shared" si="183"/>
        <v>225</v>
      </c>
      <c r="AH187" s="260">
        <f t="shared" si="184"/>
        <v>4500</v>
      </c>
      <c r="AI187" s="260">
        <f t="shared" si="185"/>
        <v>9000</v>
      </c>
      <c r="AJ187" s="414">
        <v>0.5</v>
      </c>
      <c r="AK187" s="415">
        <v>0.5</v>
      </c>
      <c r="AL187" s="415">
        <v>0.5</v>
      </c>
      <c r="AM187" s="416">
        <v>0.5</v>
      </c>
      <c r="AN187" s="189">
        <f t="shared" si="164"/>
        <v>0.5</v>
      </c>
      <c r="AO187" s="189">
        <f t="shared" si="165"/>
        <v>0.5</v>
      </c>
      <c r="AP187" s="189">
        <f t="shared" si="166"/>
        <v>0.5</v>
      </c>
      <c r="AQ187" s="189">
        <f t="shared" si="167"/>
        <v>0.5</v>
      </c>
      <c r="AR187" s="189">
        <f t="shared" si="168"/>
        <v>0.5</v>
      </c>
      <c r="AS187" s="189"/>
      <c r="AT187" s="378">
        <v>1</v>
      </c>
      <c r="AU187" s="379"/>
      <c r="AV187" s="380">
        <v>1</v>
      </c>
      <c r="AW187" s="378"/>
      <c r="AX187" s="379">
        <v>1</v>
      </c>
      <c r="AY187" s="380">
        <v>1</v>
      </c>
      <c r="AZ187" s="378">
        <v>1</v>
      </c>
      <c r="BA187" s="379"/>
      <c r="BB187" s="380">
        <v>1</v>
      </c>
      <c r="BC187" s="378"/>
      <c r="BD187" s="379">
        <v>1</v>
      </c>
      <c r="BE187" s="380">
        <v>1</v>
      </c>
      <c r="BG187" s="193">
        <f t="shared" si="186"/>
        <v>4050</v>
      </c>
      <c r="BH187" s="220"/>
      <c r="BI187" s="195">
        <f t="shared" si="187"/>
        <v>0</v>
      </c>
      <c r="BJ187" s="196">
        <f t="shared" si="188"/>
        <v>450</v>
      </c>
      <c r="BK187" s="197">
        <f t="shared" si="189"/>
        <v>0</v>
      </c>
      <c r="BL187" s="195">
        <f t="shared" si="190"/>
        <v>4050</v>
      </c>
      <c r="BM187" s="198"/>
      <c r="BN187" s="199">
        <f t="shared" si="191"/>
        <v>450</v>
      </c>
      <c r="BO187" s="197">
        <f t="shared" si="192"/>
        <v>4050</v>
      </c>
      <c r="BP187" s="198"/>
      <c r="BQ187" s="195">
        <f t="shared" si="193"/>
        <v>0</v>
      </c>
      <c r="BR187" s="196">
        <f t="shared" si="194"/>
        <v>450</v>
      </c>
      <c r="BS187" s="197">
        <f t="shared" si="195"/>
        <v>0</v>
      </c>
      <c r="BT187" s="195">
        <f t="shared" si="196"/>
        <v>4050</v>
      </c>
      <c r="BU187" s="198"/>
      <c r="BV187" s="199">
        <f t="shared" si="197"/>
        <v>450</v>
      </c>
    </row>
    <row r="188" spans="1:74" ht="12">
      <c r="A188" s="225">
        <v>137</v>
      </c>
      <c r="B188" s="226">
        <v>5</v>
      </c>
      <c r="C188" s="226" t="s">
        <v>356</v>
      </c>
      <c r="D188" s="227" t="s">
        <v>357</v>
      </c>
      <c r="E188" s="228">
        <v>0.15</v>
      </c>
      <c r="F188" s="229" t="s">
        <v>354</v>
      </c>
      <c r="G188" s="226" t="s">
        <v>132</v>
      </c>
      <c r="H188" s="226" t="s">
        <v>133</v>
      </c>
      <c r="I188" s="230">
        <v>190</v>
      </c>
      <c r="J188" s="230">
        <f>I188</f>
        <v>190</v>
      </c>
      <c r="K188" s="384" t="s">
        <v>253</v>
      </c>
      <c r="L188" s="232">
        <v>1</v>
      </c>
      <c r="M188" s="233">
        <v>3</v>
      </c>
      <c r="N188" s="446">
        <f t="shared" si="170"/>
        <v>1140</v>
      </c>
      <c r="O188" s="385"/>
      <c r="P188" s="234"/>
      <c r="Q188" s="235">
        <f t="shared" si="171"/>
        <v>0</v>
      </c>
      <c r="R188" s="236"/>
      <c r="S188" s="237">
        <f t="shared" si="172"/>
        <v>0</v>
      </c>
      <c r="T188" s="238">
        <f t="shared" si="173"/>
        <v>0</v>
      </c>
      <c r="U188" s="235">
        <f t="shared" si="174"/>
        <v>570</v>
      </c>
      <c r="V188" s="237">
        <f t="shared" si="175"/>
        <v>0</v>
      </c>
      <c r="W188" s="236"/>
      <c r="X188" s="239">
        <f t="shared" si="176"/>
        <v>95</v>
      </c>
      <c r="Y188" s="355">
        <f t="shared" si="177"/>
        <v>665</v>
      </c>
      <c r="Z188" s="235">
        <f t="shared" si="178"/>
        <v>0</v>
      </c>
      <c r="AA188" s="236"/>
      <c r="AB188" s="237">
        <f t="shared" si="179"/>
        <v>0</v>
      </c>
      <c r="AC188" s="238">
        <f t="shared" si="180"/>
        <v>0</v>
      </c>
      <c r="AD188" s="235">
        <f t="shared" si="181"/>
        <v>570</v>
      </c>
      <c r="AE188" s="237">
        <f t="shared" si="182"/>
        <v>0</v>
      </c>
      <c r="AF188" s="356"/>
      <c r="AG188" s="239">
        <f t="shared" si="183"/>
        <v>95</v>
      </c>
      <c r="AH188" s="240">
        <f t="shared" si="184"/>
        <v>665</v>
      </c>
      <c r="AI188" s="240">
        <f t="shared" si="185"/>
        <v>1330</v>
      </c>
      <c r="AJ188" s="421" t="s">
        <v>128</v>
      </c>
      <c r="AK188" s="422">
        <v>0.5</v>
      </c>
      <c r="AL188" s="422" t="s">
        <v>128</v>
      </c>
      <c r="AM188" s="423">
        <v>0.5</v>
      </c>
      <c r="AN188" s="189">
        <f t="shared" si="164"/>
        <v>0.5</v>
      </c>
      <c r="AO188" s="189">
        <f t="shared" si="165"/>
        <v>0.5</v>
      </c>
      <c r="AP188" s="189">
        <f t="shared" si="166"/>
        <v>0.5</v>
      </c>
      <c r="AQ188" s="189">
        <f t="shared" si="167"/>
        <v>0.5</v>
      </c>
      <c r="AR188" s="189">
        <f t="shared" si="168"/>
        <v>0.5</v>
      </c>
      <c r="AS188" s="189"/>
      <c r="AT188" s="357"/>
      <c r="AU188" s="358"/>
      <c r="AV188" s="359"/>
      <c r="AW188" s="357">
        <v>1</v>
      </c>
      <c r="AX188" s="358"/>
      <c r="AY188" s="359">
        <v>1</v>
      </c>
      <c r="AZ188" s="357"/>
      <c r="BA188" s="358"/>
      <c r="BB188" s="359"/>
      <c r="BC188" s="357">
        <v>1</v>
      </c>
      <c r="BD188" s="358"/>
      <c r="BE188" s="359">
        <v>1</v>
      </c>
      <c r="BG188" s="193">
        <f t="shared" si="186"/>
        <v>0</v>
      </c>
      <c r="BH188" s="220"/>
      <c r="BI188" s="195">
        <f t="shared" si="187"/>
        <v>0</v>
      </c>
      <c r="BJ188" s="196">
        <f t="shared" si="188"/>
        <v>0</v>
      </c>
      <c r="BK188" s="197">
        <f t="shared" si="189"/>
        <v>1140</v>
      </c>
      <c r="BL188" s="195">
        <f t="shared" si="190"/>
        <v>0</v>
      </c>
      <c r="BM188" s="198"/>
      <c r="BN188" s="199">
        <f t="shared" si="191"/>
        <v>190</v>
      </c>
      <c r="BO188" s="197">
        <f t="shared" si="192"/>
        <v>0</v>
      </c>
      <c r="BP188" s="198"/>
      <c r="BQ188" s="195">
        <f t="shared" si="193"/>
        <v>0</v>
      </c>
      <c r="BR188" s="196">
        <f t="shared" si="194"/>
        <v>0</v>
      </c>
      <c r="BS188" s="197">
        <f t="shared" si="195"/>
        <v>1140</v>
      </c>
      <c r="BT188" s="195">
        <f t="shared" si="196"/>
        <v>0</v>
      </c>
      <c r="BU188" s="198"/>
      <c r="BV188" s="199">
        <f t="shared" si="197"/>
        <v>190</v>
      </c>
    </row>
    <row r="189" spans="1:74" ht="12">
      <c r="A189" s="462">
        <v>138</v>
      </c>
      <c r="B189" s="463">
        <v>5</v>
      </c>
      <c r="C189" s="463" t="s">
        <v>358</v>
      </c>
      <c r="D189" s="432" t="s">
        <v>359</v>
      </c>
      <c r="E189" s="464">
        <v>71.8</v>
      </c>
      <c r="F189" s="465" t="s">
        <v>360</v>
      </c>
      <c r="G189" s="430" t="s">
        <v>132</v>
      </c>
      <c r="H189" s="430" t="s">
        <v>133</v>
      </c>
      <c r="I189" s="466">
        <v>382.3</v>
      </c>
      <c r="J189" s="466">
        <v>387.7</v>
      </c>
      <c r="K189" s="467" t="s">
        <v>127</v>
      </c>
      <c r="L189" s="437">
        <v>1</v>
      </c>
      <c r="M189" s="468">
        <v>5</v>
      </c>
      <c r="N189" s="469">
        <f t="shared" si="170"/>
        <v>3850</v>
      </c>
      <c r="O189" s="470"/>
      <c r="P189" s="441"/>
      <c r="Q189" s="235">
        <f t="shared" si="171"/>
        <v>0</v>
      </c>
      <c r="R189" s="236"/>
      <c r="S189" s="237">
        <f t="shared" si="172"/>
        <v>0</v>
      </c>
      <c r="T189" s="238">
        <f t="shared" si="173"/>
        <v>0</v>
      </c>
      <c r="U189" s="235">
        <f t="shared" si="174"/>
        <v>1925</v>
      </c>
      <c r="V189" s="237">
        <f t="shared" si="175"/>
        <v>0</v>
      </c>
      <c r="W189" s="236"/>
      <c r="X189" s="239">
        <f t="shared" si="176"/>
        <v>193.85</v>
      </c>
      <c r="Y189" s="355">
        <f t="shared" si="177"/>
        <v>2118.85</v>
      </c>
      <c r="Z189" s="235">
        <f t="shared" si="178"/>
        <v>0</v>
      </c>
      <c r="AA189" s="236"/>
      <c r="AB189" s="237">
        <f t="shared" si="179"/>
        <v>0</v>
      </c>
      <c r="AC189" s="238">
        <f t="shared" si="180"/>
        <v>0</v>
      </c>
      <c r="AD189" s="235">
        <f t="shared" si="181"/>
        <v>1925</v>
      </c>
      <c r="AE189" s="237">
        <f t="shared" si="182"/>
        <v>0</v>
      </c>
      <c r="AF189" s="356"/>
      <c r="AG189" s="239">
        <f t="shared" si="183"/>
        <v>193.85</v>
      </c>
      <c r="AH189" s="240">
        <f t="shared" si="184"/>
        <v>2118.85</v>
      </c>
      <c r="AI189" s="240">
        <f t="shared" si="185"/>
        <v>4237.7</v>
      </c>
      <c r="AJ189" s="442" t="s">
        <v>128</v>
      </c>
      <c r="AK189" s="443">
        <v>0.5</v>
      </c>
      <c r="AL189" s="443" t="s">
        <v>128</v>
      </c>
      <c r="AM189" s="444">
        <v>0.5</v>
      </c>
      <c r="AN189" s="189">
        <f t="shared" si="164"/>
        <v>0.5</v>
      </c>
      <c r="AO189" s="189">
        <f t="shared" si="165"/>
        <v>0.5</v>
      </c>
      <c r="AP189" s="189">
        <f t="shared" si="166"/>
        <v>0.5</v>
      </c>
      <c r="AQ189" s="189">
        <f t="shared" si="167"/>
        <v>0.5</v>
      </c>
      <c r="AR189" s="189">
        <f t="shared" si="168"/>
        <v>0.5</v>
      </c>
      <c r="AS189" s="189"/>
      <c r="AT189" s="357"/>
      <c r="AU189" s="358"/>
      <c r="AV189" s="359"/>
      <c r="AW189" s="357">
        <v>1</v>
      </c>
      <c r="AX189" s="358"/>
      <c r="AY189" s="359">
        <v>1</v>
      </c>
      <c r="AZ189" s="357"/>
      <c r="BA189" s="358"/>
      <c r="BB189" s="359"/>
      <c r="BC189" s="357">
        <v>1</v>
      </c>
      <c r="BD189" s="358"/>
      <c r="BE189" s="359">
        <v>1</v>
      </c>
      <c r="BG189" s="193">
        <f t="shared" si="186"/>
        <v>0</v>
      </c>
      <c r="BH189" s="220"/>
      <c r="BI189" s="195">
        <f t="shared" si="187"/>
        <v>0</v>
      </c>
      <c r="BJ189" s="196">
        <f t="shared" si="188"/>
        <v>0</v>
      </c>
      <c r="BK189" s="197">
        <f t="shared" si="189"/>
        <v>3850</v>
      </c>
      <c r="BL189" s="195">
        <f t="shared" si="190"/>
        <v>0</v>
      </c>
      <c r="BM189" s="198"/>
      <c r="BN189" s="199">
        <f t="shared" si="191"/>
        <v>387.7</v>
      </c>
      <c r="BO189" s="197">
        <f t="shared" si="192"/>
        <v>0</v>
      </c>
      <c r="BP189" s="198"/>
      <c r="BQ189" s="195">
        <f t="shared" si="193"/>
        <v>0</v>
      </c>
      <c r="BR189" s="196">
        <f t="shared" si="194"/>
        <v>0</v>
      </c>
      <c r="BS189" s="197">
        <f t="shared" si="195"/>
        <v>3850</v>
      </c>
      <c r="BT189" s="195">
        <f t="shared" si="196"/>
        <v>0</v>
      </c>
      <c r="BU189" s="198"/>
      <c r="BV189" s="199">
        <f t="shared" si="197"/>
        <v>387.7</v>
      </c>
    </row>
    <row r="190" spans="1:74" s="315" customFormat="1" ht="12.75" thickBot="1">
      <c r="A190" s="295"/>
      <c r="B190" s="296"/>
      <c r="C190" s="297"/>
      <c r="D190" s="297"/>
      <c r="E190" s="298"/>
      <c r="F190" s="299"/>
      <c r="G190" s="300"/>
      <c r="H190" s="300"/>
      <c r="I190" s="301"/>
      <c r="J190" s="301"/>
      <c r="K190" s="302"/>
      <c r="L190" s="303"/>
      <c r="M190" s="409"/>
      <c r="N190" s="410"/>
      <c r="O190" s="411"/>
      <c r="P190" s="304"/>
      <c r="Q190" s="305">
        <f>SUM(Q178:Q189)</f>
        <v>12828</v>
      </c>
      <c r="R190" s="412"/>
      <c r="S190" s="412">
        <f>SUM(S178:S189)</f>
        <v>0</v>
      </c>
      <c r="T190" s="413">
        <f>SUM(T178:T189)</f>
        <v>1553.5</v>
      </c>
      <c r="U190" s="305">
        <f>SUM(U178:U189)</f>
        <v>6098.8125</v>
      </c>
      <c r="V190" s="412">
        <f>SUM(V178:V189)</f>
        <v>12828</v>
      </c>
      <c r="W190" s="412"/>
      <c r="X190" s="413">
        <f>SUM(X178:X189)</f>
        <v>2464.1749999999997</v>
      </c>
      <c r="Y190" s="308">
        <f>SUM(Y178:Y189)</f>
        <v>35772.487499999996</v>
      </c>
      <c r="Z190" s="305">
        <f>SUM(Z178:Z189)</f>
        <v>12828</v>
      </c>
      <c r="AA190" s="412"/>
      <c r="AB190" s="412">
        <f>SUM(AB178:AB189)</f>
        <v>0</v>
      </c>
      <c r="AC190" s="413">
        <f>SUM(AC178:AC189)</f>
        <v>1553.5</v>
      </c>
      <c r="AD190" s="305">
        <f>SUM(AD178:AD189)</f>
        <v>6098.8125</v>
      </c>
      <c r="AE190" s="412">
        <f>SUM(AE178:AE189)</f>
        <v>12828</v>
      </c>
      <c r="AF190" s="412"/>
      <c r="AG190" s="413">
        <f aca="true" t="shared" si="198" ref="AG190:AM190">SUM(AG178:AG189)</f>
        <v>2464.1749999999997</v>
      </c>
      <c r="AH190" s="308">
        <f t="shared" si="198"/>
        <v>35772.487499999996</v>
      </c>
      <c r="AI190" s="308">
        <f t="shared" si="198"/>
        <v>71544.97499999999</v>
      </c>
      <c r="AJ190" s="316">
        <f t="shared" si="198"/>
        <v>4.5</v>
      </c>
      <c r="AK190" s="317">
        <f t="shared" si="198"/>
        <v>7.49</v>
      </c>
      <c r="AL190" s="317">
        <f t="shared" si="198"/>
        <v>4.5</v>
      </c>
      <c r="AM190" s="318">
        <f t="shared" si="198"/>
        <v>7.49</v>
      </c>
      <c r="AN190" s="189">
        <f t="shared" si="164"/>
        <v>0.5</v>
      </c>
      <c r="AO190" s="189">
        <f t="shared" si="165"/>
        <v>0.5</v>
      </c>
      <c r="AP190" s="189">
        <f t="shared" si="166"/>
        <v>0.5</v>
      </c>
      <c r="AQ190" s="189">
        <f t="shared" si="167"/>
        <v>0.5</v>
      </c>
      <c r="AR190" s="189">
        <f t="shared" si="168"/>
        <v>0.5</v>
      </c>
      <c r="AS190" s="189"/>
      <c r="AT190" s="312"/>
      <c r="AU190" s="313"/>
      <c r="AV190" s="314"/>
      <c r="AW190" s="312"/>
      <c r="AX190" s="313"/>
      <c r="AY190" s="314"/>
      <c r="AZ190" s="312"/>
      <c r="BA190" s="313"/>
      <c r="BB190" s="314"/>
      <c r="BC190" s="312"/>
      <c r="BD190" s="313"/>
      <c r="BE190" s="314"/>
      <c r="BG190" s="316">
        <f>SUM(BG178:BG189)</f>
        <v>25656</v>
      </c>
      <c r="BH190" s="317"/>
      <c r="BI190" s="317">
        <f>SUM(BI178:BI189)</f>
        <v>0</v>
      </c>
      <c r="BJ190" s="318">
        <f>SUM(BJ178:BJ189)</f>
        <v>3107</v>
      </c>
      <c r="BK190" s="316">
        <f>SUM(BK178:BK189)</f>
        <v>12197.625</v>
      </c>
      <c r="BL190" s="317">
        <f>SUM(BL178:BL189)</f>
        <v>25656</v>
      </c>
      <c r="BM190" s="317"/>
      <c r="BN190" s="318">
        <f>SUM(BN178:BN189)</f>
        <v>4928.349999999999</v>
      </c>
      <c r="BO190" s="316">
        <f>SUM(BO178:BO189)</f>
        <v>25656</v>
      </c>
      <c r="BP190" s="317"/>
      <c r="BQ190" s="317">
        <f>SUM(BQ178:BQ189)</f>
        <v>0</v>
      </c>
      <c r="BR190" s="318">
        <f>SUM(BR178:BR189)</f>
        <v>3107</v>
      </c>
      <c r="BS190" s="316">
        <f>SUM(BS178:BS189)</f>
        <v>12197.625</v>
      </c>
      <c r="BT190" s="317">
        <f>SUM(BT178:BT189)</f>
        <v>25656</v>
      </c>
      <c r="BU190" s="317"/>
      <c r="BV190" s="318">
        <f>SUM(BV178:BV189)</f>
        <v>4928.349999999999</v>
      </c>
    </row>
    <row r="191" spans="1:74" ht="12">
      <c r="A191" s="200">
        <v>139</v>
      </c>
      <c r="B191" s="201">
        <v>6</v>
      </c>
      <c r="C191" s="201" t="s">
        <v>361</v>
      </c>
      <c r="D191" s="202" t="s">
        <v>362</v>
      </c>
      <c r="E191" s="203">
        <v>6.68</v>
      </c>
      <c r="F191" s="204" t="s">
        <v>363</v>
      </c>
      <c r="G191" s="201" t="s">
        <v>132</v>
      </c>
      <c r="H191" s="201"/>
      <c r="I191" s="205">
        <v>85</v>
      </c>
      <c r="J191" s="205">
        <f>I191</f>
        <v>85</v>
      </c>
      <c r="K191" s="382" t="s">
        <v>127</v>
      </c>
      <c r="L191" s="207">
        <v>0.5</v>
      </c>
      <c r="M191" s="208">
        <v>3</v>
      </c>
      <c r="N191" s="447">
        <f aca="true" t="shared" si="199" ref="N191:N216">I191*M191+J191*M191</f>
        <v>510</v>
      </c>
      <c r="O191" s="347"/>
      <c r="P191" s="209"/>
      <c r="Q191" s="210">
        <f aca="true" t="shared" si="200" ref="Q191:Q216">N191*AN191*AT191</f>
        <v>0</v>
      </c>
      <c r="R191" s="211"/>
      <c r="S191" s="212">
        <f aca="true" t="shared" si="201" ref="S191:S216">N191*AP191*AU191</f>
        <v>0</v>
      </c>
      <c r="T191" s="213">
        <f aca="true" t="shared" si="202" ref="T191:T216">MAX(I191:J191)*AR191*AV191</f>
        <v>0</v>
      </c>
      <c r="U191" s="210">
        <f aca="true" t="shared" si="203" ref="U191:U216">N191*AN191*AW191</f>
        <v>255</v>
      </c>
      <c r="V191" s="212">
        <f aca="true" t="shared" si="204" ref="V191:V216">N191*AP191*AX191</f>
        <v>0</v>
      </c>
      <c r="W191" s="211"/>
      <c r="X191" s="214">
        <f aca="true" t="shared" si="205" ref="X191:X216">MAX(I191:J191)*AY191*AR191</f>
        <v>42.5</v>
      </c>
      <c r="Y191" s="348">
        <f aca="true" t="shared" si="206" ref="Y191:Y216">SUM(Q191:X191)</f>
        <v>297.5</v>
      </c>
      <c r="Z191" s="210">
        <f aca="true" t="shared" si="207" ref="Z191:Z216">N191*AN191*AZ191</f>
        <v>0</v>
      </c>
      <c r="AA191" s="211"/>
      <c r="AB191" s="212">
        <f aca="true" t="shared" si="208" ref="AB191:AB216">N191*AP191*BA191</f>
        <v>0</v>
      </c>
      <c r="AC191" s="213">
        <f aca="true" t="shared" si="209" ref="AC191:AC216">MAX(I191:J191)*AR191*BB191</f>
        <v>0</v>
      </c>
      <c r="AD191" s="210">
        <f aca="true" t="shared" si="210" ref="AD191:AD216">N191*AN191*BC191</f>
        <v>0</v>
      </c>
      <c r="AE191" s="212">
        <f aca="true" t="shared" si="211" ref="AE191:AE216">N191*AP191*BD191</f>
        <v>0</v>
      </c>
      <c r="AF191" s="349"/>
      <c r="AG191" s="214">
        <f aca="true" t="shared" si="212" ref="AG191:AG216">MAX(I191:J191)*AR191*BE191</f>
        <v>0</v>
      </c>
      <c r="AH191" s="215">
        <f aca="true" t="shared" si="213" ref="AH191:AH216">SUM(Z191:AG191)</f>
        <v>0</v>
      </c>
      <c r="AI191" s="215">
        <f aca="true" t="shared" si="214" ref="AI191:AI216">Y191+AH191</f>
        <v>297.5</v>
      </c>
      <c r="AJ191" s="425" t="s">
        <v>128</v>
      </c>
      <c r="AK191" s="426">
        <v>0.33</v>
      </c>
      <c r="AL191" s="426" t="s">
        <v>128</v>
      </c>
      <c r="AM191" s="427" t="s">
        <v>128</v>
      </c>
      <c r="AN191" s="189">
        <f t="shared" si="164"/>
        <v>0.5</v>
      </c>
      <c r="AO191" s="189">
        <f t="shared" si="165"/>
        <v>0.5</v>
      </c>
      <c r="AP191" s="189">
        <f t="shared" si="166"/>
        <v>0.5</v>
      </c>
      <c r="AQ191" s="189">
        <f t="shared" si="167"/>
        <v>0.5</v>
      </c>
      <c r="AR191" s="189">
        <f t="shared" si="168"/>
        <v>0.5</v>
      </c>
      <c r="AS191" s="341"/>
      <c r="AT191" s="350"/>
      <c r="AU191" s="351"/>
      <c r="AV191" s="352"/>
      <c r="AW191" s="350">
        <v>1</v>
      </c>
      <c r="AX191" s="351"/>
      <c r="AY191" s="352">
        <v>1</v>
      </c>
      <c r="AZ191" s="350"/>
      <c r="BA191" s="351"/>
      <c r="BB191" s="352"/>
      <c r="BC191" s="350"/>
      <c r="BD191" s="351"/>
      <c r="BE191" s="352"/>
      <c r="BG191" s="193">
        <f aca="true" t="shared" si="215" ref="BG191:BG216">N191*AT191</f>
        <v>0</v>
      </c>
      <c r="BH191" s="220"/>
      <c r="BI191" s="195">
        <f aca="true" t="shared" si="216" ref="BI191:BI216">N191*AU191</f>
        <v>0</v>
      </c>
      <c r="BJ191" s="196">
        <f aca="true" t="shared" si="217" ref="BJ191:BJ216">MAX(I191:J191)*AV191</f>
        <v>0</v>
      </c>
      <c r="BK191" s="197">
        <f aca="true" t="shared" si="218" ref="BK191:BK216">N191*AW191</f>
        <v>510</v>
      </c>
      <c r="BL191" s="195">
        <f aca="true" t="shared" si="219" ref="BL191:BL216">N191*AX191</f>
        <v>0</v>
      </c>
      <c r="BM191" s="198"/>
      <c r="BN191" s="199">
        <f aca="true" t="shared" si="220" ref="BN191:BN216">MAX(I191:J191)*AY191</f>
        <v>85</v>
      </c>
      <c r="BO191" s="197">
        <f aca="true" t="shared" si="221" ref="BO191:BO216">N191*AZ191</f>
        <v>0</v>
      </c>
      <c r="BP191" s="198"/>
      <c r="BQ191" s="195">
        <f aca="true" t="shared" si="222" ref="BQ191:BQ216">N191*BA191</f>
        <v>0</v>
      </c>
      <c r="BR191" s="196">
        <f aca="true" t="shared" si="223" ref="BR191:BR216">MAX(I191:J191)*BB191</f>
        <v>0</v>
      </c>
      <c r="BS191" s="197">
        <f aca="true" t="shared" si="224" ref="BS191:BS216">N191*BC191</f>
        <v>0</v>
      </c>
      <c r="BT191" s="195">
        <f aca="true" t="shared" si="225" ref="BT191:BT216">N191*BD191</f>
        <v>0</v>
      </c>
      <c r="BU191" s="198"/>
      <c r="BV191" s="199">
        <f aca="true" t="shared" si="226" ref="BV191:BV216">MAX(I191:J191)*BE191</f>
        <v>0</v>
      </c>
    </row>
    <row r="192" spans="1:74" ht="12">
      <c r="A192" s="200">
        <v>140</v>
      </c>
      <c r="B192" s="201">
        <v>6</v>
      </c>
      <c r="C192" s="201" t="s">
        <v>361</v>
      </c>
      <c r="D192" s="202" t="s">
        <v>364</v>
      </c>
      <c r="E192" s="203">
        <v>11.5</v>
      </c>
      <c r="F192" s="204" t="s">
        <v>363</v>
      </c>
      <c r="G192" s="201" t="s">
        <v>132</v>
      </c>
      <c r="H192" s="201"/>
      <c r="I192" s="205">
        <v>50</v>
      </c>
      <c r="J192" s="205">
        <f>I192</f>
        <v>50</v>
      </c>
      <c r="K192" s="382" t="s">
        <v>127</v>
      </c>
      <c r="L192" s="207">
        <v>0.5</v>
      </c>
      <c r="M192" s="208">
        <v>3</v>
      </c>
      <c r="N192" s="447">
        <f t="shared" si="199"/>
        <v>300</v>
      </c>
      <c r="O192" s="347"/>
      <c r="P192" s="209"/>
      <c r="Q192" s="210">
        <f t="shared" si="200"/>
        <v>0</v>
      </c>
      <c r="R192" s="211"/>
      <c r="S192" s="212">
        <f t="shared" si="201"/>
        <v>0</v>
      </c>
      <c r="T192" s="213">
        <f t="shared" si="202"/>
        <v>0</v>
      </c>
      <c r="U192" s="210">
        <f t="shared" si="203"/>
        <v>150</v>
      </c>
      <c r="V192" s="212">
        <f t="shared" si="204"/>
        <v>0</v>
      </c>
      <c r="W192" s="211"/>
      <c r="X192" s="214">
        <f t="shared" si="205"/>
        <v>25</v>
      </c>
      <c r="Y192" s="348">
        <f t="shared" si="206"/>
        <v>175</v>
      </c>
      <c r="Z192" s="210">
        <f t="shared" si="207"/>
        <v>0</v>
      </c>
      <c r="AA192" s="211"/>
      <c r="AB192" s="212">
        <f t="shared" si="208"/>
        <v>0</v>
      </c>
      <c r="AC192" s="213">
        <f t="shared" si="209"/>
        <v>0</v>
      </c>
      <c r="AD192" s="210">
        <f t="shared" si="210"/>
        <v>0</v>
      </c>
      <c r="AE192" s="212">
        <f t="shared" si="211"/>
        <v>0</v>
      </c>
      <c r="AF192" s="349"/>
      <c r="AG192" s="214">
        <f t="shared" si="212"/>
        <v>0</v>
      </c>
      <c r="AH192" s="215">
        <f t="shared" si="213"/>
        <v>0</v>
      </c>
      <c r="AI192" s="215">
        <f t="shared" si="214"/>
        <v>175</v>
      </c>
      <c r="AJ192" s="425" t="s">
        <v>128</v>
      </c>
      <c r="AK192" s="426">
        <v>0.33</v>
      </c>
      <c r="AL192" s="426" t="s">
        <v>128</v>
      </c>
      <c r="AM192" s="427" t="s">
        <v>128</v>
      </c>
      <c r="AN192" s="189">
        <f t="shared" si="164"/>
        <v>0.5</v>
      </c>
      <c r="AO192" s="189">
        <f t="shared" si="165"/>
        <v>0.5</v>
      </c>
      <c r="AP192" s="189">
        <f t="shared" si="166"/>
        <v>0.5</v>
      </c>
      <c r="AQ192" s="189">
        <f t="shared" si="167"/>
        <v>0.5</v>
      </c>
      <c r="AR192" s="189">
        <f t="shared" si="168"/>
        <v>0.5</v>
      </c>
      <c r="AS192" s="341"/>
      <c r="AT192" s="350"/>
      <c r="AU192" s="351"/>
      <c r="AV192" s="352"/>
      <c r="AW192" s="350">
        <v>1</v>
      </c>
      <c r="AX192" s="351"/>
      <c r="AY192" s="352">
        <v>1</v>
      </c>
      <c r="AZ192" s="350"/>
      <c r="BA192" s="351"/>
      <c r="BB192" s="352"/>
      <c r="BC192" s="350"/>
      <c r="BD192" s="351"/>
      <c r="BE192" s="352"/>
      <c r="BG192" s="193">
        <f t="shared" si="215"/>
        <v>0</v>
      </c>
      <c r="BH192" s="220"/>
      <c r="BI192" s="195">
        <f t="shared" si="216"/>
        <v>0</v>
      </c>
      <c r="BJ192" s="196">
        <f t="shared" si="217"/>
        <v>0</v>
      </c>
      <c r="BK192" s="197">
        <f t="shared" si="218"/>
        <v>300</v>
      </c>
      <c r="BL192" s="195">
        <f t="shared" si="219"/>
        <v>0</v>
      </c>
      <c r="BM192" s="198"/>
      <c r="BN192" s="199">
        <f t="shared" si="220"/>
        <v>50</v>
      </c>
      <c r="BO192" s="197">
        <f t="shared" si="221"/>
        <v>0</v>
      </c>
      <c r="BP192" s="198"/>
      <c r="BQ192" s="195">
        <f t="shared" si="222"/>
        <v>0</v>
      </c>
      <c r="BR192" s="196">
        <f t="shared" si="223"/>
        <v>0</v>
      </c>
      <c r="BS192" s="197">
        <f t="shared" si="224"/>
        <v>0</v>
      </c>
      <c r="BT192" s="195">
        <f t="shared" si="225"/>
        <v>0</v>
      </c>
      <c r="BU192" s="198"/>
      <c r="BV192" s="199">
        <f t="shared" si="226"/>
        <v>0</v>
      </c>
    </row>
    <row r="193" spans="1:74" ht="12">
      <c r="A193" s="200">
        <v>141</v>
      </c>
      <c r="B193" s="201">
        <v>6</v>
      </c>
      <c r="C193" s="201" t="s">
        <v>365</v>
      </c>
      <c r="D193" s="202" t="s">
        <v>366</v>
      </c>
      <c r="E193" s="203">
        <v>20.55</v>
      </c>
      <c r="F193" s="204" t="s">
        <v>367</v>
      </c>
      <c r="G193" s="201" t="s">
        <v>132</v>
      </c>
      <c r="H193" s="201"/>
      <c r="I193" s="205">
        <v>43</v>
      </c>
      <c r="J193" s="205">
        <f>I193</f>
        <v>43</v>
      </c>
      <c r="K193" s="382" t="s">
        <v>127</v>
      </c>
      <c r="L193" s="207">
        <v>0.5</v>
      </c>
      <c r="M193" s="208">
        <v>3</v>
      </c>
      <c r="N193" s="447">
        <f t="shared" si="199"/>
        <v>258</v>
      </c>
      <c r="O193" s="347"/>
      <c r="P193" s="209"/>
      <c r="Q193" s="210">
        <f t="shared" si="200"/>
        <v>0</v>
      </c>
      <c r="R193" s="211"/>
      <c r="S193" s="212">
        <f t="shared" si="201"/>
        <v>0</v>
      </c>
      <c r="T193" s="213">
        <f t="shared" si="202"/>
        <v>0</v>
      </c>
      <c r="U193" s="210">
        <f t="shared" si="203"/>
        <v>129</v>
      </c>
      <c r="V193" s="212">
        <f t="shared" si="204"/>
        <v>0</v>
      </c>
      <c r="W193" s="211"/>
      <c r="X193" s="214">
        <f t="shared" si="205"/>
        <v>21.5</v>
      </c>
      <c r="Y193" s="348">
        <f t="shared" si="206"/>
        <v>150.5</v>
      </c>
      <c r="Z193" s="210">
        <f t="shared" si="207"/>
        <v>0</v>
      </c>
      <c r="AA193" s="211"/>
      <c r="AB193" s="212">
        <f t="shared" si="208"/>
        <v>0</v>
      </c>
      <c r="AC193" s="213">
        <f t="shared" si="209"/>
        <v>0</v>
      </c>
      <c r="AD193" s="210">
        <f t="shared" si="210"/>
        <v>0</v>
      </c>
      <c r="AE193" s="212">
        <f t="shared" si="211"/>
        <v>0</v>
      </c>
      <c r="AF193" s="349"/>
      <c r="AG193" s="214">
        <f t="shared" si="212"/>
        <v>0</v>
      </c>
      <c r="AH193" s="215">
        <f t="shared" si="213"/>
        <v>0</v>
      </c>
      <c r="AI193" s="215">
        <f t="shared" si="214"/>
        <v>150.5</v>
      </c>
      <c r="AJ193" s="425" t="s">
        <v>128</v>
      </c>
      <c r="AK193" s="426">
        <v>0.33</v>
      </c>
      <c r="AL193" s="426" t="s">
        <v>128</v>
      </c>
      <c r="AM193" s="427" t="s">
        <v>128</v>
      </c>
      <c r="AN193" s="189">
        <f t="shared" si="164"/>
        <v>0.5</v>
      </c>
      <c r="AO193" s="189">
        <f t="shared" si="165"/>
        <v>0.5</v>
      </c>
      <c r="AP193" s="189">
        <f t="shared" si="166"/>
        <v>0.5</v>
      </c>
      <c r="AQ193" s="189">
        <f t="shared" si="167"/>
        <v>0.5</v>
      </c>
      <c r="AR193" s="189">
        <f t="shared" si="168"/>
        <v>0.5</v>
      </c>
      <c r="AS193" s="341"/>
      <c r="AT193" s="350"/>
      <c r="AU193" s="351"/>
      <c r="AV193" s="352"/>
      <c r="AW193" s="350">
        <v>1</v>
      </c>
      <c r="AX193" s="351"/>
      <c r="AY193" s="352">
        <v>1</v>
      </c>
      <c r="AZ193" s="350"/>
      <c r="BA193" s="351"/>
      <c r="BB193" s="352"/>
      <c r="BC193" s="350"/>
      <c r="BD193" s="351"/>
      <c r="BE193" s="352"/>
      <c r="BG193" s="193">
        <f t="shared" si="215"/>
        <v>0</v>
      </c>
      <c r="BH193" s="220"/>
      <c r="BI193" s="195">
        <f t="shared" si="216"/>
        <v>0</v>
      </c>
      <c r="BJ193" s="196">
        <f t="shared" si="217"/>
        <v>0</v>
      </c>
      <c r="BK193" s="197">
        <f t="shared" si="218"/>
        <v>258</v>
      </c>
      <c r="BL193" s="195">
        <f t="shared" si="219"/>
        <v>0</v>
      </c>
      <c r="BM193" s="198"/>
      <c r="BN193" s="199">
        <f t="shared" si="220"/>
        <v>43</v>
      </c>
      <c r="BO193" s="197">
        <f t="shared" si="221"/>
        <v>0</v>
      </c>
      <c r="BP193" s="198"/>
      <c r="BQ193" s="195">
        <f t="shared" si="222"/>
        <v>0</v>
      </c>
      <c r="BR193" s="196">
        <f t="shared" si="223"/>
        <v>0</v>
      </c>
      <c r="BS193" s="197">
        <f t="shared" si="224"/>
        <v>0</v>
      </c>
      <c r="BT193" s="195">
        <f t="shared" si="225"/>
        <v>0</v>
      </c>
      <c r="BU193" s="198"/>
      <c r="BV193" s="199">
        <f t="shared" si="226"/>
        <v>0</v>
      </c>
    </row>
    <row r="194" spans="1:74" s="367" customFormat="1" ht="12">
      <c r="A194" s="368">
        <v>142</v>
      </c>
      <c r="B194" s="369">
        <v>6</v>
      </c>
      <c r="C194" s="420" t="s">
        <v>352</v>
      </c>
      <c r="D194" s="247" t="s">
        <v>368</v>
      </c>
      <c r="E194" s="370">
        <v>27.6</v>
      </c>
      <c r="F194" s="249" t="s">
        <v>369</v>
      </c>
      <c r="G194" s="246" t="s">
        <v>132</v>
      </c>
      <c r="H194" s="246" t="s">
        <v>138</v>
      </c>
      <c r="I194" s="372">
        <v>609</v>
      </c>
      <c r="J194" s="372">
        <v>609</v>
      </c>
      <c r="K194" s="251" t="s">
        <v>127</v>
      </c>
      <c r="L194" s="252">
        <v>2</v>
      </c>
      <c r="M194" s="373">
        <v>4</v>
      </c>
      <c r="N194" s="445">
        <f t="shared" si="199"/>
        <v>4872</v>
      </c>
      <c r="O194" s="375"/>
      <c r="P194" s="254"/>
      <c r="Q194" s="255">
        <f t="shared" si="200"/>
        <v>2436</v>
      </c>
      <c r="R194" s="256"/>
      <c r="S194" s="257">
        <f t="shared" si="201"/>
        <v>0</v>
      </c>
      <c r="T194" s="258">
        <f t="shared" si="202"/>
        <v>304.5</v>
      </c>
      <c r="U194" s="255">
        <f t="shared" si="203"/>
        <v>0</v>
      </c>
      <c r="V194" s="257">
        <f t="shared" si="204"/>
        <v>2436</v>
      </c>
      <c r="W194" s="256"/>
      <c r="X194" s="259">
        <f t="shared" si="205"/>
        <v>304.5</v>
      </c>
      <c r="Y194" s="376">
        <f t="shared" si="206"/>
        <v>5481</v>
      </c>
      <c r="Z194" s="255">
        <f t="shared" si="207"/>
        <v>2436</v>
      </c>
      <c r="AA194" s="256"/>
      <c r="AB194" s="257">
        <f t="shared" si="208"/>
        <v>0</v>
      </c>
      <c r="AC194" s="258">
        <f t="shared" si="209"/>
        <v>304.5</v>
      </c>
      <c r="AD194" s="255">
        <f t="shared" si="210"/>
        <v>0</v>
      </c>
      <c r="AE194" s="257">
        <f t="shared" si="211"/>
        <v>2436</v>
      </c>
      <c r="AF194" s="377"/>
      <c r="AG194" s="259">
        <f t="shared" si="212"/>
        <v>304.5</v>
      </c>
      <c r="AH194" s="260">
        <f t="shared" si="213"/>
        <v>5481</v>
      </c>
      <c r="AI194" s="260">
        <f t="shared" si="214"/>
        <v>10962</v>
      </c>
      <c r="AJ194" s="414">
        <v>1</v>
      </c>
      <c r="AK194" s="415">
        <v>1</v>
      </c>
      <c r="AL194" s="415">
        <v>1</v>
      </c>
      <c r="AM194" s="416">
        <v>1</v>
      </c>
      <c r="AN194" s="189">
        <f t="shared" si="164"/>
        <v>0.5</v>
      </c>
      <c r="AO194" s="189">
        <f t="shared" si="165"/>
        <v>0.5</v>
      </c>
      <c r="AP194" s="189">
        <f t="shared" si="166"/>
        <v>0.5</v>
      </c>
      <c r="AQ194" s="189">
        <f t="shared" si="167"/>
        <v>0.5</v>
      </c>
      <c r="AR194" s="189">
        <f t="shared" si="168"/>
        <v>0.5</v>
      </c>
      <c r="AS194" s="341"/>
      <c r="AT194" s="378">
        <v>1</v>
      </c>
      <c r="AU194" s="379"/>
      <c r="AV194" s="380">
        <v>1</v>
      </c>
      <c r="AW194" s="378"/>
      <c r="AX194" s="379">
        <v>1</v>
      </c>
      <c r="AY194" s="380">
        <v>1</v>
      </c>
      <c r="AZ194" s="378">
        <v>1</v>
      </c>
      <c r="BA194" s="379"/>
      <c r="BB194" s="380">
        <v>1</v>
      </c>
      <c r="BC194" s="378"/>
      <c r="BD194" s="379">
        <v>1</v>
      </c>
      <c r="BE194" s="380">
        <v>1</v>
      </c>
      <c r="BG194" s="193">
        <f t="shared" si="215"/>
        <v>4872</v>
      </c>
      <c r="BH194" s="220"/>
      <c r="BI194" s="195">
        <f t="shared" si="216"/>
        <v>0</v>
      </c>
      <c r="BJ194" s="196">
        <f t="shared" si="217"/>
        <v>609</v>
      </c>
      <c r="BK194" s="197">
        <f t="shared" si="218"/>
        <v>0</v>
      </c>
      <c r="BL194" s="195">
        <f t="shared" si="219"/>
        <v>4872</v>
      </c>
      <c r="BM194" s="198"/>
      <c r="BN194" s="199">
        <f t="shared" si="220"/>
        <v>609</v>
      </c>
      <c r="BO194" s="197">
        <f t="shared" si="221"/>
        <v>4872</v>
      </c>
      <c r="BP194" s="198"/>
      <c r="BQ194" s="195">
        <f t="shared" si="222"/>
        <v>0</v>
      </c>
      <c r="BR194" s="196">
        <f t="shared" si="223"/>
        <v>609</v>
      </c>
      <c r="BS194" s="197">
        <f t="shared" si="224"/>
        <v>0</v>
      </c>
      <c r="BT194" s="195">
        <f t="shared" si="225"/>
        <v>4872</v>
      </c>
      <c r="BU194" s="198"/>
      <c r="BV194" s="199">
        <f t="shared" si="226"/>
        <v>609</v>
      </c>
    </row>
    <row r="195" spans="1:74" s="367" customFormat="1" ht="12">
      <c r="A195" s="368">
        <v>143</v>
      </c>
      <c r="B195" s="369">
        <v>6</v>
      </c>
      <c r="C195" s="420" t="s">
        <v>352</v>
      </c>
      <c r="D195" s="247" t="s">
        <v>370</v>
      </c>
      <c r="E195" s="370">
        <v>31.5</v>
      </c>
      <c r="F195" s="249" t="s">
        <v>371</v>
      </c>
      <c r="G195" s="246" t="s">
        <v>132</v>
      </c>
      <c r="H195" s="246" t="s">
        <v>138</v>
      </c>
      <c r="I195" s="372">
        <v>1173</v>
      </c>
      <c r="J195" s="372">
        <v>1173</v>
      </c>
      <c r="K195" s="251" t="s">
        <v>134</v>
      </c>
      <c r="L195" s="252">
        <v>2</v>
      </c>
      <c r="M195" s="373">
        <v>4</v>
      </c>
      <c r="N195" s="445">
        <f t="shared" si="199"/>
        <v>9384</v>
      </c>
      <c r="O195" s="375">
        <v>12</v>
      </c>
      <c r="P195" s="254">
        <f>MAX(I195:J195)*O195</f>
        <v>14076</v>
      </c>
      <c r="Q195" s="255">
        <f t="shared" si="200"/>
        <v>4692</v>
      </c>
      <c r="R195" s="257">
        <f>P195*AO195*AT195</f>
        <v>7038</v>
      </c>
      <c r="S195" s="257">
        <f t="shared" si="201"/>
        <v>0</v>
      </c>
      <c r="T195" s="258">
        <f t="shared" si="202"/>
        <v>586.5</v>
      </c>
      <c r="U195" s="255">
        <f t="shared" si="203"/>
        <v>0</v>
      </c>
      <c r="V195" s="257">
        <f t="shared" si="204"/>
        <v>4692</v>
      </c>
      <c r="W195" s="257">
        <f>P195*AQ195*AX195</f>
        <v>7038</v>
      </c>
      <c r="X195" s="259">
        <f t="shared" si="205"/>
        <v>586.5</v>
      </c>
      <c r="Y195" s="376">
        <f t="shared" si="206"/>
        <v>24633</v>
      </c>
      <c r="Z195" s="255">
        <f t="shared" si="207"/>
        <v>4692</v>
      </c>
      <c r="AA195" s="257">
        <f>P195*AO195*AZ195</f>
        <v>7038</v>
      </c>
      <c r="AB195" s="257">
        <f t="shared" si="208"/>
        <v>0</v>
      </c>
      <c r="AC195" s="258">
        <f t="shared" si="209"/>
        <v>586.5</v>
      </c>
      <c r="AD195" s="255">
        <f t="shared" si="210"/>
        <v>0</v>
      </c>
      <c r="AE195" s="257">
        <f t="shared" si="211"/>
        <v>4692</v>
      </c>
      <c r="AF195" s="257">
        <f>P195*AQ195*BD195</f>
        <v>7038</v>
      </c>
      <c r="AG195" s="259">
        <f t="shared" si="212"/>
        <v>586.5</v>
      </c>
      <c r="AH195" s="260">
        <f t="shared" si="213"/>
        <v>24633</v>
      </c>
      <c r="AI195" s="260">
        <f t="shared" si="214"/>
        <v>49266</v>
      </c>
      <c r="AJ195" s="414">
        <v>2</v>
      </c>
      <c r="AK195" s="415">
        <v>2</v>
      </c>
      <c r="AL195" s="415">
        <v>2</v>
      </c>
      <c r="AM195" s="416">
        <v>2</v>
      </c>
      <c r="AN195" s="189">
        <f t="shared" si="164"/>
        <v>0.5</v>
      </c>
      <c r="AO195" s="189">
        <f t="shared" si="165"/>
        <v>0.5</v>
      </c>
      <c r="AP195" s="189">
        <f t="shared" si="166"/>
        <v>0.5</v>
      </c>
      <c r="AQ195" s="189">
        <f t="shared" si="167"/>
        <v>0.5</v>
      </c>
      <c r="AR195" s="189">
        <f t="shared" si="168"/>
        <v>0.5</v>
      </c>
      <c r="AS195" s="341"/>
      <c r="AT195" s="378">
        <v>1</v>
      </c>
      <c r="AU195" s="379"/>
      <c r="AV195" s="380">
        <v>1</v>
      </c>
      <c r="AW195" s="378"/>
      <c r="AX195" s="379">
        <v>1</v>
      </c>
      <c r="AY195" s="380">
        <v>1</v>
      </c>
      <c r="AZ195" s="378">
        <v>1</v>
      </c>
      <c r="BA195" s="379"/>
      <c r="BB195" s="380">
        <v>1</v>
      </c>
      <c r="BC195" s="378"/>
      <c r="BD195" s="379">
        <v>1</v>
      </c>
      <c r="BE195" s="380">
        <v>1</v>
      </c>
      <c r="BG195" s="193">
        <f t="shared" si="215"/>
        <v>9384</v>
      </c>
      <c r="BH195" s="471">
        <f>P195*AT195</f>
        <v>14076</v>
      </c>
      <c r="BI195" s="195">
        <f t="shared" si="216"/>
        <v>0</v>
      </c>
      <c r="BJ195" s="196">
        <f t="shared" si="217"/>
        <v>1173</v>
      </c>
      <c r="BK195" s="197">
        <f t="shared" si="218"/>
        <v>0</v>
      </c>
      <c r="BL195" s="195">
        <f t="shared" si="219"/>
        <v>9384</v>
      </c>
      <c r="BM195" s="195">
        <f>P195*AX195</f>
        <v>14076</v>
      </c>
      <c r="BN195" s="199">
        <f t="shared" si="220"/>
        <v>1173</v>
      </c>
      <c r="BO195" s="472">
        <f t="shared" si="221"/>
        <v>9384</v>
      </c>
      <c r="BP195" s="473">
        <f>P195*AZ195</f>
        <v>14076</v>
      </c>
      <c r="BQ195" s="195">
        <f t="shared" si="222"/>
        <v>0</v>
      </c>
      <c r="BR195" s="196">
        <f t="shared" si="223"/>
        <v>1173</v>
      </c>
      <c r="BS195" s="197">
        <f t="shared" si="224"/>
        <v>0</v>
      </c>
      <c r="BT195" s="195">
        <f t="shared" si="225"/>
        <v>9384</v>
      </c>
      <c r="BU195" s="195">
        <f>P195*BD195</f>
        <v>14076</v>
      </c>
      <c r="BV195" s="199">
        <f t="shared" si="226"/>
        <v>1173</v>
      </c>
    </row>
    <row r="196" spans="1:74" s="367" customFormat="1" ht="12">
      <c r="A196" s="368">
        <v>144</v>
      </c>
      <c r="B196" s="369">
        <v>6</v>
      </c>
      <c r="C196" s="420" t="s">
        <v>352</v>
      </c>
      <c r="D196" s="247" t="s">
        <v>372</v>
      </c>
      <c r="E196" s="370">
        <v>48.6</v>
      </c>
      <c r="F196" s="249" t="s">
        <v>373</v>
      </c>
      <c r="G196" s="246" t="s">
        <v>132</v>
      </c>
      <c r="H196" s="246" t="s">
        <v>138</v>
      </c>
      <c r="I196" s="372">
        <v>1173.78</v>
      </c>
      <c r="J196" s="372">
        <v>1163.84</v>
      </c>
      <c r="K196" s="251" t="s">
        <v>127</v>
      </c>
      <c r="L196" s="252">
        <v>2</v>
      </c>
      <c r="M196" s="373">
        <v>4</v>
      </c>
      <c r="N196" s="445">
        <f t="shared" si="199"/>
        <v>9350.48</v>
      </c>
      <c r="O196" s="375"/>
      <c r="P196" s="254"/>
      <c r="Q196" s="255">
        <f t="shared" si="200"/>
        <v>4675.24</v>
      </c>
      <c r="R196" s="256"/>
      <c r="S196" s="257">
        <f t="shared" si="201"/>
        <v>0</v>
      </c>
      <c r="T196" s="258">
        <f t="shared" si="202"/>
        <v>586.89</v>
      </c>
      <c r="U196" s="255">
        <f t="shared" si="203"/>
        <v>0</v>
      </c>
      <c r="V196" s="257">
        <f t="shared" si="204"/>
        <v>4675.24</v>
      </c>
      <c r="W196" s="256"/>
      <c r="X196" s="259">
        <f t="shared" si="205"/>
        <v>586.89</v>
      </c>
      <c r="Y196" s="376">
        <f t="shared" si="206"/>
        <v>10524.259999999998</v>
      </c>
      <c r="Z196" s="255">
        <f t="shared" si="207"/>
        <v>4675.24</v>
      </c>
      <c r="AA196" s="256"/>
      <c r="AB196" s="257">
        <f t="shared" si="208"/>
        <v>0</v>
      </c>
      <c r="AC196" s="258">
        <f t="shared" si="209"/>
        <v>586.89</v>
      </c>
      <c r="AD196" s="255">
        <f t="shared" si="210"/>
        <v>0</v>
      </c>
      <c r="AE196" s="257">
        <f t="shared" si="211"/>
        <v>4675.24</v>
      </c>
      <c r="AF196" s="377"/>
      <c r="AG196" s="259">
        <f t="shared" si="212"/>
        <v>586.89</v>
      </c>
      <c r="AH196" s="260">
        <f t="shared" si="213"/>
        <v>10524.259999999998</v>
      </c>
      <c r="AI196" s="260">
        <f t="shared" si="214"/>
        <v>21048.519999999997</v>
      </c>
      <c r="AJ196" s="414">
        <v>1</v>
      </c>
      <c r="AK196" s="415">
        <v>1</v>
      </c>
      <c r="AL196" s="415">
        <v>1</v>
      </c>
      <c r="AM196" s="416">
        <v>1</v>
      </c>
      <c r="AN196" s="189">
        <f t="shared" si="164"/>
        <v>0.5</v>
      </c>
      <c r="AO196" s="189">
        <f t="shared" si="165"/>
        <v>0.5</v>
      </c>
      <c r="AP196" s="189">
        <f t="shared" si="166"/>
        <v>0.5</v>
      </c>
      <c r="AQ196" s="189">
        <f t="shared" si="167"/>
        <v>0.5</v>
      </c>
      <c r="AR196" s="189">
        <f t="shared" si="168"/>
        <v>0.5</v>
      </c>
      <c r="AS196" s="341"/>
      <c r="AT196" s="378">
        <v>1</v>
      </c>
      <c r="AU196" s="379"/>
      <c r="AV196" s="380">
        <v>1</v>
      </c>
      <c r="AW196" s="378"/>
      <c r="AX196" s="379">
        <v>1</v>
      </c>
      <c r="AY196" s="380">
        <v>1</v>
      </c>
      <c r="AZ196" s="378">
        <v>1</v>
      </c>
      <c r="BA196" s="379"/>
      <c r="BB196" s="380">
        <v>1</v>
      </c>
      <c r="BC196" s="378"/>
      <c r="BD196" s="379">
        <v>1</v>
      </c>
      <c r="BE196" s="380">
        <v>1</v>
      </c>
      <c r="BG196" s="193">
        <f t="shared" si="215"/>
        <v>9350.48</v>
      </c>
      <c r="BH196" s="220"/>
      <c r="BI196" s="195">
        <f t="shared" si="216"/>
        <v>0</v>
      </c>
      <c r="BJ196" s="196">
        <f t="shared" si="217"/>
        <v>1173.78</v>
      </c>
      <c r="BK196" s="197">
        <f t="shared" si="218"/>
        <v>0</v>
      </c>
      <c r="BL196" s="195">
        <f t="shared" si="219"/>
        <v>9350.48</v>
      </c>
      <c r="BM196" s="198"/>
      <c r="BN196" s="199">
        <f t="shared" si="220"/>
        <v>1173.78</v>
      </c>
      <c r="BO196" s="197">
        <f t="shared" si="221"/>
        <v>9350.48</v>
      </c>
      <c r="BP196" s="198"/>
      <c r="BQ196" s="195">
        <f t="shared" si="222"/>
        <v>0</v>
      </c>
      <c r="BR196" s="196">
        <f t="shared" si="223"/>
        <v>1173.78</v>
      </c>
      <c r="BS196" s="197">
        <f t="shared" si="224"/>
        <v>0</v>
      </c>
      <c r="BT196" s="195">
        <f t="shared" si="225"/>
        <v>9350.48</v>
      </c>
      <c r="BU196" s="198"/>
      <c r="BV196" s="199">
        <f t="shared" si="226"/>
        <v>1173.78</v>
      </c>
    </row>
    <row r="197" spans="1:74" s="367" customFormat="1" ht="12">
      <c r="A197" s="474">
        <v>145</v>
      </c>
      <c r="B197" s="448">
        <v>6</v>
      </c>
      <c r="C197" s="448" t="s">
        <v>352</v>
      </c>
      <c r="D197" s="202" t="s">
        <v>374</v>
      </c>
      <c r="E197" s="475">
        <v>53.8</v>
      </c>
      <c r="F197" s="204" t="s">
        <v>375</v>
      </c>
      <c r="G197" s="201" t="s">
        <v>132</v>
      </c>
      <c r="H197" s="201"/>
      <c r="I197" s="476">
        <v>49.6</v>
      </c>
      <c r="J197" s="476">
        <v>46.8</v>
      </c>
      <c r="K197" s="206" t="s">
        <v>127</v>
      </c>
      <c r="L197" s="207">
        <v>0.5</v>
      </c>
      <c r="M197" s="449">
        <v>5</v>
      </c>
      <c r="N197" s="447">
        <f t="shared" si="199"/>
        <v>482</v>
      </c>
      <c r="O197" s="477"/>
      <c r="P197" s="209"/>
      <c r="Q197" s="210">
        <f t="shared" si="200"/>
        <v>0</v>
      </c>
      <c r="R197" s="211"/>
      <c r="S197" s="212">
        <f t="shared" si="201"/>
        <v>0</v>
      </c>
      <c r="T197" s="213">
        <f t="shared" si="202"/>
        <v>0</v>
      </c>
      <c r="U197" s="210">
        <f t="shared" si="203"/>
        <v>241</v>
      </c>
      <c r="V197" s="212">
        <f t="shared" si="204"/>
        <v>0</v>
      </c>
      <c r="W197" s="211"/>
      <c r="X197" s="214">
        <f t="shared" si="205"/>
        <v>24.8</v>
      </c>
      <c r="Y197" s="348">
        <f t="shared" si="206"/>
        <v>265.8</v>
      </c>
      <c r="Z197" s="210">
        <f t="shared" si="207"/>
        <v>0</v>
      </c>
      <c r="AA197" s="211"/>
      <c r="AB197" s="212">
        <f t="shared" si="208"/>
        <v>0</v>
      </c>
      <c r="AC197" s="213">
        <f t="shared" si="209"/>
        <v>0</v>
      </c>
      <c r="AD197" s="210">
        <f t="shared" si="210"/>
        <v>0</v>
      </c>
      <c r="AE197" s="212">
        <f t="shared" si="211"/>
        <v>0</v>
      </c>
      <c r="AF197" s="349"/>
      <c r="AG197" s="214">
        <f t="shared" si="212"/>
        <v>0</v>
      </c>
      <c r="AH197" s="215">
        <f t="shared" si="213"/>
        <v>0</v>
      </c>
      <c r="AI197" s="215">
        <f t="shared" si="214"/>
        <v>265.8</v>
      </c>
      <c r="AJ197" s="425" t="s">
        <v>128</v>
      </c>
      <c r="AK197" s="426">
        <v>0.33</v>
      </c>
      <c r="AL197" s="426" t="s">
        <v>128</v>
      </c>
      <c r="AM197" s="427" t="s">
        <v>128</v>
      </c>
      <c r="AN197" s="189">
        <f t="shared" si="164"/>
        <v>0.5</v>
      </c>
      <c r="AO197" s="189">
        <f t="shared" si="165"/>
        <v>0.5</v>
      </c>
      <c r="AP197" s="189">
        <f t="shared" si="166"/>
        <v>0.5</v>
      </c>
      <c r="AQ197" s="189">
        <f t="shared" si="167"/>
        <v>0.5</v>
      </c>
      <c r="AR197" s="189">
        <f t="shared" si="168"/>
        <v>0.5</v>
      </c>
      <c r="AS197" s="341"/>
      <c r="AT197" s="350"/>
      <c r="AU197" s="351"/>
      <c r="AV197" s="352"/>
      <c r="AW197" s="350">
        <v>1</v>
      </c>
      <c r="AX197" s="351"/>
      <c r="AY197" s="352">
        <v>1</v>
      </c>
      <c r="AZ197" s="350"/>
      <c r="BA197" s="351"/>
      <c r="BB197" s="352"/>
      <c r="BC197" s="350"/>
      <c r="BD197" s="351"/>
      <c r="BE197" s="352"/>
      <c r="BG197" s="193">
        <f t="shared" si="215"/>
        <v>0</v>
      </c>
      <c r="BH197" s="220"/>
      <c r="BI197" s="195">
        <f t="shared" si="216"/>
        <v>0</v>
      </c>
      <c r="BJ197" s="196">
        <f t="shared" si="217"/>
        <v>0</v>
      </c>
      <c r="BK197" s="197">
        <f t="shared" si="218"/>
        <v>482</v>
      </c>
      <c r="BL197" s="195">
        <f t="shared" si="219"/>
        <v>0</v>
      </c>
      <c r="BM197" s="198"/>
      <c r="BN197" s="199">
        <f t="shared" si="220"/>
        <v>49.6</v>
      </c>
      <c r="BO197" s="197">
        <f t="shared" si="221"/>
        <v>0</v>
      </c>
      <c r="BP197" s="198"/>
      <c r="BQ197" s="195">
        <f t="shared" si="222"/>
        <v>0</v>
      </c>
      <c r="BR197" s="196">
        <f t="shared" si="223"/>
        <v>0</v>
      </c>
      <c r="BS197" s="197">
        <f t="shared" si="224"/>
        <v>0</v>
      </c>
      <c r="BT197" s="195">
        <f t="shared" si="225"/>
        <v>0</v>
      </c>
      <c r="BU197" s="198"/>
      <c r="BV197" s="199">
        <f t="shared" si="226"/>
        <v>0</v>
      </c>
    </row>
    <row r="198" spans="1:74" s="367" customFormat="1" ht="12">
      <c r="A198" s="360">
        <v>146</v>
      </c>
      <c r="B198" s="361">
        <v>6</v>
      </c>
      <c r="C198" s="361" t="s">
        <v>352</v>
      </c>
      <c r="D198" s="227" t="s">
        <v>376</v>
      </c>
      <c r="E198" s="362">
        <v>54.3</v>
      </c>
      <c r="F198" s="229" t="s">
        <v>375</v>
      </c>
      <c r="G198" s="226" t="s">
        <v>132</v>
      </c>
      <c r="H198" s="226" t="s">
        <v>133</v>
      </c>
      <c r="I198" s="364">
        <v>143</v>
      </c>
      <c r="J198" s="364">
        <v>144</v>
      </c>
      <c r="K198" s="231" t="s">
        <v>127</v>
      </c>
      <c r="L198" s="232">
        <v>1</v>
      </c>
      <c r="M198" s="365">
        <v>3</v>
      </c>
      <c r="N198" s="446">
        <f t="shared" si="199"/>
        <v>861</v>
      </c>
      <c r="O198" s="366"/>
      <c r="P198" s="234"/>
      <c r="Q198" s="235">
        <f t="shared" si="200"/>
        <v>0</v>
      </c>
      <c r="R198" s="236"/>
      <c r="S198" s="237">
        <f t="shared" si="201"/>
        <v>0</v>
      </c>
      <c r="T198" s="238">
        <f t="shared" si="202"/>
        <v>0</v>
      </c>
      <c r="U198" s="235">
        <f t="shared" si="203"/>
        <v>430.5</v>
      </c>
      <c r="V198" s="237">
        <f t="shared" si="204"/>
        <v>0</v>
      </c>
      <c r="W198" s="236"/>
      <c r="X198" s="239">
        <f t="shared" si="205"/>
        <v>72</v>
      </c>
      <c r="Y198" s="355">
        <f t="shared" si="206"/>
        <v>502.5</v>
      </c>
      <c r="Z198" s="235">
        <f t="shared" si="207"/>
        <v>0</v>
      </c>
      <c r="AA198" s="236"/>
      <c r="AB198" s="237">
        <f t="shared" si="208"/>
        <v>0</v>
      </c>
      <c r="AC198" s="238">
        <f t="shared" si="209"/>
        <v>0</v>
      </c>
      <c r="AD198" s="235">
        <f t="shared" si="210"/>
        <v>430.5</v>
      </c>
      <c r="AE198" s="237">
        <f t="shared" si="211"/>
        <v>0</v>
      </c>
      <c r="AF198" s="356"/>
      <c r="AG198" s="239">
        <f t="shared" si="212"/>
        <v>72</v>
      </c>
      <c r="AH198" s="240">
        <f t="shared" si="213"/>
        <v>502.5</v>
      </c>
      <c r="AI198" s="240">
        <f t="shared" si="214"/>
        <v>1005</v>
      </c>
      <c r="AJ198" s="421" t="s">
        <v>128</v>
      </c>
      <c r="AK198" s="422">
        <v>0.33</v>
      </c>
      <c r="AL198" s="422" t="s">
        <v>128</v>
      </c>
      <c r="AM198" s="423">
        <v>0.33</v>
      </c>
      <c r="AN198" s="189">
        <f t="shared" si="164"/>
        <v>0.5</v>
      </c>
      <c r="AO198" s="189">
        <f t="shared" si="165"/>
        <v>0.5</v>
      </c>
      <c r="AP198" s="189">
        <f t="shared" si="166"/>
        <v>0.5</v>
      </c>
      <c r="AQ198" s="189">
        <f t="shared" si="167"/>
        <v>0.5</v>
      </c>
      <c r="AR198" s="189">
        <f t="shared" si="168"/>
        <v>0.5</v>
      </c>
      <c r="AS198" s="341"/>
      <c r="AT198" s="357"/>
      <c r="AU198" s="358"/>
      <c r="AV198" s="359"/>
      <c r="AW198" s="357">
        <v>1</v>
      </c>
      <c r="AX198" s="358"/>
      <c r="AY198" s="359">
        <v>1</v>
      </c>
      <c r="AZ198" s="357"/>
      <c r="BA198" s="358"/>
      <c r="BB198" s="359"/>
      <c r="BC198" s="357">
        <v>1</v>
      </c>
      <c r="BD198" s="358"/>
      <c r="BE198" s="359">
        <v>1</v>
      </c>
      <c r="BG198" s="193">
        <f t="shared" si="215"/>
        <v>0</v>
      </c>
      <c r="BH198" s="220"/>
      <c r="BI198" s="195">
        <f t="shared" si="216"/>
        <v>0</v>
      </c>
      <c r="BJ198" s="196">
        <f t="shared" si="217"/>
        <v>0</v>
      </c>
      <c r="BK198" s="197">
        <f t="shared" si="218"/>
        <v>861</v>
      </c>
      <c r="BL198" s="195">
        <f t="shared" si="219"/>
        <v>0</v>
      </c>
      <c r="BM198" s="198"/>
      <c r="BN198" s="199">
        <f t="shared" si="220"/>
        <v>144</v>
      </c>
      <c r="BO198" s="197">
        <f t="shared" si="221"/>
        <v>0</v>
      </c>
      <c r="BP198" s="198"/>
      <c r="BQ198" s="195">
        <f t="shared" si="222"/>
        <v>0</v>
      </c>
      <c r="BR198" s="196">
        <f t="shared" si="223"/>
        <v>0</v>
      </c>
      <c r="BS198" s="197">
        <f t="shared" si="224"/>
        <v>861</v>
      </c>
      <c r="BT198" s="195">
        <f t="shared" si="225"/>
        <v>0</v>
      </c>
      <c r="BU198" s="198"/>
      <c r="BV198" s="199">
        <f t="shared" si="226"/>
        <v>144</v>
      </c>
    </row>
    <row r="199" spans="1:74" s="367" customFormat="1" ht="12">
      <c r="A199" s="360">
        <v>147</v>
      </c>
      <c r="B199" s="361">
        <v>6</v>
      </c>
      <c r="C199" s="361" t="s">
        <v>352</v>
      </c>
      <c r="D199" s="227" t="s">
        <v>377</v>
      </c>
      <c r="E199" s="362">
        <v>55.05</v>
      </c>
      <c r="F199" s="229" t="s">
        <v>375</v>
      </c>
      <c r="G199" s="226" t="s">
        <v>132</v>
      </c>
      <c r="H199" s="226" t="s">
        <v>133</v>
      </c>
      <c r="I199" s="364">
        <v>133.35</v>
      </c>
      <c r="J199" s="364">
        <v>133</v>
      </c>
      <c r="K199" s="231" t="s">
        <v>127</v>
      </c>
      <c r="L199" s="232">
        <v>1</v>
      </c>
      <c r="M199" s="365">
        <v>3</v>
      </c>
      <c r="N199" s="446">
        <f t="shared" si="199"/>
        <v>799.05</v>
      </c>
      <c r="O199" s="366"/>
      <c r="P199" s="234"/>
      <c r="Q199" s="235">
        <f t="shared" si="200"/>
        <v>0</v>
      </c>
      <c r="R199" s="236"/>
      <c r="S199" s="237">
        <f t="shared" si="201"/>
        <v>0</v>
      </c>
      <c r="T199" s="238">
        <f t="shared" si="202"/>
        <v>0</v>
      </c>
      <c r="U199" s="235">
        <f t="shared" si="203"/>
        <v>399.525</v>
      </c>
      <c r="V199" s="237">
        <f t="shared" si="204"/>
        <v>0</v>
      </c>
      <c r="W199" s="236"/>
      <c r="X199" s="239">
        <f t="shared" si="205"/>
        <v>66.675</v>
      </c>
      <c r="Y199" s="355">
        <f t="shared" si="206"/>
        <v>466.2</v>
      </c>
      <c r="Z199" s="235">
        <f t="shared" si="207"/>
        <v>0</v>
      </c>
      <c r="AA199" s="236"/>
      <c r="AB199" s="237">
        <f t="shared" si="208"/>
        <v>0</v>
      </c>
      <c r="AC199" s="238">
        <f t="shared" si="209"/>
        <v>0</v>
      </c>
      <c r="AD199" s="235">
        <f t="shared" si="210"/>
        <v>399.525</v>
      </c>
      <c r="AE199" s="237">
        <f t="shared" si="211"/>
        <v>0</v>
      </c>
      <c r="AF199" s="356"/>
      <c r="AG199" s="239">
        <f t="shared" si="212"/>
        <v>66.675</v>
      </c>
      <c r="AH199" s="240">
        <f t="shared" si="213"/>
        <v>466.2</v>
      </c>
      <c r="AI199" s="240">
        <f t="shared" si="214"/>
        <v>932.4</v>
      </c>
      <c r="AJ199" s="421" t="s">
        <v>128</v>
      </c>
      <c r="AK199" s="422">
        <v>0.33</v>
      </c>
      <c r="AL199" s="422" t="s">
        <v>128</v>
      </c>
      <c r="AM199" s="423">
        <v>0.33</v>
      </c>
      <c r="AN199" s="189">
        <f t="shared" si="164"/>
        <v>0.5</v>
      </c>
      <c r="AO199" s="189">
        <f t="shared" si="165"/>
        <v>0.5</v>
      </c>
      <c r="AP199" s="189">
        <f t="shared" si="166"/>
        <v>0.5</v>
      </c>
      <c r="AQ199" s="189">
        <f t="shared" si="167"/>
        <v>0.5</v>
      </c>
      <c r="AR199" s="189">
        <f t="shared" si="168"/>
        <v>0.5</v>
      </c>
      <c r="AS199" s="341"/>
      <c r="AT199" s="357"/>
      <c r="AU199" s="358"/>
      <c r="AV199" s="359"/>
      <c r="AW199" s="357">
        <v>1</v>
      </c>
      <c r="AX199" s="358"/>
      <c r="AY199" s="359">
        <v>1</v>
      </c>
      <c r="AZ199" s="357"/>
      <c r="BA199" s="358"/>
      <c r="BB199" s="359"/>
      <c r="BC199" s="357">
        <v>1</v>
      </c>
      <c r="BD199" s="358"/>
      <c r="BE199" s="359">
        <v>1</v>
      </c>
      <c r="BG199" s="193">
        <f t="shared" si="215"/>
        <v>0</v>
      </c>
      <c r="BH199" s="220"/>
      <c r="BI199" s="195">
        <f t="shared" si="216"/>
        <v>0</v>
      </c>
      <c r="BJ199" s="196">
        <f t="shared" si="217"/>
        <v>0</v>
      </c>
      <c r="BK199" s="197">
        <f t="shared" si="218"/>
        <v>799.05</v>
      </c>
      <c r="BL199" s="195">
        <f t="shared" si="219"/>
        <v>0</v>
      </c>
      <c r="BM199" s="198"/>
      <c r="BN199" s="199">
        <f t="shared" si="220"/>
        <v>133.35</v>
      </c>
      <c r="BO199" s="197">
        <f t="shared" si="221"/>
        <v>0</v>
      </c>
      <c r="BP199" s="198"/>
      <c r="BQ199" s="195">
        <f t="shared" si="222"/>
        <v>0</v>
      </c>
      <c r="BR199" s="196">
        <f t="shared" si="223"/>
        <v>0</v>
      </c>
      <c r="BS199" s="197">
        <f t="shared" si="224"/>
        <v>799.05</v>
      </c>
      <c r="BT199" s="195">
        <f t="shared" si="225"/>
        <v>0</v>
      </c>
      <c r="BU199" s="198"/>
      <c r="BV199" s="199">
        <f t="shared" si="226"/>
        <v>133.35</v>
      </c>
    </row>
    <row r="200" spans="1:74" s="367" customFormat="1" ht="12">
      <c r="A200" s="360">
        <v>148</v>
      </c>
      <c r="B200" s="361">
        <v>6</v>
      </c>
      <c r="C200" s="361" t="s">
        <v>352</v>
      </c>
      <c r="D200" s="227" t="s">
        <v>378</v>
      </c>
      <c r="E200" s="362">
        <v>55.45</v>
      </c>
      <c r="F200" s="229" t="s">
        <v>375</v>
      </c>
      <c r="G200" s="226" t="s">
        <v>132</v>
      </c>
      <c r="H200" s="226" t="s">
        <v>133</v>
      </c>
      <c r="I200" s="364">
        <v>280.55</v>
      </c>
      <c r="J200" s="364">
        <v>276.3</v>
      </c>
      <c r="K200" s="231" t="s">
        <v>127</v>
      </c>
      <c r="L200" s="232">
        <v>1</v>
      </c>
      <c r="M200" s="365">
        <v>3</v>
      </c>
      <c r="N200" s="446">
        <f t="shared" si="199"/>
        <v>1670.5500000000002</v>
      </c>
      <c r="O200" s="366"/>
      <c r="P200" s="234"/>
      <c r="Q200" s="235">
        <f t="shared" si="200"/>
        <v>0</v>
      </c>
      <c r="R200" s="236"/>
      <c r="S200" s="237">
        <f t="shared" si="201"/>
        <v>0</v>
      </c>
      <c r="T200" s="238">
        <f t="shared" si="202"/>
        <v>0</v>
      </c>
      <c r="U200" s="235">
        <f t="shared" si="203"/>
        <v>835.2750000000001</v>
      </c>
      <c r="V200" s="237">
        <f t="shared" si="204"/>
        <v>0</v>
      </c>
      <c r="W200" s="236"/>
      <c r="X200" s="239">
        <f t="shared" si="205"/>
        <v>140.275</v>
      </c>
      <c r="Y200" s="355">
        <f t="shared" si="206"/>
        <v>975.5500000000001</v>
      </c>
      <c r="Z200" s="235">
        <f t="shared" si="207"/>
        <v>0</v>
      </c>
      <c r="AA200" s="236"/>
      <c r="AB200" s="237">
        <f t="shared" si="208"/>
        <v>0</v>
      </c>
      <c r="AC200" s="238">
        <f t="shared" si="209"/>
        <v>0</v>
      </c>
      <c r="AD200" s="235">
        <f t="shared" si="210"/>
        <v>835.2750000000001</v>
      </c>
      <c r="AE200" s="237">
        <f t="shared" si="211"/>
        <v>0</v>
      </c>
      <c r="AF200" s="356"/>
      <c r="AG200" s="239">
        <f t="shared" si="212"/>
        <v>140.275</v>
      </c>
      <c r="AH200" s="240">
        <f t="shared" si="213"/>
        <v>975.5500000000001</v>
      </c>
      <c r="AI200" s="240">
        <f t="shared" si="214"/>
        <v>1951.1000000000001</v>
      </c>
      <c r="AJ200" s="421" t="s">
        <v>128</v>
      </c>
      <c r="AK200" s="422">
        <v>0.33</v>
      </c>
      <c r="AL200" s="422" t="s">
        <v>128</v>
      </c>
      <c r="AM200" s="423">
        <v>0.33</v>
      </c>
      <c r="AN200" s="189">
        <f t="shared" si="164"/>
        <v>0.5</v>
      </c>
      <c r="AO200" s="189">
        <f t="shared" si="165"/>
        <v>0.5</v>
      </c>
      <c r="AP200" s="189">
        <f t="shared" si="166"/>
        <v>0.5</v>
      </c>
      <c r="AQ200" s="189">
        <f t="shared" si="167"/>
        <v>0.5</v>
      </c>
      <c r="AR200" s="189">
        <f t="shared" si="168"/>
        <v>0.5</v>
      </c>
      <c r="AS200" s="341"/>
      <c r="AT200" s="357"/>
      <c r="AU200" s="358"/>
      <c r="AV200" s="359"/>
      <c r="AW200" s="357">
        <v>1</v>
      </c>
      <c r="AX200" s="358"/>
      <c r="AY200" s="359">
        <v>1</v>
      </c>
      <c r="AZ200" s="357"/>
      <c r="BA200" s="358"/>
      <c r="BB200" s="359"/>
      <c r="BC200" s="357">
        <v>1</v>
      </c>
      <c r="BD200" s="358"/>
      <c r="BE200" s="359">
        <v>1</v>
      </c>
      <c r="BG200" s="193">
        <f t="shared" si="215"/>
        <v>0</v>
      </c>
      <c r="BH200" s="220"/>
      <c r="BI200" s="195">
        <f t="shared" si="216"/>
        <v>0</v>
      </c>
      <c r="BJ200" s="196">
        <f t="shared" si="217"/>
        <v>0</v>
      </c>
      <c r="BK200" s="197">
        <f t="shared" si="218"/>
        <v>1670.5500000000002</v>
      </c>
      <c r="BL200" s="195">
        <f t="shared" si="219"/>
        <v>0</v>
      </c>
      <c r="BM200" s="198"/>
      <c r="BN200" s="199">
        <f t="shared" si="220"/>
        <v>280.55</v>
      </c>
      <c r="BO200" s="197">
        <f t="shared" si="221"/>
        <v>0</v>
      </c>
      <c r="BP200" s="198"/>
      <c r="BQ200" s="195">
        <f t="shared" si="222"/>
        <v>0</v>
      </c>
      <c r="BR200" s="196">
        <f t="shared" si="223"/>
        <v>0</v>
      </c>
      <c r="BS200" s="197">
        <f t="shared" si="224"/>
        <v>1670.5500000000002</v>
      </c>
      <c r="BT200" s="195">
        <f t="shared" si="225"/>
        <v>0</v>
      </c>
      <c r="BU200" s="198"/>
      <c r="BV200" s="199">
        <f t="shared" si="226"/>
        <v>280.55</v>
      </c>
    </row>
    <row r="201" spans="1:74" s="367" customFormat="1" ht="12">
      <c r="A201" s="360">
        <v>149</v>
      </c>
      <c r="B201" s="361">
        <v>6</v>
      </c>
      <c r="C201" s="361" t="s">
        <v>352</v>
      </c>
      <c r="D201" s="227" t="s">
        <v>379</v>
      </c>
      <c r="E201" s="362">
        <v>56.9</v>
      </c>
      <c r="F201" s="229" t="s">
        <v>375</v>
      </c>
      <c r="G201" s="226" t="s">
        <v>132</v>
      </c>
      <c r="H201" s="226" t="s">
        <v>133</v>
      </c>
      <c r="I201" s="364">
        <v>248.8</v>
      </c>
      <c r="J201" s="364">
        <v>237.45</v>
      </c>
      <c r="K201" s="231" t="s">
        <v>127</v>
      </c>
      <c r="L201" s="232">
        <v>1</v>
      </c>
      <c r="M201" s="365">
        <v>3</v>
      </c>
      <c r="N201" s="446">
        <f t="shared" si="199"/>
        <v>1458.75</v>
      </c>
      <c r="O201" s="366"/>
      <c r="P201" s="234"/>
      <c r="Q201" s="235">
        <f t="shared" si="200"/>
        <v>0</v>
      </c>
      <c r="R201" s="236"/>
      <c r="S201" s="237">
        <f t="shared" si="201"/>
        <v>0</v>
      </c>
      <c r="T201" s="238">
        <f t="shared" si="202"/>
        <v>0</v>
      </c>
      <c r="U201" s="235">
        <f t="shared" si="203"/>
        <v>729.375</v>
      </c>
      <c r="V201" s="237">
        <f t="shared" si="204"/>
        <v>0</v>
      </c>
      <c r="W201" s="236"/>
      <c r="X201" s="239">
        <f t="shared" si="205"/>
        <v>124.4</v>
      </c>
      <c r="Y201" s="355">
        <f t="shared" si="206"/>
        <v>853.775</v>
      </c>
      <c r="Z201" s="235">
        <f t="shared" si="207"/>
        <v>0</v>
      </c>
      <c r="AA201" s="236"/>
      <c r="AB201" s="237">
        <f t="shared" si="208"/>
        <v>0</v>
      </c>
      <c r="AC201" s="238">
        <f t="shared" si="209"/>
        <v>0</v>
      </c>
      <c r="AD201" s="235">
        <f t="shared" si="210"/>
        <v>729.375</v>
      </c>
      <c r="AE201" s="237">
        <f t="shared" si="211"/>
        <v>0</v>
      </c>
      <c r="AF201" s="356"/>
      <c r="AG201" s="239">
        <f t="shared" si="212"/>
        <v>124.4</v>
      </c>
      <c r="AH201" s="240">
        <f t="shared" si="213"/>
        <v>853.775</v>
      </c>
      <c r="AI201" s="240">
        <f t="shared" si="214"/>
        <v>1707.55</v>
      </c>
      <c r="AJ201" s="421" t="s">
        <v>128</v>
      </c>
      <c r="AK201" s="422">
        <v>0.33</v>
      </c>
      <c r="AL201" s="422" t="s">
        <v>128</v>
      </c>
      <c r="AM201" s="423">
        <v>0.33</v>
      </c>
      <c r="AN201" s="189">
        <f t="shared" si="164"/>
        <v>0.5</v>
      </c>
      <c r="AO201" s="189">
        <f t="shared" si="165"/>
        <v>0.5</v>
      </c>
      <c r="AP201" s="189">
        <f t="shared" si="166"/>
        <v>0.5</v>
      </c>
      <c r="AQ201" s="189">
        <f t="shared" si="167"/>
        <v>0.5</v>
      </c>
      <c r="AR201" s="189">
        <f t="shared" si="168"/>
        <v>0.5</v>
      </c>
      <c r="AS201" s="341"/>
      <c r="AT201" s="357"/>
      <c r="AU201" s="358"/>
      <c r="AV201" s="359"/>
      <c r="AW201" s="357">
        <v>1</v>
      </c>
      <c r="AX201" s="358"/>
      <c r="AY201" s="359">
        <v>1</v>
      </c>
      <c r="AZ201" s="357"/>
      <c r="BA201" s="358"/>
      <c r="BB201" s="359"/>
      <c r="BC201" s="357">
        <v>1</v>
      </c>
      <c r="BD201" s="358"/>
      <c r="BE201" s="359">
        <v>1</v>
      </c>
      <c r="BG201" s="193">
        <f t="shared" si="215"/>
        <v>0</v>
      </c>
      <c r="BH201" s="220"/>
      <c r="BI201" s="195">
        <f t="shared" si="216"/>
        <v>0</v>
      </c>
      <c r="BJ201" s="196">
        <f t="shared" si="217"/>
        <v>0</v>
      </c>
      <c r="BK201" s="197">
        <f t="shared" si="218"/>
        <v>1458.75</v>
      </c>
      <c r="BL201" s="195">
        <f t="shared" si="219"/>
        <v>0</v>
      </c>
      <c r="BM201" s="198"/>
      <c r="BN201" s="199">
        <f t="shared" si="220"/>
        <v>248.8</v>
      </c>
      <c r="BO201" s="197">
        <f t="shared" si="221"/>
        <v>0</v>
      </c>
      <c r="BP201" s="198"/>
      <c r="BQ201" s="195">
        <f t="shared" si="222"/>
        <v>0</v>
      </c>
      <c r="BR201" s="196">
        <f t="shared" si="223"/>
        <v>0</v>
      </c>
      <c r="BS201" s="197">
        <f t="shared" si="224"/>
        <v>1458.75</v>
      </c>
      <c r="BT201" s="195">
        <f t="shared" si="225"/>
        <v>0</v>
      </c>
      <c r="BU201" s="198"/>
      <c r="BV201" s="199">
        <f t="shared" si="226"/>
        <v>248.8</v>
      </c>
    </row>
    <row r="202" spans="1:74" ht="12">
      <c r="A202" s="225">
        <v>150</v>
      </c>
      <c r="B202" s="226">
        <v>6</v>
      </c>
      <c r="C202" s="226" t="s">
        <v>380</v>
      </c>
      <c r="D202" s="227" t="s">
        <v>381</v>
      </c>
      <c r="E202" s="228">
        <v>6.11</v>
      </c>
      <c r="F202" s="229" t="s">
        <v>382</v>
      </c>
      <c r="G202" s="226" t="s">
        <v>132</v>
      </c>
      <c r="H202" s="226" t="s">
        <v>133</v>
      </c>
      <c r="I202" s="230">
        <v>348</v>
      </c>
      <c r="J202" s="230">
        <f>I202</f>
        <v>348</v>
      </c>
      <c r="K202" s="384" t="s">
        <v>127</v>
      </c>
      <c r="L202" s="232">
        <v>1</v>
      </c>
      <c r="M202" s="233">
        <v>3</v>
      </c>
      <c r="N202" s="446">
        <f t="shared" si="199"/>
        <v>2088</v>
      </c>
      <c r="O202" s="354"/>
      <c r="P202" s="234"/>
      <c r="Q202" s="235">
        <f t="shared" si="200"/>
        <v>0</v>
      </c>
      <c r="R202" s="236"/>
      <c r="S202" s="237">
        <f t="shared" si="201"/>
        <v>0</v>
      </c>
      <c r="T202" s="238">
        <f t="shared" si="202"/>
        <v>0</v>
      </c>
      <c r="U202" s="235">
        <f t="shared" si="203"/>
        <v>1044</v>
      </c>
      <c r="V202" s="237">
        <f t="shared" si="204"/>
        <v>0</v>
      </c>
      <c r="W202" s="236"/>
      <c r="X202" s="239">
        <f t="shared" si="205"/>
        <v>174</v>
      </c>
      <c r="Y202" s="355">
        <f t="shared" si="206"/>
        <v>1218</v>
      </c>
      <c r="Z202" s="235">
        <f t="shared" si="207"/>
        <v>0</v>
      </c>
      <c r="AA202" s="236"/>
      <c r="AB202" s="237">
        <f t="shared" si="208"/>
        <v>0</v>
      </c>
      <c r="AC202" s="238">
        <f t="shared" si="209"/>
        <v>0</v>
      </c>
      <c r="AD202" s="235">
        <f t="shared" si="210"/>
        <v>1044</v>
      </c>
      <c r="AE202" s="237">
        <f t="shared" si="211"/>
        <v>0</v>
      </c>
      <c r="AF202" s="356"/>
      <c r="AG202" s="239">
        <f t="shared" si="212"/>
        <v>174</v>
      </c>
      <c r="AH202" s="240">
        <f t="shared" si="213"/>
        <v>1218</v>
      </c>
      <c r="AI202" s="240">
        <f t="shared" si="214"/>
        <v>2436</v>
      </c>
      <c r="AJ202" s="421" t="s">
        <v>128</v>
      </c>
      <c r="AK202" s="422">
        <v>0.5</v>
      </c>
      <c r="AL202" s="422" t="s">
        <v>128</v>
      </c>
      <c r="AM202" s="423">
        <v>0.5</v>
      </c>
      <c r="AN202" s="189">
        <f t="shared" si="164"/>
        <v>0.5</v>
      </c>
      <c r="AO202" s="189">
        <f t="shared" si="165"/>
        <v>0.5</v>
      </c>
      <c r="AP202" s="189">
        <f t="shared" si="166"/>
        <v>0.5</v>
      </c>
      <c r="AQ202" s="189">
        <f t="shared" si="167"/>
        <v>0.5</v>
      </c>
      <c r="AR202" s="189">
        <f t="shared" si="168"/>
        <v>0.5</v>
      </c>
      <c r="AS202" s="341"/>
      <c r="AT202" s="357"/>
      <c r="AU202" s="358"/>
      <c r="AV202" s="359"/>
      <c r="AW202" s="357">
        <v>1</v>
      </c>
      <c r="AX202" s="358"/>
      <c r="AY202" s="359">
        <v>1</v>
      </c>
      <c r="AZ202" s="357"/>
      <c r="BA202" s="358"/>
      <c r="BB202" s="359"/>
      <c r="BC202" s="357">
        <v>1</v>
      </c>
      <c r="BD202" s="358"/>
      <c r="BE202" s="359">
        <v>1</v>
      </c>
      <c r="BG202" s="193">
        <f t="shared" si="215"/>
        <v>0</v>
      </c>
      <c r="BH202" s="220"/>
      <c r="BI202" s="195">
        <f t="shared" si="216"/>
        <v>0</v>
      </c>
      <c r="BJ202" s="196">
        <f t="shared" si="217"/>
        <v>0</v>
      </c>
      <c r="BK202" s="197">
        <f t="shared" si="218"/>
        <v>2088</v>
      </c>
      <c r="BL202" s="195">
        <f t="shared" si="219"/>
        <v>0</v>
      </c>
      <c r="BM202" s="198"/>
      <c r="BN202" s="199">
        <f t="shared" si="220"/>
        <v>348</v>
      </c>
      <c r="BO202" s="197">
        <f t="shared" si="221"/>
        <v>0</v>
      </c>
      <c r="BP202" s="198"/>
      <c r="BQ202" s="195">
        <f t="shared" si="222"/>
        <v>0</v>
      </c>
      <c r="BR202" s="196">
        <f t="shared" si="223"/>
        <v>0</v>
      </c>
      <c r="BS202" s="197">
        <f t="shared" si="224"/>
        <v>2088</v>
      </c>
      <c r="BT202" s="195">
        <f t="shared" si="225"/>
        <v>0</v>
      </c>
      <c r="BU202" s="198"/>
      <c r="BV202" s="199">
        <f t="shared" si="226"/>
        <v>348</v>
      </c>
    </row>
    <row r="203" spans="1:74" ht="12">
      <c r="A203" s="200">
        <v>151</v>
      </c>
      <c r="B203" s="201">
        <v>6</v>
      </c>
      <c r="C203" s="201" t="s">
        <v>383</v>
      </c>
      <c r="D203" s="202" t="s">
        <v>384</v>
      </c>
      <c r="E203" s="203">
        <v>4.811</v>
      </c>
      <c r="F203" s="204" t="s">
        <v>385</v>
      </c>
      <c r="G203" s="201" t="s">
        <v>126</v>
      </c>
      <c r="H203" s="201"/>
      <c r="I203" s="205">
        <v>186</v>
      </c>
      <c r="J203" s="205">
        <f>I203</f>
        <v>186</v>
      </c>
      <c r="K203" s="382" t="s">
        <v>127</v>
      </c>
      <c r="L203" s="207">
        <v>0.5</v>
      </c>
      <c r="M203" s="208">
        <v>3</v>
      </c>
      <c r="N203" s="447">
        <f t="shared" si="199"/>
        <v>1116</v>
      </c>
      <c r="O203" s="347"/>
      <c r="P203" s="209"/>
      <c r="Q203" s="210">
        <f t="shared" si="200"/>
        <v>0</v>
      </c>
      <c r="R203" s="211"/>
      <c r="S203" s="212">
        <f t="shared" si="201"/>
        <v>0</v>
      </c>
      <c r="T203" s="213">
        <f t="shared" si="202"/>
        <v>0</v>
      </c>
      <c r="U203" s="210">
        <f t="shared" si="203"/>
        <v>558</v>
      </c>
      <c r="V203" s="212">
        <f t="shared" si="204"/>
        <v>0</v>
      </c>
      <c r="W203" s="211"/>
      <c r="X203" s="214">
        <f t="shared" si="205"/>
        <v>93</v>
      </c>
      <c r="Y203" s="348">
        <f t="shared" si="206"/>
        <v>651</v>
      </c>
      <c r="Z203" s="210">
        <f t="shared" si="207"/>
        <v>0</v>
      </c>
      <c r="AA203" s="211"/>
      <c r="AB203" s="212">
        <f t="shared" si="208"/>
        <v>0</v>
      </c>
      <c r="AC203" s="213">
        <f t="shared" si="209"/>
        <v>0</v>
      </c>
      <c r="AD203" s="210">
        <f t="shared" si="210"/>
        <v>0</v>
      </c>
      <c r="AE203" s="212">
        <f t="shared" si="211"/>
        <v>0</v>
      </c>
      <c r="AF203" s="349"/>
      <c r="AG203" s="214">
        <f t="shared" si="212"/>
        <v>0</v>
      </c>
      <c r="AH203" s="215">
        <f t="shared" si="213"/>
        <v>0</v>
      </c>
      <c r="AI203" s="215">
        <f t="shared" si="214"/>
        <v>651</v>
      </c>
      <c r="AJ203" s="425"/>
      <c r="AK203" s="426">
        <v>0.5</v>
      </c>
      <c r="AL203" s="426" t="s">
        <v>128</v>
      </c>
      <c r="AM203" s="427" t="s">
        <v>128</v>
      </c>
      <c r="AN203" s="189">
        <f t="shared" si="164"/>
        <v>0.5</v>
      </c>
      <c r="AO203" s="189">
        <f t="shared" si="165"/>
        <v>0.5</v>
      </c>
      <c r="AP203" s="189">
        <f t="shared" si="166"/>
        <v>0.5</v>
      </c>
      <c r="AQ203" s="189">
        <f t="shared" si="167"/>
        <v>0.5</v>
      </c>
      <c r="AR203" s="189">
        <f t="shared" si="168"/>
        <v>0.5</v>
      </c>
      <c r="AS203" s="341"/>
      <c r="AT203" s="350"/>
      <c r="AU203" s="351"/>
      <c r="AV203" s="352"/>
      <c r="AW203" s="350">
        <v>1</v>
      </c>
      <c r="AX203" s="351"/>
      <c r="AY203" s="352">
        <v>1</v>
      </c>
      <c r="AZ203" s="350"/>
      <c r="BA203" s="351"/>
      <c r="BB203" s="352"/>
      <c r="BC203" s="350"/>
      <c r="BD203" s="351"/>
      <c r="BE203" s="352"/>
      <c r="BG203" s="193">
        <f t="shared" si="215"/>
        <v>0</v>
      </c>
      <c r="BH203" s="220"/>
      <c r="BI203" s="195">
        <f t="shared" si="216"/>
        <v>0</v>
      </c>
      <c r="BJ203" s="196">
        <f t="shared" si="217"/>
        <v>0</v>
      </c>
      <c r="BK203" s="197">
        <f t="shared" si="218"/>
        <v>1116</v>
      </c>
      <c r="BL203" s="195">
        <f t="shared" si="219"/>
        <v>0</v>
      </c>
      <c r="BM203" s="198"/>
      <c r="BN203" s="199">
        <f t="shared" si="220"/>
        <v>186</v>
      </c>
      <c r="BO203" s="197">
        <f t="shared" si="221"/>
        <v>0</v>
      </c>
      <c r="BP203" s="198"/>
      <c r="BQ203" s="195">
        <f t="shared" si="222"/>
        <v>0</v>
      </c>
      <c r="BR203" s="196">
        <f t="shared" si="223"/>
        <v>0</v>
      </c>
      <c r="BS203" s="197">
        <f t="shared" si="224"/>
        <v>0</v>
      </c>
      <c r="BT203" s="195">
        <f t="shared" si="225"/>
        <v>0</v>
      </c>
      <c r="BU203" s="198"/>
      <c r="BV203" s="199">
        <f t="shared" si="226"/>
        <v>0</v>
      </c>
    </row>
    <row r="204" spans="1:74" s="367" customFormat="1" ht="12">
      <c r="A204" s="368">
        <v>152</v>
      </c>
      <c r="B204" s="369">
        <v>6</v>
      </c>
      <c r="C204" s="420" t="s">
        <v>386</v>
      </c>
      <c r="D204" s="247" t="s">
        <v>387</v>
      </c>
      <c r="E204" s="370">
        <v>4.15</v>
      </c>
      <c r="F204" s="249" t="s">
        <v>369</v>
      </c>
      <c r="G204" s="246" t="s">
        <v>132</v>
      </c>
      <c r="H204" s="246" t="s">
        <v>138</v>
      </c>
      <c r="I204" s="372">
        <v>537.8</v>
      </c>
      <c r="J204" s="372">
        <v>558.15</v>
      </c>
      <c r="K204" s="251" t="s">
        <v>127</v>
      </c>
      <c r="L204" s="252">
        <v>2</v>
      </c>
      <c r="M204" s="373">
        <v>3</v>
      </c>
      <c r="N204" s="445">
        <f t="shared" si="199"/>
        <v>3287.8499999999995</v>
      </c>
      <c r="O204" s="375"/>
      <c r="P204" s="254"/>
      <c r="Q204" s="255">
        <f t="shared" si="200"/>
        <v>1643.9249999999997</v>
      </c>
      <c r="R204" s="256"/>
      <c r="S204" s="257">
        <f t="shared" si="201"/>
        <v>0</v>
      </c>
      <c r="T204" s="258">
        <f t="shared" si="202"/>
        <v>279.075</v>
      </c>
      <c r="U204" s="255">
        <f t="shared" si="203"/>
        <v>0</v>
      </c>
      <c r="V204" s="257">
        <f t="shared" si="204"/>
        <v>1643.9249999999997</v>
      </c>
      <c r="W204" s="256"/>
      <c r="X204" s="259">
        <f t="shared" si="205"/>
        <v>279.075</v>
      </c>
      <c r="Y204" s="376">
        <f t="shared" si="206"/>
        <v>3845.999999999999</v>
      </c>
      <c r="Z204" s="255">
        <f t="shared" si="207"/>
        <v>1643.9249999999997</v>
      </c>
      <c r="AA204" s="256"/>
      <c r="AB204" s="257">
        <f t="shared" si="208"/>
        <v>0</v>
      </c>
      <c r="AC204" s="258">
        <f t="shared" si="209"/>
        <v>279.075</v>
      </c>
      <c r="AD204" s="255">
        <f t="shared" si="210"/>
        <v>0</v>
      </c>
      <c r="AE204" s="257">
        <f t="shared" si="211"/>
        <v>1643.9249999999997</v>
      </c>
      <c r="AF204" s="377"/>
      <c r="AG204" s="259">
        <f t="shared" si="212"/>
        <v>279.075</v>
      </c>
      <c r="AH204" s="260">
        <f t="shared" si="213"/>
        <v>3845.999999999999</v>
      </c>
      <c r="AI204" s="260">
        <f t="shared" si="214"/>
        <v>7691.999999999998</v>
      </c>
      <c r="AJ204" s="414">
        <v>1</v>
      </c>
      <c r="AK204" s="415">
        <v>1</v>
      </c>
      <c r="AL204" s="415">
        <v>1</v>
      </c>
      <c r="AM204" s="416">
        <v>1</v>
      </c>
      <c r="AN204" s="189">
        <f t="shared" si="164"/>
        <v>0.5</v>
      </c>
      <c r="AO204" s="189">
        <f t="shared" si="165"/>
        <v>0.5</v>
      </c>
      <c r="AP204" s="189">
        <f t="shared" si="166"/>
        <v>0.5</v>
      </c>
      <c r="AQ204" s="189">
        <f t="shared" si="167"/>
        <v>0.5</v>
      </c>
      <c r="AR204" s="189">
        <f t="shared" si="168"/>
        <v>0.5</v>
      </c>
      <c r="AS204" s="341"/>
      <c r="AT204" s="378">
        <v>1</v>
      </c>
      <c r="AU204" s="379"/>
      <c r="AV204" s="380">
        <v>1</v>
      </c>
      <c r="AW204" s="378"/>
      <c r="AX204" s="379">
        <v>1</v>
      </c>
      <c r="AY204" s="380">
        <v>1</v>
      </c>
      <c r="AZ204" s="378">
        <v>1</v>
      </c>
      <c r="BA204" s="379"/>
      <c r="BB204" s="380">
        <v>1</v>
      </c>
      <c r="BC204" s="378"/>
      <c r="BD204" s="379">
        <v>1</v>
      </c>
      <c r="BE204" s="380">
        <v>1</v>
      </c>
      <c r="BG204" s="193">
        <f t="shared" si="215"/>
        <v>3287.8499999999995</v>
      </c>
      <c r="BH204" s="220"/>
      <c r="BI204" s="195">
        <f t="shared" si="216"/>
        <v>0</v>
      </c>
      <c r="BJ204" s="196">
        <f t="shared" si="217"/>
        <v>558.15</v>
      </c>
      <c r="BK204" s="197">
        <f t="shared" si="218"/>
        <v>0</v>
      </c>
      <c r="BL204" s="195">
        <f t="shared" si="219"/>
        <v>3287.8499999999995</v>
      </c>
      <c r="BM204" s="198"/>
      <c r="BN204" s="199">
        <f t="shared" si="220"/>
        <v>558.15</v>
      </c>
      <c r="BO204" s="197">
        <f t="shared" si="221"/>
        <v>3287.8499999999995</v>
      </c>
      <c r="BP204" s="198"/>
      <c r="BQ204" s="195">
        <f t="shared" si="222"/>
        <v>0</v>
      </c>
      <c r="BR204" s="196">
        <f t="shared" si="223"/>
        <v>558.15</v>
      </c>
      <c r="BS204" s="197">
        <f t="shared" si="224"/>
        <v>0</v>
      </c>
      <c r="BT204" s="195">
        <f t="shared" si="225"/>
        <v>3287.8499999999995</v>
      </c>
      <c r="BU204" s="198"/>
      <c r="BV204" s="199">
        <f t="shared" si="226"/>
        <v>558.15</v>
      </c>
    </row>
    <row r="205" spans="1:74" s="367" customFormat="1" ht="12">
      <c r="A205" s="474">
        <v>153</v>
      </c>
      <c r="B205" s="448">
        <v>6</v>
      </c>
      <c r="C205" s="424" t="s">
        <v>386</v>
      </c>
      <c r="D205" s="202" t="s">
        <v>388</v>
      </c>
      <c r="E205" s="475">
        <v>5.1</v>
      </c>
      <c r="F205" s="204" t="s">
        <v>369</v>
      </c>
      <c r="G205" s="201" t="s">
        <v>126</v>
      </c>
      <c r="H205" s="201"/>
      <c r="I205" s="476">
        <v>0</v>
      </c>
      <c r="J205" s="476">
        <v>50</v>
      </c>
      <c r="K205" s="206" t="s">
        <v>127</v>
      </c>
      <c r="L205" s="207">
        <v>0.5</v>
      </c>
      <c r="M205" s="449">
        <v>3</v>
      </c>
      <c r="N205" s="447">
        <f t="shared" si="199"/>
        <v>150</v>
      </c>
      <c r="O205" s="477"/>
      <c r="P205" s="209"/>
      <c r="Q205" s="210">
        <f t="shared" si="200"/>
        <v>0</v>
      </c>
      <c r="R205" s="211"/>
      <c r="S205" s="212">
        <f t="shared" si="201"/>
        <v>0</v>
      </c>
      <c r="T205" s="213">
        <f t="shared" si="202"/>
        <v>0</v>
      </c>
      <c r="U205" s="210">
        <f t="shared" si="203"/>
        <v>75</v>
      </c>
      <c r="V205" s="212">
        <f t="shared" si="204"/>
        <v>0</v>
      </c>
      <c r="W205" s="211"/>
      <c r="X205" s="214">
        <f t="shared" si="205"/>
        <v>25</v>
      </c>
      <c r="Y205" s="348">
        <f t="shared" si="206"/>
        <v>100</v>
      </c>
      <c r="Z205" s="210">
        <f t="shared" si="207"/>
        <v>0</v>
      </c>
      <c r="AA205" s="211"/>
      <c r="AB205" s="212">
        <f t="shared" si="208"/>
        <v>0</v>
      </c>
      <c r="AC205" s="213">
        <f t="shared" si="209"/>
        <v>0</v>
      </c>
      <c r="AD205" s="210">
        <f t="shared" si="210"/>
        <v>0</v>
      </c>
      <c r="AE205" s="212">
        <f t="shared" si="211"/>
        <v>0</v>
      </c>
      <c r="AF205" s="349"/>
      <c r="AG205" s="214">
        <f t="shared" si="212"/>
        <v>0</v>
      </c>
      <c r="AH205" s="215">
        <f t="shared" si="213"/>
        <v>0</v>
      </c>
      <c r="AI205" s="215">
        <f t="shared" si="214"/>
        <v>100</v>
      </c>
      <c r="AJ205" s="425"/>
      <c r="AK205" s="426">
        <v>0.25</v>
      </c>
      <c r="AL205" s="426"/>
      <c r="AM205" s="427" t="s">
        <v>128</v>
      </c>
      <c r="AN205" s="189">
        <f t="shared" si="164"/>
        <v>0.5</v>
      </c>
      <c r="AO205" s="189">
        <f t="shared" si="165"/>
        <v>0.5</v>
      </c>
      <c r="AP205" s="189">
        <f t="shared" si="166"/>
        <v>0.5</v>
      </c>
      <c r="AQ205" s="189">
        <f t="shared" si="167"/>
        <v>0.5</v>
      </c>
      <c r="AR205" s="189">
        <f t="shared" si="168"/>
        <v>0.5</v>
      </c>
      <c r="AS205" s="341"/>
      <c r="AT205" s="350"/>
      <c r="AU205" s="351"/>
      <c r="AV205" s="352"/>
      <c r="AW205" s="350">
        <v>1</v>
      </c>
      <c r="AX205" s="351"/>
      <c r="AY205" s="352">
        <v>1</v>
      </c>
      <c r="AZ205" s="350"/>
      <c r="BA205" s="351"/>
      <c r="BB205" s="352"/>
      <c r="BC205" s="350"/>
      <c r="BD205" s="351"/>
      <c r="BE205" s="352"/>
      <c r="BG205" s="193">
        <f t="shared" si="215"/>
        <v>0</v>
      </c>
      <c r="BH205" s="220"/>
      <c r="BI205" s="195">
        <f t="shared" si="216"/>
        <v>0</v>
      </c>
      <c r="BJ205" s="196">
        <f t="shared" si="217"/>
        <v>0</v>
      </c>
      <c r="BK205" s="197">
        <f t="shared" si="218"/>
        <v>150</v>
      </c>
      <c r="BL205" s="195">
        <f t="shared" si="219"/>
        <v>0</v>
      </c>
      <c r="BM205" s="198"/>
      <c r="BN205" s="199">
        <f t="shared" si="220"/>
        <v>50</v>
      </c>
      <c r="BO205" s="197">
        <f t="shared" si="221"/>
        <v>0</v>
      </c>
      <c r="BP205" s="198"/>
      <c r="BQ205" s="195">
        <f t="shared" si="222"/>
        <v>0</v>
      </c>
      <c r="BR205" s="196">
        <f t="shared" si="223"/>
        <v>0</v>
      </c>
      <c r="BS205" s="197">
        <f t="shared" si="224"/>
        <v>0</v>
      </c>
      <c r="BT205" s="195">
        <f t="shared" si="225"/>
        <v>0</v>
      </c>
      <c r="BU205" s="198"/>
      <c r="BV205" s="199">
        <f t="shared" si="226"/>
        <v>0</v>
      </c>
    </row>
    <row r="206" spans="1:74" s="367" customFormat="1" ht="12">
      <c r="A206" s="368">
        <v>154</v>
      </c>
      <c r="B206" s="369">
        <v>6</v>
      </c>
      <c r="C206" s="420" t="s">
        <v>386</v>
      </c>
      <c r="D206" s="247" t="s">
        <v>389</v>
      </c>
      <c r="E206" s="370">
        <v>5.7</v>
      </c>
      <c r="F206" s="249" t="s">
        <v>369</v>
      </c>
      <c r="G206" s="246" t="s">
        <v>132</v>
      </c>
      <c r="H206" s="246" t="s">
        <v>138</v>
      </c>
      <c r="I206" s="372">
        <v>930.45</v>
      </c>
      <c r="J206" s="372">
        <v>969.5</v>
      </c>
      <c r="K206" s="251" t="s">
        <v>127</v>
      </c>
      <c r="L206" s="252">
        <v>2</v>
      </c>
      <c r="M206" s="373">
        <v>3</v>
      </c>
      <c r="N206" s="445">
        <f t="shared" si="199"/>
        <v>5699.85</v>
      </c>
      <c r="O206" s="375"/>
      <c r="P206" s="254"/>
      <c r="Q206" s="255">
        <f t="shared" si="200"/>
        <v>2849.925</v>
      </c>
      <c r="R206" s="256"/>
      <c r="S206" s="257">
        <f t="shared" si="201"/>
        <v>0</v>
      </c>
      <c r="T206" s="258">
        <f t="shared" si="202"/>
        <v>484.75</v>
      </c>
      <c r="U206" s="255">
        <f t="shared" si="203"/>
        <v>0</v>
      </c>
      <c r="V206" s="257">
        <f t="shared" si="204"/>
        <v>2849.925</v>
      </c>
      <c r="W206" s="256"/>
      <c r="X206" s="259">
        <f t="shared" si="205"/>
        <v>484.75</v>
      </c>
      <c r="Y206" s="376">
        <f t="shared" si="206"/>
        <v>6669.35</v>
      </c>
      <c r="Z206" s="255">
        <f t="shared" si="207"/>
        <v>2849.925</v>
      </c>
      <c r="AA206" s="256"/>
      <c r="AB206" s="257">
        <f t="shared" si="208"/>
        <v>0</v>
      </c>
      <c r="AC206" s="258">
        <f t="shared" si="209"/>
        <v>484.75</v>
      </c>
      <c r="AD206" s="255">
        <f t="shared" si="210"/>
        <v>0</v>
      </c>
      <c r="AE206" s="257">
        <f t="shared" si="211"/>
        <v>2849.925</v>
      </c>
      <c r="AF206" s="377"/>
      <c r="AG206" s="259">
        <f t="shared" si="212"/>
        <v>484.75</v>
      </c>
      <c r="AH206" s="260">
        <f t="shared" si="213"/>
        <v>6669.35</v>
      </c>
      <c r="AI206" s="260">
        <f t="shared" si="214"/>
        <v>13338.7</v>
      </c>
      <c r="AJ206" s="414">
        <v>1</v>
      </c>
      <c r="AK206" s="415">
        <v>1</v>
      </c>
      <c r="AL206" s="415">
        <v>1</v>
      </c>
      <c r="AM206" s="416">
        <v>1</v>
      </c>
      <c r="AN206" s="189">
        <f t="shared" si="164"/>
        <v>0.5</v>
      </c>
      <c r="AO206" s="189">
        <f t="shared" si="165"/>
        <v>0.5</v>
      </c>
      <c r="AP206" s="189">
        <f t="shared" si="166"/>
        <v>0.5</v>
      </c>
      <c r="AQ206" s="189">
        <f t="shared" si="167"/>
        <v>0.5</v>
      </c>
      <c r="AR206" s="189">
        <f t="shared" si="168"/>
        <v>0.5</v>
      </c>
      <c r="AS206" s="341"/>
      <c r="AT206" s="378">
        <v>1</v>
      </c>
      <c r="AU206" s="379"/>
      <c r="AV206" s="380">
        <v>1</v>
      </c>
      <c r="AW206" s="378"/>
      <c r="AX206" s="379">
        <v>1</v>
      </c>
      <c r="AY206" s="380">
        <v>1</v>
      </c>
      <c r="AZ206" s="378">
        <v>1</v>
      </c>
      <c r="BA206" s="379"/>
      <c r="BB206" s="380">
        <v>1</v>
      </c>
      <c r="BC206" s="378"/>
      <c r="BD206" s="379">
        <v>1</v>
      </c>
      <c r="BE206" s="380">
        <v>1</v>
      </c>
      <c r="BG206" s="193">
        <f t="shared" si="215"/>
        <v>5699.85</v>
      </c>
      <c r="BH206" s="220"/>
      <c r="BI206" s="195">
        <f t="shared" si="216"/>
        <v>0</v>
      </c>
      <c r="BJ206" s="196">
        <f t="shared" si="217"/>
        <v>969.5</v>
      </c>
      <c r="BK206" s="197">
        <f t="shared" si="218"/>
        <v>0</v>
      </c>
      <c r="BL206" s="195">
        <f t="shared" si="219"/>
        <v>5699.85</v>
      </c>
      <c r="BM206" s="198"/>
      <c r="BN206" s="199">
        <f t="shared" si="220"/>
        <v>969.5</v>
      </c>
      <c r="BO206" s="197">
        <f t="shared" si="221"/>
        <v>5699.85</v>
      </c>
      <c r="BP206" s="198"/>
      <c r="BQ206" s="195">
        <f t="shared" si="222"/>
        <v>0</v>
      </c>
      <c r="BR206" s="196">
        <f t="shared" si="223"/>
        <v>969.5</v>
      </c>
      <c r="BS206" s="197">
        <f t="shared" si="224"/>
        <v>0</v>
      </c>
      <c r="BT206" s="195">
        <f t="shared" si="225"/>
        <v>5699.85</v>
      </c>
      <c r="BU206" s="198"/>
      <c r="BV206" s="199">
        <f t="shared" si="226"/>
        <v>969.5</v>
      </c>
    </row>
    <row r="207" spans="1:74" s="367" customFormat="1" ht="12">
      <c r="A207" s="368">
        <v>155</v>
      </c>
      <c r="B207" s="369">
        <v>6</v>
      </c>
      <c r="C207" s="420" t="s">
        <v>386</v>
      </c>
      <c r="D207" s="247" t="s">
        <v>390</v>
      </c>
      <c r="E207" s="370">
        <v>6.65</v>
      </c>
      <c r="F207" s="249" t="s">
        <v>369</v>
      </c>
      <c r="G207" s="246" t="s">
        <v>132</v>
      </c>
      <c r="H207" s="246" t="s">
        <v>138</v>
      </c>
      <c r="I207" s="372">
        <v>620.9</v>
      </c>
      <c r="J207" s="372">
        <v>649.65</v>
      </c>
      <c r="K207" s="251" t="s">
        <v>127</v>
      </c>
      <c r="L207" s="252">
        <v>2</v>
      </c>
      <c r="M207" s="373">
        <v>3</v>
      </c>
      <c r="N207" s="445">
        <f t="shared" si="199"/>
        <v>3811.6499999999996</v>
      </c>
      <c r="O207" s="375"/>
      <c r="P207" s="254"/>
      <c r="Q207" s="255">
        <f t="shared" si="200"/>
        <v>1905.8249999999998</v>
      </c>
      <c r="R207" s="256"/>
      <c r="S207" s="257">
        <f t="shared" si="201"/>
        <v>0</v>
      </c>
      <c r="T207" s="258">
        <f t="shared" si="202"/>
        <v>324.825</v>
      </c>
      <c r="U207" s="255">
        <f t="shared" si="203"/>
        <v>0</v>
      </c>
      <c r="V207" s="257">
        <f t="shared" si="204"/>
        <v>1905.8249999999998</v>
      </c>
      <c r="W207" s="256"/>
      <c r="X207" s="259">
        <f t="shared" si="205"/>
        <v>324.825</v>
      </c>
      <c r="Y207" s="376">
        <f t="shared" si="206"/>
        <v>4461.299999999999</v>
      </c>
      <c r="Z207" s="255">
        <f t="shared" si="207"/>
        <v>1905.8249999999998</v>
      </c>
      <c r="AA207" s="256"/>
      <c r="AB207" s="257">
        <f t="shared" si="208"/>
        <v>0</v>
      </c>
      <c r="AC207" s="258">
        <f t="shared" si="209"/>
        <v>324.825</v>
      </c>
      <c r="AD207" s="255">
        <f t="shared" si="210"/>
        <v>0</v>
      </c>
      <c r="AE207" s="257">
        <f t="shared" si="211"/>
        <v>1905.8249999999998</v>
      </c>
      <c r="AF207" s="377"/>
      <c r="AG207" s="259">
        <f t="shared" si="212"/>
        <v>324.825</v>
      </c>
      <c r="AH207" s="260">
        <f t="shared" si="213"/>
        <v>4461.299999999999</v>
      </c>
      <c r="AI207" s="260">
        <f t="shared" si="214"/>
        <v>8922.599999999999</v>
      </c>
      <c r="AJ207" s="414">
        <v>1</v>
      </c>
      <c r="AK207" s="415">
        <v>1</v>
      </c>
      <c r="AL207" s="415">
        <v>1</v>
      </c>
      <c r="AM207" s="416">
        <v>1</v>
      </c>
      <c r="AN207" s="189">
        <f t="shared" si="164"/>
        <v>0.5</v>
      </c>
      <c r="AO207" s="189">
        <f t="shared" si="165"/>
        <v>0.5</v>
      </c>
      <c r="AP207" s="189">
        <f t="shared" si="166"/>
        <v>0.5</v>
      </c>
      <c r="AQ207" s="189">
        <f t="shared" si="167"/>
        <v>0.5</v>
      </c>
      <c r="AR207" s="189">
        <f t="shared" si="168"/>
        <v>0.5</v>
      </c>
      <c r="AS207" s="341"/>
      <c r="AT207" s="378">
        <v>1</v>
      </c>
      <c r="AU207" s="379"/>
      <c r="AV207" s="380">
        <v>1</v>
      </c>
      <c r="AW207" s="378"/>
      <c r="AX207" s="379">
        <v>1</v>
      </c>
      <c r="AY207" s="380">
        <v>1</v>
      </c>
      <c r="AZ207" s="378">
        <v>1</v>
      </c>
      <c r="BA207" s="379"/>
      <c r="BB207" s="380">
        <v>1</v>
      </c>
      <c r="BC207" s="378"/>
      <c r="BD207" s="379">
        <v>1</v>
      </c>
      <c r="BE207" s="380">
        <v>1</v>
      </c>
      <c r="BG207" s="193">
        <f t="shared" si="215"/>
        <v>3811.6499999999996</v>
      </c>
      <c r="BH207" s="220"/>
      <c r="BI207" s="195">
        <f t="shared" si="216"/>
        <v>0</v>
      </c>
      <c r="BJ207" s="196">
        <f t="shared" si="217"/>
        <v>649.65</v>
      </c>
      <c r="BK207" s="197">
        <f t="shared" si="218"/>
        <v>0</v>
      </c>
      <c r="BL207" s="195">
        <f t="shared" si="219"/>
        <v>3811.6499999999996</v>
      </c>
      <c r="BM207" s="198"/>
      <c r="BN207" s="199">
        <f t="shared" si="220"/>
        <v>649.65</v>
      </c>
      <c r="BO207" s="197">
        <f t="shared" si="221"/>
        <v>3811.6499999999996</v>
      </c>
      <c r="BP207" s="198"/>
      <c r="BQ207" s="195">
        <f t="shared" si="222"/>
        <v>0</v>
      </c>
      <c r="BR207" s="196">
        <f t="shared" si="223"/>
        <v>649.65</v>
      </c>
      <c r="BS207" s="197">
        <f t="shared" si="224"/>
        <v>0</v>
      </c>
      <c r="BT207" s="195">
        <f t="shared" si="225"/>
        <v>3811.6499999999996</v>
      </c>
      <c r="BU207" s="198"/>
      <c r="BV207" s="199">
        <f t="shared" si="226"/>
        <v>649.65</v>
      </c>
    </row>
    <row r="208" spans="1:74" s="367" customFormat="1" ht="12">
      <c r="A208" s="368">
        <v>156</v>
      </c>
      <c r="B208" s="369">
        <v>6</v>
      </c>
      <c r="C208" s="420" t="s">
        <v>386</v>
      </c>
      <c r="D208" s="247" t="s">
        <v>391</v>
      </c>
      <c r="E208" s="370">
        <v>7.3</v>
      </c>
      <c r="F208" s="249" t="s">
        <v>385</v>
      </c>
      <c r="G208" s="246" t="s">
        <v>132</v>
      </c>
      <c r="H208" s="246" t="s">
        <v>138</v>
      </c>
      <c r="I208" s="372">
        <v>677.5</v>
      </c>
      <c r="J208" s="372">
        <v>725</v>
      </c>
      <c r="K208" s="251" t="s">
        <v>127</v>
      </c>
      <c r="L208" s="252">
        <v>2</v>
      </c>
      <c r="M208" s="373">
        <v>3</v>
      </c>
      <c r="N208" s="445">
        <f t="shared" si="199"/>
        <v>4207.5</v>
      </c>
      <c r="O208" s="375"/>
      <c r="P208" s="254"/>
      <c r="Q208" s="255">
        <f t="shared" si="200"/>
        <v>2103.75</v>
      </c>
      <c r="R208" s="256"/>
      <c r="S208" s="257">
        <f t="shared" si="201"/>
        <v>0</v>
      </c>
      <c r="T208" s="258">
        <f t="shared" si="202"/>
        <v>362.5</v>
      </c>
      <c r="U208" s="255">
        <f t="shared" si="203"/>
        <v>0</v>
      </c>
      <c r="V208" s="257">
        <f t="shared" si="204"/>
        <v>2103.75</v>
      </c>
      <c r="W208" s="256"/>
      <c r="X208" s="259">
        <f t="shared" si="205"/>
        <v>362.5</v>
      </c>
      <c r="Y208" s="376">
        <f t="shared" si="206"/>
        <v>4932.5</v>
      </c>
      <c r="Z208" s="255">
        <f t="shared" si="207"/>
        <v>2103.75</v>
      </c>
      <c r="AA208" s="256"/>
      <c r="AB208" s="257">
        <f t="shared" si="208"/>
        <v>0</v>
      </c>
      <c r="AC208" s="258">
        <f t="shared" si="209"/>
        <v>362.5</v>
      </c>
      <c r="AD208" s="255">
        <f t="shared" si="210"/>
        <v>0</v>
      </c>
      <c r="AE208" s="257">
        <f t="shared" si="211"/>
        <v>2103.75</v>
      </c>
      <c r="AF208" s="377"/>
      <c r="AG208" s="259">
        <f t="shared" si="212"/>
        <v>362.5</v>
      </c>
      <c r="AH208" s="260">
        <f t="shared" si="213"/>
        <v>4932.5</v>
      </c>
      <c r="AI208" s="260">
        <f t="shared" si="214"/>
        <v>9865</v>
      </c>
      <c r="AJ208" s="414">
        <v>1</v>
      </c>
      <c r="AK208" s="415">
        <v>1</v>
      </c>
      <c r="AL208" s="415">
        <v>1</v>
      </c>
      <c r="AM208" s="416">
        <v>1</v>
      </c>
      <c r="AN208" s="189">
        <f aca="true" t="shared" si="227" ref="AN208:AN217">AN207</f>
        <v>0.5</v>
      </c>
      <c r="AO208" s="189">
        <f aca="true" t="shared" si="228" ref="AO208:AO217">AO207</f>
        <v>0.5</v>
      </c>
      <c r="AP208" s="189">
        <f aca="true" t="shared" si="229" ref="AP208:AP217">AP207</f>
        <v>0.5</v>
      </c>
      <c r="AQ208" s="189">
        <f aca="true" t="shared" si="230" ref="AQ208:AQ217">AQ207</f>
        <v>0.5</v>
      </c>
      <c r="AR208" s="189">
        <f aca="true" t="shared" si="231" ref="AR208:AR217">AR207</f>
        <v>0.5</v>
      </c>
      <c r="AS208" s="341"/>
      <c r="AT208" s="378">
        <v>1</v>
      </c>
      <c r="AU208" s="379"/>
      <c r="AV208" s="380">
        <v>1</v>
      </c>
      <c r="AW208" s="378"/>
      <c r="AX208" s="379">
        <v>1</v>
      </c>
      <c r="AY208" s="380">
        <v>1</v>
      </c>
      <c r="AZ208" s="378">
        <v>1</v>
      </c>
      <c r="BA208" s="379"/>
      <c r="BB208" s="380">
        <v>1</v>
      </c>
      <c r="BC208" s="378"/>
      <c r="BD208" s="379">
        <v>1</v>
      </c>
      <c r="BE208" s="380">
        <v>1</v>
      </c>
      <c r="BG208" s="193">
        <f t="shared" si="215"/>
        <v>4207.5</v>
      </c>
      <c r="BH208" s="220"/>
      <c r="BI208" s="195">
        <f t="shared" si="216"/>
        <v>0</v>
      </c>
      <c r="BJ208" s="196">
        <f t="shared" si="217"/>
        <v>725</v>
      </c>
      <c r="BK208" s="197">
        <f t="shared" si="218"/>
        <v>0</v>
      </c>
      <c r="BL208" s="195">
        <f t="shared" si="219"/>
        <v>4207.5</v>
      </c>
      <c r="BM208" s="198"/>
      <c r="BN208" s="199">
        <f t="shared" si="220"/>
        <v>725</v>
      </c>
      <c r="BO208" s="197">
        <f t="shared" si="221"/>
        <v>4207.5</v>
      </c>
      <c r="BP208" s="198"/>
      <c r="BQ208" s="195">
        <f t="shared" si="222"/>
        <v>0</v>
      </c>
      <c r="BR208" s="196">
        <f t="shared" si="223"/>
        <v>725</v>
      </c>
      <c r="BS208" s="197">
        <f t="shared" si="224"/>
        <v>0</v>
      </c>
      <c r="BT208" s="195">
        <f t="shared" si="225"/>
        <v>4207.5</v>
      </c>
      <c r="BU208" s="198"/>
      <c r="BV208" s="199">
        <f t="shared" si="226"/>
        <v>725</v>
      </c>
    </row>
    <row r="209" spans="1:74" ht="12">
      <c r="A209" s="368">
        <v>157</v>
      </c>
      <c r="B209" s="369">
        <v>6</v>
      </c>
      <c r="C209" s="420" t="s">
        <v>386</v>
      </c>
      <c r="D209" s="247" t="s">
        <v>392</v>
      </c>
      <c r="E209" s="370">
        <v>8.5</v>
      </c>
      <c r="F209" s="249" t="s">
        <v>385</v>
      </c>
      <c r="G209" s="246" t="s">
        <v>132</v>
      </c>
      <c r="H209" s="246" t="s">
        <v>138</v>
      </c>
      <c r="I209" s="372">
        <v>947.15</v>
      </c>
      <c r="J209" s="372">
        <v>976</v>
      </c>
      <c r="K209" s="251" t="s">
        <v>127</v>
      </c>
      <c r="L209" s="252">
        <v>2</v>
      </c>
      <c r="M209" s="373">
        <v>3</v>
      </c>
      <c r="N209" s="445">
        <f t="shared" si="199"/>
        <v>5769.45</v>
      </c>
      <c r="O209" s="375"/>
      <c r="P209" s="254"/>
      <c r="Q209" s="255">
        <f t="shared" si="200"/>
        <v>2884.725</v>
      </c>
      <c r="R209" s="256"/>
      <c r="S209" s="257">
        <f t="shared" si="201"/>
        <v>0</v>
      </c>
      <c r="T209" s="258">
        <f t="shared" si="202"/>
        <v>488</v>
      </c>
      <c r="U209" s="255">
        <f t="shared" si="203"/>
        <v>0</v>
      </c>
      <c r="V209" s="257">
        <f t="shared" si="204"/>
        <v>2884.725</v>
      </c>
      <c r="W209" s="256"/>
      <c r="X209" s="259">
        <f t="shared" si="205"/>
        <v>488</v>
      </c>
      <c r="Y209" s="376">
        <f t="shared" si="206"/>
        <v>6745.45</v>
      </c>
      <c r="Z209" s="255">
        <f t="shared" si="207"/>
        <v>2884.725</v>
      </c>
      <c r="AA209" s="256"/>
      <c r="AB209" s="257">
        <f t="shared" si="208"/>
        <v>0</v>
      </c>
      <c r="AC209" s="258">
        <f t="shared" si="209"/>
        <v>488</v>
      </c>
      <c r="AD209" s="255">
        <f t="shared" si="210"/>
        <v>0</v>
      </c>
      <c r="AE209" s="257">
        <f t="shared" si="211"/>
        <v>2884.725</v>
      </c>
      <c r="AF209" s="377"/>
      <c r="AG209" s="259">
        <f t="shared" si="212"/>
        <v>488</v>
      </c>
      <c r="AH209" s="260">
        <f t="shared" si="213"/>
        <v>6745.45</v>
      </c>
      <c r="AI209" s="260">
        <f t="shared" si="214"/>
        <v>13490.9</v>
      </c>
      <c r="AJ209" s="414">
        <v>1</v>
      </c>
      <c r="AK209" s="415">
        <v>1</v>
      </c>
      <c r="AL209" s="415">
        <v>1</v>
      </c>
      <c r="AM209" s="416">
        <v>1</v>
      </c>
      <c r="AN209" s="189">
        <f t="shared" si="227"/>
        <v>0.5</v>
      </c>
      <c r="AO209" s="189">
        <f t="shared" si="228"/>
        <v>0.5</v>
      </c>
      <c r="AP209" s="189">
        <f t="shared" si="229"/>
        <v>0.5</v>
      </c>
      <c r="AQ209" s="189">
        <f t="shared" si="230"/>
        <v>0.5</v>
      </c>
      <c r="AR209" s="189">
        <f t="shared" si="231"/>
        <v>0.5</v>
      </c>
      <c r="AS209" s="341"/>
      <c r="AT209" s="378">
        <v>1</v>
      </c>
      <c r="AU209" s="379"/>
      <c r="AV209" s="380">
        <v>1</v>
      </c>
      <c r="AW209" s="378"/>
      <c r="AX209" s="379">
        <v>1</v>
      </c>
      <c r="AY209" s="380">
        <v>1</v>
      </c>
      <c r="AZ209" s="378">
        <v>1</v>
      </c>
      <c r="BA209" s="379"/>
      <c r="BB209" s="380">
        <v>1</v>
      </c>
      <c r="BC209" s="378"/>
      <c r="BD209" s="379">
        <v>1</v>
      </c>
      <c r="BE209" s="380">
        <v>1</v>
      </c>
      <c r="BG209" s="193">
        <f t="shared" si="215"/>
        <v>5769.45</v>
      </c>
      <c r="BH209" s="220"/>
      <c r="BI209" s="195">
        <f t="shared" si="216"/>
        <v>0</v>
      </c>
      <c r="BJ209" s="196">
        <f t="shared" si="217"/>
        <v>976</v>
      </c>
      <c r="BK209" s="197">
        <f t="shared" si="218"/>
        <v>0</v>
      </c>
      <c r="BL209" s="195">
        <f t="shared" si="219"/>
        <v>5769.45</v>
      </c>
      <c r="BM209" s="198"/>
      <c r="BN209" s="199">
        <f t="shared" si="220"/>
        <v>976</v>
      </c>
      <c r="BO209" s="197">
        <f t="shared" si="221"/>
        <v>5769.45</v>
      </c>
      <c r="BP209" s="198"/>
      <c r="BQ209" s="195">
        <f t="shared" si="222"/>
        <v>0</v>
      </c>
      <c r="BR209" s="196">
        <f t="shared" si="223"/>
        <v>976</v>
      </c>
      <c r="BS209" s="197">
        <f t="shared" si="224"/>
        <v>0</v>
      </c>
      <c r="BT209" s="195">
        <f t="shared" si="225"/>
        <v>5769.45</v>
      </c>
      <c r="BU209" s="198"/>
      <c r="BV209" s="199">
        <f t="shared" si="226"/>
        <v>976</v>
      </c>
    </row>
    <row r="210" spans="1:74" s="367" customFormat="1" ht="12">
      <c r="A210" s="360">
        <v>158</v>
      </c>
      <c r="B210" s="361">
        <v>6</v>
      </c>
      <c r="C210" s="428" t="s">
        <v>386</v>
      </c>
      <c r="D210" s="227" t="s">
        <v>393</v>
      </c>
      <c r="E210" s="362">
        <v>23</v>
      </c>
      <c r="F210" s="229" t="s">
        <v>394</v>
      </c>
      <c r="G210" s="226" t="s">
        <v>132</v>
      </c>
      <c r="H210" s="226" t="s">
        <v>133</v>
      </c>
      <c r="I210" s="364">
        <v>423</v>
      </c>
      <c r="J210" s="364">
        <v>423</v>
      </c>
      <c r="K210" s="231" t="s">
        <v>127</v>
      </c>
      <c r="L210" s="232">
        <v>1</v>
      </c>
      <c r="M210" s="365">
        <v>4</v>
      </c>
      <c r="N210" s="446">
        <f t="shared" si="199"/>
        <v>3384</v>
      </c>
      <c r="O210" s="366"/>
      <c r="P210" s="234"/>
      <c r="Q210" s="235">
        <f t="shared" si="200"/>
        <v>0</v>
      </c>
      <c r="R210" s="236"/>
      <c r="S210" s="237">
        <f t="shared" si="201"/>
        <v>0</v>
      </c>
      <c r="T210" s="238">
        <f t="shared" si="202"/>
        <v>0</v>
      </c>
      <c r="U210" s="235">
        <f t="shared" si="203"/>
        <v>1692</v>
      </c>
      <c r="V210" s="237">
        <f t="shared" si="204"/>
        <v>0</v>
      </c>
      <c r="W210" s="236"/>
      <c r="X210" s="239">
        <f t="shared" si="205"/>
        <v>211.5</v>
      </c>
      <c r="Y210" s="355">
        <f t="shared" si="206"/>
        <v>1903.5</v>
      </c>
      <c r="Z210" s="235">
        <f t="shared" si="207"/>
        <v>0</v>
      </c>
      <c r="AA210" s="236"/>
      <c r="AB210" s="237">
        <f t="shared" si="208"/>
        <v>0</v>
      </c>
      <c r="AC210" s="238">
        <f t="shared" si="209"/>
        <v>0</v>
      </c>
      <c r="AD210" s="235">
        <f t="shared" si="210"/>
        <v>1692</v>
      </c>
      <c r="AE210" s="237">
        <f t="shared" si="211"/>
        <v>0</v>
      </c>
      <c r="AF210" s="356"/>
      <c r="AG210" s="239">
        <f t="shared" si="212"/>
        <v>211.5</v>
      </c>
      <c r="AH210" s="240">
        <f t="shared" si="213"/>
        <v>1903.5</v>
      </c>
      <c r="AI210" s="240">
        <f t="shared" si="214"/>
        <v>3807</v>
      </c>
      <c r="AJ210" s="421" t="s">
        <v>128</v>
      </c>
      <c r="AK210" s="422">
        <v>0.5</v>
      </c>
      <c r="AL210" s="422" t="s">
        <v>128</v>
      </c>
      <c r="AM210" s="423">
        <v>0.5</v>
      </c>
      <c r="AN210" s="189">
        <f t="shared" si="227"/>
        <v>0.5</v>
      </c>
      <c r="AO210" s="189">
        <f t="shared" si="228"/>
        <v>0.5</v>
      </c>
      <c r="AP210" s="189">
        <f t="shared" si="229"/>
        <v>0.5</v>
      </c>
      <c r="AQ210" s="189">
        <f t="shared" si="230"/>
        <v>0.5</v>
      </c>
      <c r="AR210" s="189">
        <f t="shared" si="231"/>
        <v>0.5</v>
      </c>
      <c r="AS210" s="341"/>
      <c r="AT210" s="357"/>
      <c r="AU210" s="358"/>
      <c r="AV210" s="359"/>
      <c r="AW210" s="357">
        <v>1</v>
      </c>
      <c r="AX210" s="358"/>
      <c r="AY210" s="359">
        <v>1</v>
      </c>
      <c r="AZ210" s="357"/>
      <c r="BA210" s="358"/>
      <c r="BB210" s="359"/>
      <c r="BC210" s="357">
        <v>1</v>
      </c>
      <c r="BD210" s="358"/>
      <c r="BE210" s="359">
        <v>1</v>
      </c>
      <c r="BG210" s="193">
        <f t="shared" si="215"/>
        <v>0</v>
      </c>
      <c r="BH210" s="220"/>
      <c r="BI210" s="195">
        <f t="shared" si="216"/>
        <v>0</v>
      </c>
      <c r="BJ210" s="196">
        <f t="shared" si="217"/>
        <v>0</v>
      </c>
      <c r="BK210" s="197">
        <f t="shared" si="218"/>
        <v>3384</v>
      </c>
      <c r="BL210" s="195">
        <f t="shared" si="219"/>
        <v>0</v>
      </c>
      <c r="BM210" s="198"/>
      <c r="BN210" s="199">
        <f t="shared" si="220"/>
        <v>423</v>
      </c>
      <c r="BO210" s="197">
        <f t="shared" si="221"/>
        <v>0</v>
      </c>
      <c r="BP210" s="198"/>
      <c r="BQ210" s="195">
        <f t="shared" si="222"/>
        <v>0</v>
      </c>
      <c r="BR210" s="196">
        <f t="shared" si="223"/>
        <v>0</v>
      </c>
      <c r="BS210" s="197">
        <f t="shared" si="224"/>
        <v>3384</v>
      </c>
      <c r="BT210" s="195">
        <f t="shared" si="225"/>
        <v>0</v>
      </c>
      <c r="BU210" s="198"/>
      <c r="BV210" s="199">
        <f t="shared" si="226"/>
        <v>423</v>
      </c>
    </row>
    <row r="211" spans="1:74" ht="12">
      <c r="A211" s="225">
        <v>159</v>
      </c>
      <c r="B211" s="226">
        <v>6</v>
      </c>
      <c r="C211" s="361" t="s">
        <v>395</v>
      </c>
      <c r="D211" s="227" t="s">
        <v>396</v>
      </c>
      <c r="E211" s="228">
        <v>33.46</v>
      </c>
      <c r="F211" s="229" t="s">
        <v>397</v>
      </c>
      <c r="G211" s="226" t="s">
        <v>132</v>
      </c>
      <c r="H211" s="226" t="s">
        <v>133</v>
      </c>
      <c r="I211" s="230">
        <v>338</v>
      </c>
      <c r="J211" s="230">
        <f>I211</f>
        <v>338</v>
      </c>
      <c r="K211" s="384" t="s">
        <v>127</v>
      </c>
      <c r="L211" s="232">
        <v>1</v>
      </c>
      <c r="M211" s="233">
        <v>3</v>
      </c>
      <c r="N211" s="446">
        <f t="shared" si="199"/>
        <v>2028</v>
      </c>
      <c r="O211" s="385"/>
      <c r="P211" s="234"/>
      <c r="Q211" s="235">
        <f t="shared" si="200"/>
        <v>0</v>
      </c>
      <c r="R211" s="236"/>
      <c r="S211" s="237">
        <f t="shared" si="201"/>
        <v>0</v>
      </c>
      <c r="T211" s="238">
        <f t="shared" si="202"/>
        <v>0</v>
      </c>
      <c r="U211" s="235">
        <f t="shared" si="203"/>
        <v>1014</v>
      </c>
      <c r="V211" s="237">
        <f t="shared" si="204"/>
        <v>0</v>
      </c>
      <c r="W211" s="236"/>
      <c r="X211" s="239">
        <f t="shared" si="205"/>
        <v>169</v>
      </c>
      <c r="Y211" s="355">
        <f t="shared" si="206"/>
        <v>1183</v>
      </c>
      <c r="Z211" s="235">
        <f t="shared" si="207"/>
        <v>0</v>
      </c>
      <c r="AA211" s="236"/>
      <c r="AB211" s="237">
        <f t="shared" si="208"/>
        <v>0</v>
      </c>
      <c r="AC211" s="238">
        <f t="shared" si="209"/>
        <v>0</v>
      </c>
      <c r="AD211" s="235">
        <f t="shared" si="210"/>
        <v>1014</v>
      </c>
      <c r="AE211" s="237">
        <f t="shared" si="211"/>
        <v>0</v>
      </c>
      <c r="AF211" s="356"/>
      <c r="AG211" s="239">
        <f t="shared" si="212"/>
        <v>169</v>
      </c>
      <c r="AH211" s="240">
        <f t="shared" si="213"/>
        <v>1183</v>
      </c>
      <c r="AI211" s="240">
        <f t="shared" si="214"/>
        <v>2366</v>
      </c>
      <c r="AJ211" s="421" t="s">
        <v>128</v>
      </c>
      <c r="AK211" s="422">
        <v>0.5</v>
      </c>
      <c r="AL211" s="422" t="s">
        <v>128</v>
      </c>
      <c r="AM211" s="423">
        <v>0.5</v>
      </c>
      <c r="AN211" s="189">
        <f t="shared" si="227"/>
        <v>0.5</v>
      </c>
      <c r="AO211" s="189">
        <f t="shared" si="228"/>
        <v>0.5</v>
      </c>
      <c r="AP211" s="189">
        <f t="shared" si="229"/>
        <v>0.5</v>
      </c>
      <c r="AQ211" s="189">
        <f t="shared" si="230"/>
        <v>0.5</v>
      </c>
      <c r="AR211" s="189">
        <f t="shared" si="231"/>
        <v>0.5</v>
      </c>
      <c r="AS211" s="341"/>
      <c r="AT211" s="357"/>
      <c r="AU211" s="358"/>
      <c r="AV211" s="359"/>
      <c r="AW211" s="357">
        <v>1</v>
      </c>
      <c r="AX211" s="358"/>
      <c r="AY211" s="359">
        <v>1</v>
      </c>
      <c r="AZ211" s="357"/>
      <c r="BA211" s="358"/>
      <c r="BB211" s="359"/>
      <c r="BC211" s="357">
        <v>1</v>
      </c>
      <c r="BD211" s="358"/>
      <c r="BE211" s="359">
        <v>1</v>
      </c>
      <c r="BG211" s="193">
        <f t="shared" si="215"/>
        <v>0</v>
      </c>
      <c r="BH211" s="220"/>
      <c r="BI211" s="195">
        <f t="shared" si="216"/>
        <v>0</v>
      </c>
      <c r="BJ211" s="196">
        <f t="shared" si="217"/>
        <v>0</v>
      </c>
      <c r="BK211" s="197">
        <f t="shared" si="218"/>
        <v>2028</v>
      </c>
      <c r="BL211" s="195">
        <f t="shared" si="219"/>
        <v>0</v>
      </c>
      <c r="BM211" s="198"/>
      <c r="BN211" s="199">
        <f t="shared" si="220"/>
        <v>338</v>
      </c>
      <c r="BO211" s="197">
        <f t="shared" si="221"/>
        <v>0</v>
      </c>
      <c r="BP211" s="198"/>
      <c r="BQ211" s="195">
        <f t="shared" si="222"/>
        <v>0</v>
      </c>
      <c r="BR211" s="196">
        <f t="shared" si="223"/>
        <v>0</v>
      </c>
      <c r="BS211" s="197">
        <f t="shared" si="224"/>
        <v>2028</v>
      </c>
      <c r="BT211" s="195">
        <f t="shared" si="225"/>
        <v>0</v>
      </c>
      <c r="BU211" s="198"/>
      <c r="BV211" s="199">
        <f t="shared" si="226"/>
        <v>338</v>
      </c>
    </row>
    <row r="212" spans="1:74" ht="12">
      <c r="A212" s="200">
        <v>160</v>
      </c>
      <c r="B212" s="201">
        <v>6</v>
      </c>
      <c r="C212" s="448" t="s">
        <v>395</v>
      </c>
      <c r="D212" s="202" t="s">
        <v>398</v>
      </c>
      <c r="E212" s="203">
        <v>34.29</v>
      </c>
      <c r="F212" s="204" t="s">
        <v>397</v>
      </c>
      <c r="G212" s="201" t="s">
        <v>126</v>
      </c>
      <c r="H212" s="201"/>
      <c r="I212" s="205">
        <v>0</v>
      </c>
      <c r="J212" s="205">
        <v>140</v>
      </c>
      <c r="K212" s="382" t="s">
        <v>127</v>
      </c>
      <c r="L212" s="207">
        <v>0.5</v>
      </c>
      <c r="M212" s="208">
        <v>3</v>
      </c>
      <c r="N212" s="447">
        <f t="shared" si="199"/>
        <v>420</v>
      </c>
      <c r="O212" s="383"/>
      <c r="P212" s="209"/>
      <c r="Q212" s="210">
        <f t="shared" si="200"/>
        <v>0</v>
      </c>
      <c r="R212" s="211"/>
      <c r="S212" s="212">
        <f t="shared" si="201"/>
        <v>0</v>
      </c>
      <c r="T212" s="213">
        <f t="shared" si="202"/>
        <v>0</v>
      </c>
      <c r="U212" s="210">
        <f t="shared" si="203"/>
        <v>210</v>
      </c>
      <c r="V212" s="212">
        <f t="shared" si="204"/>
        <v>0</v>
      </c>
      <c r="W212" s="211"/>
      <c r="X212" s="214">
        <f t="shared" si="205"/>
        <v>70</v>
      </c>
      <c r="Y212" s="348">
        <f t="shared" si="206"/>
        <v>280</v>
      </c>
      <c r="Z212" s="210">
        <f t="shared" si="207"/>
        <v>0</v>
      </c>
      <c r="AA212" s="211"/>
      <c r="AB212" s="212">
        <f t="shared" si="208"/>
        <v>0</v>
      </c>
      <c r="AC212" s="213">
        <f t="shared" si="209"/>
        <v>0</v>
      </c>
      <c r="AD212" s="210">
        <f t="shared" si="210"/>
        <v>0</v>
      </c>
      <c r="AE212" s="212">
        <f t="shared" si="211"/>
        <v>0</v>
      </c>
      <c r="AF212" s="349"/>
      <c r="AG212" s="214">
        <f t="shared" si="212"/>
        <v>0</v>
      </c>
      <c r="AH212" s="215">
        <f t="shared" si="213"/>
        <v>0</v>
      </c>
      <c r="AI212" s="215">
        <f t="shared" si="214"/>
        <v>280</v>
      </c>
      <c r="AJ212" s="425" t="s">
        <v>128</v>
      </c>
      <c r="AK212" s="426">
        <v>0.33</v>
      </c>
      <c r="AL212" s="426" t="s">
        <v>128</v>
      </c>
      <c r="AM212" s="427">
        <v>0.33</v>
      </c>
      <c r="AN212" s="189">
        <f t="shared" si="227"/>
        <v>0.5</v>
      </c>
      <c r="AO212" s="189">
        <f t="shared" si="228"/>
        <v>0.5</v>
      </c>
      <c r="AP212" s="189">
        <f t="shared" si="229"/>
        <v>0.5</v>
      </c>
      <c r="AQ212" s="189">
        <f t="shared" si="230"/>
        <v>0.5</v>
      </c>
      <c r="AR212" s="189">
        <f t="shared" si="231"/>
        <v>0.5</v>
      </c>
      <c r="AS212" s="341"/>
      <c r="AT212" s="350"/>
      <c r="AU212" s="351"/>
      <c r="AV212" s="352"/>
      <c r="AW212" s="350">
        <v>1</v>
      </c>
      <c r="AX212" s="351"/>
      <c r="AY212" s="352">
        <v>1</v>
      </c>
      <c r="AZ212" s="350"/>
      <c r="BA212" s="351"/>
      <c r="BB212" s="352"/>
      <c r="BC212" s="350"/>
      <c r="BD212" s="351"/>
      <c r="BE212" s="352"/>
      <c r="BG212" s="193">
        <f t="shared" si="215"/>
        <v>0</v>
      </c>
      <c r="BH212" s="220"/>
      <c r="BI212" s="195">
        <f t="shared" si="216"/>
        <v>0</v>
      </c>
      <c r="BJ212" s="196">
        <f t="shared" si="217"/>
        <v>0</v>
      </c>
      <c r="BK212" s="197">
        <f t="shared" si="218"/>
        <v>420</v>
      </c>
      <c r="BL212" s="195">
        <f t="shared" si="219"/>
        <v>0</v>
      </c>
      <c r="BM212" s="198"/>
      <c r="BN212" s="199">
        <f t="shared" si="220"/>
        <v>140</v>
      </c>
      <c r="BO212" s="197">
        <f t="shared" si="221"/>
        <v>0</v>
      </c>
      <c r="BP212" s="198"/>
      <c r="BQ212" s="195">
        <f t="shared" si="222"/>
        <v>0</v>
      </c>
      <c r="BR212" s="196">
        <f t="shared" si="223"/>
        <v>0</v>
      </c>
      <c r="BS212" s="197">
        <f t="shared" si="224"/>
        <v>0</v>
      </c>
      <c r="BT212" s="195">
        <f t="shared" si="225"/>
        <v>0</v>
      </c>
      <c r="BU212" s="198"/>
      <c r="BV212" s="199">
        <f t="shared" si="226"/>
        <v>0</v>
      </c>
    </row>
    <row r="213" spans="1:74" ht="12">
      <c r="A213" s="360">
        <v>161</v>
      </c>
      <c r="B213" s="361">
        <v>6</v>
      </c>
      <c r="C213" s="361" t="s">
        <v>395</v>
      </c>
      <c r="D213" s="227" t="s">
        <v>399</v>
      </c>
      <c r="E213" s="362">
        <v>34.92</v>
      </c>
      <c r="F213" s="229" t="s">
        <v>400</v>
      </c>
      <c r="G213" s="226" t="s">
        <v>132</v>
      </c>
      <c r="H213" s="226" t="s">
        <v>133</v>
      </c>
      <c r="I213" s="364">
        <v>161.9</v>
      </c>
      <c r="J213" s="364">
        <v>160.65</v>
      </c>
      <c r="K213" s="231" t="s">
        <v>127</v>
      </c>
      <c r="L213" s="232">
        <v>1</v>
      </c>
      <c r="M213" s="365">
        <v>3</v>
      </c>
      <c r="N213" s="446">
        <f t="shared" si="199"/>
        <v>967.6500000000001</v>
      </c>
      <c r="O213" s="366"/>
      <c r="P213" s="234"/>
      <c r="Q213" s="235">
        <f t="shared" si="200"/>
        <v>0</v>
      </c>
      <c r="R213" s="236"/>
      <c r="S213" s="237">
        <f t="shared" si="201"/>
        <v>0</v>
      </c>
      <c r="T213" s="238">
        <f t="shared" si="202"/>
        <v>0</v>
      </c>
      <c r="U213" s="235">
        <f t="shared" si="203"/>
        <v>483.82500000000005</v>
      </c>
      <c r="V213" s="237">
        <f t="shared" si="204"/>
        <v>0</v>
      </c>
      <c r="W213" s="236"/>
      <c r="X213" s="239">
        <f t="shared" si="205"/>
        <v>80.95</v>
      </c>
      <c r="Y213" s="355">
        <f t="shared" si="206"/>
        <v>564.7750000000001</v>
      </c>
      <c r="Z213" s="235">
        <f t="shared" si="207"/>
        <v>0</v>
      </c>
      <c r="AA213" s="236"/>
      <c r="AB213" s="237">
        <f t="shared" si="208"/>
        <v>0</v>
      </c>
      <c r="AC213" s="238">
        <f t="shared" si="209"/>
        <v>0</v>
      </c>
      <c r="AD213" s="235">
        <f t="shared" si="210"/>
        <v>483.82500000000005</v>
      </c>
      <c r="AE213" s="237">
        <f t="shared" si="211"/>
        <v>0</v>
      </c>
      <c r="AF213" s="356"/>
      <c r="AG213" s="239">
        <f t="shared" si="212"/>
        <v>80.95</v>
      </c>
      <c r="AH213" s="240">
        <f t="shared" si="213"/>
        <v>564.7750000000001</v>
      </c>
      <c r="AI213" s="240">
        <f t="shared" si="214"/>
        <v>1129.5500000000002</v>
      </c>
      <c r="AJ213" s="421" t="s">
        <v>128</v>
      </c>
      <c r="AK213" s="422">
        <v>0.33</v>
      </c>
      <c r="AL213" s="422" t="s">
        <v>128</v>
      </c>
      <c r="AM213" s="423" t="s">
        <v>128</v>
      </c>
      <c r="AN213" s="189">
        <f t="shared" si="227"/>
        <v>0.5</v>
      </c>
      <c r="AO213" s="189">
        <f t="shared" si="228"/>
        <v>0.5</v>
      </c>
      <c r="AP213" s="189">
        <f t="shared" si="229"/>
        <v>0.5</v>
      </c>
      <c r="AQ213" s="189">
        <f t="shared" si="230"/>
        <v>0.5</v>
      </c>
      <c r="AR213" s="189">
        <f t="shared" si="231"/>
        <v>0.5</v>
      </c>
      <c r="AS213" s="341"/>
      <c r="AT213" s="357"/>
      <c r="AU213" s="358"/>
      <c r="AV213" s="359"/>
      <c r="AW213" s="357">
        <v>1</v>
      </c>
      <c r="AX213" s="358"/>
      <c r="AY213" s="359">
        <v>1</v>
      </c>
      <c r="AZ213" s="357"/>
      <c r="BA213" s="358"/>
      <c r="BB213" s="359"/>
      <c r="BC213" s="357">
        <v>1</v>
      </c>
      <c r="BD213" s="358"/>
      <c r="BE213" s="359">
        <v>1</v>
      </c>
      <c r="BG213" s="193">
        <f t="shared" si="215"/>
        <v>0</v>
      </c>
      <c r="BH213" s="220"/>
      <c r="BI213" s="195">
        <f t="shared" si="216"/>
        <v>0</v>
      </c>
      <c r="BJ213" s="196">
        <f t="shared" si="217"/>
        <v>0</v>
      </c>
      <c r="BK213" s="197">
        <f t="shared" si="218"/>
        <v>967.6500000000001</v>
      </c>
      <c r="BL213" s="195">
        <f t="shared" si="219"/>
        <v>0</v>
      </c>
      <c r="BM213" s="198"/>
      <c r="BN213" s="199">
        <f t="shared" si="220"/>
        <v>161.9</v>
      </c>
      <c r="BO213" s="197">
        <f t="shared" si="221"/>
        <v>0</v>
      </c>
      <c r="BP213" s="198"/>
      <c r="BQ213" s="195">
        <f t="shared" si="222"/>
        <v>0</v>
      </c>
      <c r="BR213" s="196">
        <f t="shared" si="223"/>
        <v>0</v>
      </c>
      <c r="BS213" s="197">
        <f t="shared" si="224"/>
        <v>967.6500000000001</v>
      </c>
      <c r="BT213" s="195">
        <f t="shared" si="225"/>
        <v>0</v>
      </c>
      <c r="BU213" s="198"/>
      <c r="BV213" s="199">
        <f t="shared" si="226"/>
        <v>161.9</v>
      </c>
    </row>
    <row r="214" spans="1:74" ht="12">
      <c r="A214" s="360">
        <v>162</v>
      </c>
      <c r="B214" s="361">
        <v>6</v>
      </c>
      <c r="C214" s="361" t="s">
        <v>395</v>
      </c>
      <c r="D214" s="227" t="s">
        <v>401</v>
      </c>
      <c r="E214" s="362">
        <v>35.33</v>
      </c>
      <c r="F214" s="229" t="s">
        <v>400</v>
      </c>
      <c r="G214" s="226" t="s">
        <v>132</v>
      </c>
      <c r="H214" s="226" t="s">
        <v>133</v>
      </c>
      <c r="I214" s="364">
        <v>417.65</v>
      </c>
      <c r="J214" s="364">
        <v>438.4</v>
      </c>
      <c r="K214" s="231" t="s">
        <v>127</v>
      </c>
      <c r="L214" s="232">
        <v>1</v>
      </c>
      <c r="M214" s="365">
        <v>3</v>
      </c>
      <c r="N214" s="446">
        <f t="shared" si="199"/>
        <v>2568.1499999999996</v>
      </c>
      <c r="O214" s="366"/>
      <c r="P214" s="234"/>
      <c r="Q214" s="235">
        <f t="shared" si="200"/>
        <v>0</v>
      </c>
      <c r="R214" s="236"/>
      <c r="S214" s="237">
        <f t="shared" si="201"/>
        <v>0</v>
      </c>
      <c r="T214" s="238">
        <f t="shared" si="202"/>
        <v>0</v>
      </c>
      <c r="U214" s="235">
        <f t="shared" si="203"/>
        <v>1284.0749999999998</v>
      </c>
      <c r="V214" s="237">
        <f t="shared" si="204"/>
        <v>0</v>
      </c>
      <c r="W214" s="236"/>
      <c r="X214" s="239">
        <f t="shared" si="205"/>
        <v>219.2</v>
      </c>
      <c r="Y214" s="355">
        <f t="shared" si="206"/>
        <v>1503.2749999999999</v>
      </c>
      <c r="Z214" s="235">
        <f t="shared" si="207"/>
        <v>0</v>
      </c>
      <c r="AA214" s="236"/>
      <c r="AB214" s="237">
        <f t="shared" si="208"/>
        <v>0</v>
      </c>
      <c r="AC214" s="238">
        <f t="shared" si="209"/>
        <v>0</v>
      </c>
      <c r="AD214" s="235">
        <f t="shared" si="210"/>
        <v>1284.0749999999998</v>
      </c>
      <c r="AE214" s="237">
        <f t="shared" si="211"/>
        <v>0</v>
      </c>
      <c r="AF214" s="356"/>
      <c r="AG214" s="239">
        <f t="shared" si="212"/>
        <v>219.2</v>
      </c>
      <c r="AH214" s="240">
        <f t="shared" si="213"/>
        <v>1503.2749999999999</v>
      </c>
      <c r="AI214" s="240">
        <f t="shared" si="214"/>
        <v>3006.5499999999997</v>
      </c>
      <c r="AJ214" s="421" t="s">
        <v>128</v>
      </c>
      <c r="AK214" s="422">
        <v>0.5</v>
      </c>
      <c r="AL214" s="422" t="s">
        <v>128</v>
      </c>
      <c r="AM214" s="423">
        <v>0.5</v>
      </c>
      <c r="AN214" s="189">
        <f t="shared" si="227"/>
        <v>0.5</v>
      </c>
      <c r="AO214" s="189">
        <f t="shared" si="228"/>
        <v>0.5</v>
      </c>
      <c r="AP214" s="189">
        <f t="shared" si="229"/>
        <v>0.5</v>
      </c>
      <c r="AQ214" s="189">
        <f t="shared" si="230"/>
        <v>0.5</v>
      </c>
      <c r="AR214" s="189">
        <f t="shared" si="231"/>
        <v>0.5</v>
      </c>
      <c r="AS214" s="341"/>
      <c r="AT214" s="357"/>
      <c r="AU214" s="358"/>
      <c r="AV214" s="359"/>
      <c r="AW214" s="357">
        <v>1</v>
      </c>
      <c r="AX214" s="358"/>
      <c r="AY214" s="359">
        <v>1</v>
      </c>
      <c r="AZ214" s="357"/>
      <c r="BA214" s="358"/>
      <c r="BB214" s="359"/>
      <c r="BC214" s="357">
        <v>1</v>
      </c>
      <c r="BD214" s="358"/>
      <c r="BE214" s="359">
        <v>1</v>
      </c>
      <c r="BG214" s="193">
        <f t="shared" si="215"/>
        <v>0</v>
      </c>
      <c r="BH214" s="220"/>
      <c r="BI214" s="195">
        <f t="shared" si="216"/>
        <v>0</v>
      </c>
      <c r="BJ214" s="196">
        <f t="shared" si="217"/>
        <v>0</v>
      </c>
      <c r="BK214" s="197">
        <f t="shared" si="218"/>
        <v>2568.1499999999996</v>
      </c>
      <c r="BL214" s="195">
        <f t="shared" si="219"/>
        <v>0</v>
      </c>
      <c r="BM214" s="198"/>
      <c r="BN214" s="199">
        <f t="shared" si="220"/>
        <v>438.4</v>
      </c>
      <c r="BO214" s="197">
        <f t="shared" si="221"/>
        <v>0</v>
      </c>
      <c r="BP214" s="198"/>
      <c r="BQ214" s="195">
        <f t="shared" si="222"/>
        <v>0</v>
      </c>
      <c r="BR214" s="196">
        <f t="shared" si="223"/>
        <v>0</v>
      </c>
      <c r="BS214" s="197">
        <f t="shared" si="224"/>
        <v>2568.1499999999996</v>
      </c>
      <c r="BT214" s="195">
        <f t="shared" si="225"/>
        <v>0</v>
      </c>
      <c r="BU214" s="198"/>
      <c r="BV214" s="199">
        <f t="shared" si="226"/>
        <v>438.4</v>
      </c>
    </row>
    <row r="215" spans="1:74" ht="12">
      <c r="A215" s="225">
        <v>163</v>
      </c>
      <c r="B215" s="226">
        <v>6</v>
      </c>
      <c r="C215" s="361" t="s">
        <v>395</v>
      </c>
      <c r="D215" s="227" t="s">
        <v>402</v>
      </c>
      <c r="E215" s="228">
        <v>39.4</v>
      </c>
      <c r="F215" s="229" t="s">
        <v>400</v>
      </c>
      <c r="G215" s="226" t="s">
        <v>132</v>
      </c>
      <c r="H215" s="226" t="s">
        <v>133</v>
      </c>
      <c r="I215" s="230">
        <v>240</v>
      </c>
      <c r="J215" s="230">
        <f>I215</f>
        <v>240</v>
      </c>
      <c r="K215" s="384" t="s">
        <v>127</v>
      </c>
      <c r="L215" s="232">
        <v>1</v>
      </c>
      <c r="M215" s="233">
        <v>3</v>
      </c>
      <c r="N215" s="446">
        <f t="shared" si="199"/>
        <v>1440</v>
      </c>
      <c r="O215" s="354"/>
      <c r="P215" s="234"/>
      <c r="Q215" s="235">
        <f t="shared" si="200"/>
        <v>0</v>
      </c>
      <c r="R215" s="236"/>
      <c r="S215" s="237">
        <f t="shared" si="201"/>
        <v>0</v>
      </c>
      <c r="T215" s="238">
        <f t="shared" si="202"/>
        <v>0</v>
      </c>
      <c r="U215" s="235">
        <f t="shared" si="203"/>
        <v>720</v>
      </c>
      <c r="V215" s="237">
        <f t="shared" si="204"/>
        <v>0</v>
      </c>
      <c r="W215" s="236"/>
      <c r="X215" s="239">
        <f t="shared" si="205"/>
        <v>120</v>
      </c>
      <c r="Y215" s="355">
        <f t="shared" si="206"/>
        <v>840</v>
      </c>
      <c r="Z215" s="235">
        <f t="shared" si="207"/>
        <v>0</v>
      </c>
      <c r="AA215" s="236"/>
      <c r="AB215" s="237">
        <f t="shared" si="208"/>
        <v>0</v>
      </c>
      <c r="AC215" s="238">
        <f t="shared" si="209"/>
        <v>0</v>
      </c>
      <c r="AD215" s="235">
        <f t="shared" si="210"/>
        <v>720</v>
      </c>
      <c r="AE215" s="237">
        <f t="shared" si="211"/>
        <v>0</v>
      </c>
      <c r="AF215" s="356"/>
      <c r="AG215" s="239">
        <f t="shared" si="212"/>
        <v>120</v>
      </c>
      <c r="AH215" s="240">
        <f t="shared" si="213"/>
        <v>840</v>
      </c>
      <c r="AI215" s="240">
        <f t="shared" si="214"/>
        <v>1680</v>
      </c>
      <c r="AJ215" s="421" t="s">
        <v>128</v>
      </c>
      <c r="AK215" s="422">
        <v>0.5</v>
      </c>
      <c r="AL215" s="422" t="s">
        <v>128</v>
      </c>
      <c r="AM215" s="423">
        <v>0.5</v>
      </c>
      <c r="AN215" s="189">
        <f t="shared" si="227"/>
        <v>0.5</v>
      </c>
      <c r="AO215" s="189">
        <f t="shared" si="228"/>
        <v>0.5</v>
      </c>
      <c r="AP215" s="189">
        <f t="shared" si="229"/>
        <v>0.5</v>
      </c>
      <c r="AQ215" s="189">
        <f t="shared" si="230"/>
        <v>0.5</v>
      </c>
      <c r="AR215" s="189">
        <f t="shared" si="231"/>
        <v>0.5</v>
      </c>
      <c r="AS215" s="341"/>
      <c r="AT215" s="357"/>
      <c r="AU215" s="358"/>
      <c r="AV215" s="359"/>
      <c r="AW215" s="357">
        <v>1</v>
      </c>
      <c r="AX215" s="358"/>
      <c r="AY215" s="359">
        <v>1</v>
      </c>
      <c r="AZ215" s="357"/>
      <c r="BA215" s="358"/>
      <c r="BB215" s="359"/>
      <c r="BC215" s="357">
        <v>1</v>
      </c>
      <c r="BD215" s="358"/>
      <c r="BE215" s="359">
        <v>1</v>
      </c>
      <c r="BG215" s="193">
        <f t="shared" si="215"/>
        <v>0</v>
      </c>
      <c r="BH215" s="220"/>
      <c r="BI215" s="195">
        <f t="shared" si="216"/>
        <v>0</v>
      </c>
      <c r="BJ215" s="196">
        <f t="shared" si="217"/>
        <v>0</v>
      </c>
      <c r="BK215" s="197">
        <f t="shared" si="218"/>
        <v>1440</v>
      </c>
      <c r="BL215" s="195">
        <f t="shared" si="219"/>
        <v>0</v>
      </c>
      <c r="BM215" s="198"/>
      <c r="BN215" s="199">
        <f t="shared" si="220"/>
        <v>240</v>
      </c>
      <c r="BO215" s="197">
        <f t="shared" si="221"/>
        <v>0</v>
      </c>
      <c r="BP215" s="198"/>
      <c r="BQ215" s="195">
        <f t="shared" si="222"/>
        <v>0</v>
      </c>
      <c r="BR215" s="196">
        <f t="shared" si="223"/>
        <v>0</v>
      </c>
      <c r="BS215" s="197">
        <f t="shared" si="224"/>
        <v>1440</v>
      </c>
      <c r="BT215" s="195">
        <f t="shared" si="225"/>
        <v>0</v>
      </c>
      <c r="BU215" s="198"/>
      <c r="BV215" s="199">
        <f t="shared" si="226"/>
        <v>240</v>
      </c>
    </row>
    <row r="216" spans="1:74" s="367" customFormat="1" ht="12">
      <c r="A216" s="462">
        <v>164</v>
      </c>
      <c r="B216" s="463">
        <v>6</v>
      </c>
      <c r="C216" s="431" t="s">
        <v>403</v>
      </c>
      <c r="D216" s="432" t="s">
        <v>404</v>
      </c>
      <c r="E216" s="464">
        <v>2.6</v>
      </c>
      <c r="F216" s="434" t="s">
        <v>371</v>
      </c>
      <c r="G216" s="463" t="s">
        <v>132</v>
      </c>
      <c r="H216" s="430" t="s">
        <v>133</v>
      </c>
      <c r="I216" s="466">
        <v>480</v>
      </c>
      <c r="J216" s="466">
        <v>468.1</v>
      </c>
      <c r="K216" s="467" t="s">
        <v>127</v>
      </c>
      <c r="L216" s="437">
        <v>1</v>
      </c>
      <c r="M216" s="468">
        <v>4</v>
      </c>
      <c r="N216" s="469">
        <f t="shared" si="199"/>
        <v>3792.4</v>
      </c>
      <c r="O216" s="470"/>
      <c r="P216" s="441"/>
      <c r="Q216" s="235">
        <f t="shared" si="200"/>
        <v>0</v>
      </c>
      <c r="R216" s="236"/>
      <c r="S216" s="237">
        <f t="shared" si="201"/>
        <v>0</v>
      </c>
      <c r="T216" s="238">
        <f t="shared" si="202"/>
        <v>0</v>
      </c>
      <c r="U216" s="235">
        <f t="shared" si="203"/>
        <v>1896.2</v>
      </c>
      <c r="V216" s="237">
        <f t="shared" si="204"/>
        <v>0</v>
      </c>
      <c r="W216" s="236"/>
      <c r="X216" s="239">
        <f t="shared" si="205"/>
        <v>240</v>
      </c>
      <c r="Y216" s="355">
        <f t="shared" si="206"/>
        <v>2136.2</v>
      </c>
      <c r="Z216" s="235">
        <f t="shared" si="207"/>
        <v>0</v>
      </c>
      <c r="AA216" s="236"/>
      <c r="AB216" s="237">
        <f t="shared" si="208"/>
        <v>0</v>
      </c>
      <c r="AC216" s="238">
        <f t="shared" si="209"/>
        <v>0</v>
      </c>
      <c r="AD216" s="235">
        <f t="shared" si="210"/>
        <v>1896.2</v>
      </c>
      <c r="AE216" s="237">
        <f t="shared" si="211"/>
        <v>0</v>
      </c>
      <c r="AF216" s="356"/>
      <c r="AG216" s="239">
        <f t="shared" si="212"/>
        <v>240</v>
      </c>
      <c r="AH216" s="240">
        <f t="shared" si="213"/>
        <v>2136.2</v>
      </c>
      <c r="AI216" s="240">
        <f t="shared" si="214"/>
        <v>4272.4</v>
      </c>
      <c r="AJ216" s="442" t="s">
        <v>128</v>
      </c>
      <c r="AK216" s="443">
        <v>0.5</v>
      </c>
      <c r="AL216" s="443" t="s">
        <v>128</v>
      </c>
      <c r="AM216" s="444">
        <v>0.5</v>
      </c>
      <c r="AN216" s="189">
        <f t="shared" si="227"/>
        <v>0.5</v>
      </c>
      <c r="AO216" s="189">
        <f t="shared" si="228"/>
        <v>0.5</v>
      </c>
      <c r="AP216" s="189">
        <f t="shared" si="229"/>
        <v>0.5</v>
      </c>
      <c r="AQ216" s="189">
        <f t="shared" si="230"/>
        <v>0.5</v>
      </c>
      <c r="AR216" s="189">
        <f t="shared" si="231"/>
        <v>0.5</v>
      </c>
      <c r="AS216" s="341"/>
      <c r="AT216" s="357"/>
      <c r="AU216" s="358"/>
      <c r="AV216" s="359"/>
      <c r="AW216" s="357">
        <v>1</v>
      </c>
      <c r="AX216" s="358"/>
      <c r="AY216" s="359">
        <v>1</v>
      </c>
      <c r="AZ216" s="357"/>
      <c r="BA216" s="358"/>
      <c r="BB216" s="359"/>
      <c r="BC216" s="357">
        <v>1</v>
      </c>
      <c r="BD216" s="358"/>
      <c r="BE216" s="359">
        <v>1</v>
      </c>
      <c r="BG216" s="193">
        <f t="shared" si="215"/>
        <v>0</v>
      </c>
      <c r="BH216" s="220"/>
      <c r="BI216" s="195">
        <f t="shared" si="216"/>
        <v>0</v>
      </c>
      <c r="BJ216" s="196">
        <f t="shared" si="217"/>
        <v>0</v>
      </c>
      <c r="BK216" s="197">
        <f t="shared" si="218"/>
        <v>3792.4</v>
      </c>
      <c r="BL216" s="195">
        <f t="shared" si="219"/>
        <v>0</v>
      </c>
      <c r="BM216" s="198"/>
      <c r="BN216" s="199">
        <f t="shared" si="220"/>
        <v>480</v>
      </c>
      <c r="BO216" s="197">
        <f t="shared" si="221"/>
        <v>0</v>
      </c>
      <c r="BP216" s="198"/>
      <c r="BQ216" s="195">
        <f t="shared" si="222"/>
        <v>0</v>
      </c>
      <c r="BR216" s="196">
        <f t="shared" si="223"/>
        <v>0</v>
      </c>
      <c r="BS216" s="197">
        <f t="shared" si="224"/>
        <v>3792.4</v>
      </c>
      <c r="BT216" s="195">
        <f t="shared" si="225"/>
        <v>0</v>
      </c>
      <c r="BU216" s="198"/>
      <c r="BV216" s="199">
        <f t="shared" si="226"/>
        <v>480</v>
      </c>
    </row>
    <row r="217" spans="1:74" s="315" customFormat="1" ht="12.75" thickBot="1">
      <c r="A217" s="478"/>
      <c r="B217" s="479"/>
      <c r="C217" s="480"/>
      <c r="D217" s="480"/>
      <c r="E217" s="481"/>
      <c r="F217" s="482"/>
      <c r="G217" s="483"/>
      <c r="H217" s="483"/>
      <c r="I217" s="484"/>
      <c r="J217" s="484"/>
      <c r="K217" s="485"/>
      <c r="L217" s="486"/>
      <c r="M217" s="487"/>
      <c r="N217" s="488"/>
      <c r="O217" s="489"/>
      <c r="P217" s="490"/>
      <c r="Q217" s="491">
        <f aca="true" t="shared" si="232" ref="Q217:AM217">SUM(Q191:Q216)</f>
        <v>23191.39</v>
      </c>
      <c r="R217" s="492">
        <f t="shared" si="232"/>
        <v>7038</v>
      </c>
      <c r="S217" s="492">
        <f t="shared" si="232"/>
        <v>0</v>
      </c>
      <c r="T217" s="493">
        <f t="shared" si="232"/>
        <v>3417.04</v>
      </c>
      <c r="U217" s="491">
        <f t="shared" si="232"/>
        <v>12146.775000000001</v>
      </c>
      <c r="V217" s="492">
        <f t="shared" si="232"/>
        <v>23191.39</v>
      </c>
      <c r="W217" s="492">
        <f t="shared" si="232"/>
        <v>7038</v>
      </c>
      <c r="X217" s="493">
        <f t="shared" si="232"/>
        <v>5336.839999999999</v>
      </c>
      <c r="Y217" s="494">
        <f t="shared" si="232"/>
        <v>81359.43499999998</v>
      </c>
      <c r="Z217" s="491">
        <f t="shared" si="232"/>
        <v>23191.39</v>
      </c>
      <c r="AA217" s="492">
        <f t="shared" si="232"/>
        <v>7038</v>
      </c>
      <c r="AB217" s="492">
        <f t="shared" si="232"/>
        <v>0</v>
      </c>
      <c r="AC217" s="413">
        <f t="shared" si="232"/>
        <v>3417.04</v>
      </c>
      <c r="AD217" s="495">
        <f t="shared" si="232"/>
        <v>10528.775000000001</v>
      </c>
      <c r="AE217" s="496">
        <f t="shared" si="232"/>
        <v>23191.39</v>
      </c>
      <c r="AF217" s="497">
        <f t="shared" si="232"/>
        <v>7038</v>
      </c>
      <c r="AG217" s="498">
        <f t="shared" si="232"/>
        <v>5035.039999999999</v>
      </c>
      <c r="AH217" s="494">
        <f t="shared" si="232"/>
        <v>79439.63499999998</v>
      </c>
      <c r="AI217" s="494">
        <f t="shared" si="232"/>
        <v>160799.06999999995</v>
      </c>
      <c r="AJ217" s="487">
        <f t="shared" si="232"/>
        <v>9</v>
      </c>
      <c r="AK217" s="490">
        <f t="shared" si="232"/>
        <v>16.05</v>
      </c>
      <c r="AL217" s="490">
        <f t="shared" si="232"/>
        <v>9</v>
      </c>
      <c r="AM217" s="486">
        <f t="shared" si="232"/>
        <v>13.65</v>
      </c>
      <c r="AN217" s="189">
        <f t="shared" si="227"/>
        <v>0.5</v>
      </c>
      <c r="AO217" s="189">
        <f t="shared" si="228"/>
        <v>0.5</v>
      </c>
      <c r="AP217" s="189">
        <f t="shared" si="229"/>
        <v>0.5</v>
      </c>
      <c r="AQ217" s="189">
        <f t="shared" si="230"/>
        <v>0.5</v>
      </c>
      <c r="AR217" s="189">
        <f t="shared" si="231"/>
        <v>0.5</v>
      </c>
      <c r="AS217" s="189"/>
      <c r="AT217" s="312"/>
      <c r="AU217" s="313"/>
      <c r="AV217" s="314"/>
      <c r="AW217" s="312"/>
      <c r="AX217" s="313"/>
      <c r="AY217" s="314"/>
      <c r="AZ217" s="312"/>
      <c r="BA217" s="313"/>
      <c r="BB217" s="314"/>
      <c r="BC217" s="312"/>
      <c r="BD217" s="313"/>
      <c r="BE217" s="314"/>
      <c r="BG217" s="499">
        <f aca="true" t="shared" si="233" ref="BG217:BV217">SUM(BG191:BG216)</f>
        <v>46382.78</v>
      </c>
      <c r="BH217" s="500">
        <f t="shared" si="233"/>
        <v>14076</v>
      </c>
      <c r="BI217" s="500">
        <f t="shared" si="233"/>
        <v>0</v>
      </c>
      <c r="BJ217" s="501">
        <f t="shared" si="233"/>
        <v>6834.08</v>
      </c>
      <c r="BK217" s="499">
        <f t="shared" si="233"/>
        <v>24293.550000000003</v>
      </c>
      <c r="BL217" s="500">
        <f t="shared" si="233"/>
        <v>46382.78</v>
      </c>
      <c r="BM217" s="500">
        <f t="shared" si="233"/>
        <v>14076</v>
      </c>
      <c r="BN217" s="501">
        <f t="shared" si="233"/>
        <v>10673.679999999998</v>
      </c>
      <c r="BO217" s="499">
        <f t="shared" si="233"/>
        <v>46382.78</v>
      </c>
      <c r="BP217" s="500">
        <f t="shared" si="233"/>
        <v>14076</v>
      </c>
      <c r="BQ217" s="500">
        <f t="shared" si="233"/>
        <v>0</v>
      </c>
      <c r="BR217" s="318">
        <f t="shared" si="233"/>
        <v>6834.08</v>
      </c>
      <c r="BS217" s="487">
        <f t="shared" si="233"/>
        <v>21057.550000000003</v>
      </c>
      <c r="BT217" s="489">
        <f t="shared" si="233"/>
        <v>46382.78</v>
      </c>
      <c r="BU217" s="490">
        <f t="shared" si="233"/>
        <v>14076</v>
      </c>
      <c r="BV217" s="486">
        <f t="shared" si="233"/>
        <v>10070.079999999998</v>
      </c>
    </row>
    <row r="218" spans="1:74" ht="21.75" customHeight="1" thickBot="1" thickTop="1">
      <c r="A218" s="502" t="s">
        <v>405</v>
      </c>
      <c r="B218" s="503"/>
      <c r="C218" s="504"/>
      <c r="D218" s="504"/>
      <c r="E218" s="505"/>
      <c r="F218" s="506"/>
      <c r="G218" s="505"/>
      <c r="H218" s="505"/>
      <c r="I218" s="507"/>
      <c r="J218" s="508"/>
      <c r="K218" s="508"/>
      <c r="L218" s="504"/>
      <c r="M218" s="504"/>
      <c r="N218" s="504"/>
      <c r="O218" s="504"/>
      <c r="P218" s="504"/>
      <c r="Q218" s="509">
        <f aca="true" t="shared" si="234" ref="Q218:AM218">Q217+Q190+Q177+Q120+Q105+Q61</f>
        <v>147909.36424999998</v>
      </c>
      <c r="R218" s="510">
        <f t="shared" si="234"/>
        <v>7038</v>
      </c>
      <c r="S218" s="510">
        <f t="shared" si="234"/>
        <v>1939.5</v>
      </c>
      <c r="T218" s="511">
        <f t="shared" si="234"/>
        <v>21608.735</v>
      </c>
      <c r="U218" s="509">
        <f t="shared" si="234"/>
        <v>40993.137500000004</v>
      </c>
      <c r="V218" s="510">
        <f t="shared" si="234"/>
        <v>112107.69925</v>
      </c>
      <c r="W218" s="510">
        <f t="shared" si="234"/>
        <v>7038</v>
      </c>
      <c r="X218" s="511">
        <f t="shared" si="234"/>
        <v>21663.059999999998</v>
      </c>
      <c r="Y218" s="512">
        <f t="shared" si="234"/>
        <v>360297.4959999999</v>
      </c>
      <c r="Z218" s="509">
        <f t="shared" si="234"/>
        <v>145072.36424999998</v>
      </c>
      <c r="AA218" s="510">
        <f t="shared" si="234"/>
        <v>7038</v>
      </c>
      <c r="AB218" s="510">
        <f t="shared" si="234"/>
        <v>1842</v>
      </c>
      <c r="AC218" s="511">
        <f t="shared" si="234"/>
        <v>20998.235</v>
      </c>
      <c r="AD218" s="509">
        <f t="shared" si="234"/>
        <v>39677.2375</v>
      </c>
      <c r="AE218" s="509">
        <f t="shared" si="234"/>
        <v>114686.19925</v>
      </c>
      <c r="AF218" s="509">
        <f t="shared" si="234"/>
        <v>7038</v>
      </c>
      <c r="AG218" s="509">
        <f t="shared" si="234"/>
        <v>20061.76</v>
      </c>
      <c r="AH218" s="513">
        <f t="shared" si="234"/>
        <v>356413.796</v>
      </c>
      <c r="AI218" s="513">
        <f t="shared" si="234"/>
        <v>716711.2919999999</v>
      </c>
      <c r="AJ218" s="514">
        <f t="shared" si="234"/>
        <v>56.730000000000004</v>
      </c>
      <c r="AK218" s="514">
        <f t="shared" si="234"/>
        <v>56.989999999999995</v>
      </c>
      <c r="AL218" s="514">
        <f t="shared" si="234"/>
        <v>54.089999999999996</v>
      </c>
      <c r="AM218" s="515">
        <f t="shared" si="234"/>
        <v>57.74</v>
      </c>
      <c r="AN218" s="189"/>
      <c r="AO218" s="189"/>
      <c r="AP218" s="189"/>
      <c r="AQ218" s="189"/>
      <c r="AR218" s="189"/>
      <c r="AS218" s="189"/>
      <c r="BG218" s="516">
        <f aca="true" t="shared" si="235" ref="BG218:BV218">BG217+BG190+BG177+BG120+BG105+BG61</f>
        <v>295818.72849999997</v>
      </c>
      <c r="BH218" s="517">
        <f t="shared" si="235"/>
        <v>14076</v>
      </c>
      <c r="BI218" s="517">
        <f t="shared" si="235"/>
        <v>3879</v>
      </c>
      <c r="BJ218" s="518">
        <f t="shared" si="235"/>
        <v>43217.47</v>
      </c>
      <c r="BK218" s="516">
        <f t="shared" si="235"/>
        <v>81986.27500000001</v>
      </c>
      <c r="BL218" s="517">
        <f t="shared" si="235"/>
        <v>224215.3985</v>
      </c>
      <c r="BM218" s="517">
        <f t="shared" si="235"/>
        <v>14076</v>
      </c>
      <c r="BN218" s="518">
        <f t="shared" si="235"/>
        <v>43326.119999999995</v>
      </c>
      <c r="BO218" s="516">
        <f t="shared" si="235"/>
        <v>290144.72849999997</v>
      </c>
      <c r="BP218" s="517">
        <f t="shared" si="235"/>
        <v>14076</v>
      </c>
      <c r="BQ218" s="517">
        <f t="shared" si="235"/>
        <v>3684</v>
      </c>
      <c r="BR218" s="518">
        <f t="shared" si="235"/>
        <v>41996.47</v>
      </c>
      <c r="BS218" s="516">
        <f t="shared" si="235"/>
        <v>79354.475</v>
      </c>
      <c r="BT218" s="516">
        <f t="shared" si="235"/>
        <v>229372.3985</v>
      </c>
      <c r="BU218" s="516">
        <f t="shared" si="235"/>
        <v>14076</v>
      </c>
      <c r="BV218" s="519">
        <f t="shared" si="235"/>
        <v>40123.52</v>
      </c>
    </row>
    <row r="219" spans="2:74" ht="30" customHeight="1" thickBot="1">
      <c r="B219" s="520"/>
      <c r="C219" s="520"/>
      <c r="D219" s="521"/>
      <c r="E219" s="522"/>
      <c r="F219" s="522"/>
      <c r="G219" s="523"/>
      <c r="H219" s="523"/>
      <c r="I219" s="523"/>
      <c r="J219" s="524"/>
      <c r="K219" s="523"/>
      <c r="L219" s="523"/>
      <c r="M219" s="524"/>
      <c r="N219" s="91"/>
      <c r="O219" s="525"/>
      <c r="P219" s="525"/>
      <c r="S219" s="526"/>
      <c r="V219" s="526"/>
      <c r="Y219" s="527"/>
      <c r="AB219" s="526"/>
      <c r="AE219" s="526"/>
      <c r="AH219" s="680" t="s">
        <v>406</v>
      </c>
      <c r="AI219" s="681"/>
      <c r="AJ219" s="528">
        <f>AJ218/(5/7)</f>
        <v>79.422</v>
      </c>
      <c r="AK219" s="528">
        <f>AK218/(5/7)</f>
        <v>79.78599999999999</v>
      </c>
      <c r="AL219" s="528">
        <f>AL218/(5/7)</f>
        <v>75.726</v>
      </c>
      <c r="AM219" s="529">
        <f>AM218/(5/7)</f>
        <v>80.836</v>
      </c>
      <c r="BG219" s="530">
        <v>1</v>
      </c>
      <c r="BH219" s="530">
        <v>2</v>
      </c>
      <c r="BI219" s="531">
        <v>3</v>
      </c>
      <c r="BJ219" s="530">
        <v>5</v>
      </c>
      <c r="BK219" s="530">
        <v>1</v>
      </c>
      <c r="BL219" s="530">
        <v>3</v>
      </c>
      <c r="BM219" s="531">
        <v>4</v>
      </c>
      <c r="BN219" s="530">
        <v>5</v>
      </c>
      <c r="BO219" s="530">
        <v>1</v>
      </c>
      <c r="BP219" s="530">
        <v>2</v>
      </c>
      <c r="BQ219" s="531">
        <v>3</v>
      </c>
      <c r="BR219" s="530">
        <v>5</v>
      </c>
      <c r="BS219" s="530">
        <v>1</v>
      </c>
      <c r="BT219" s="530">
        <v>3</v>
      </c>
      <c r="BU219" s="531">
        <v>4</v>
      </c>
      <c r="BV219" s="530">
        <v>5</v>
      </c>
    </row>
    <row r="220" spans="2:39" ht="30" customHeight="1" thickBot="1">
      <c r="B220" s="520"/>
      <c r="C220" s="520"/>
      <c r="D220" s="521"/>
      <c r="E220" s="522"/>
      <c r="F220" s="522"/>
      <c r="G220" s="523"/>
      <c r="H220" s="523"/>
      <c r="I220" s="523"/>
      <c r="J220" s="524"/>
      <c r="K220" s="523"/>
      <c r="L220" s="523"/>
      <c r="M220" s="524"/>
      <c r="N220" s="91"/>
      <c r="O220" s="525"/>
      <c r="P220" s="525"/>
      <c r="Y220" s="532"/>
      <c r="AH220" s="533" t="s">
        <v>407</v>
      </c>
      <c r="AI220" s="534"/>
      <c r="AJ220" s="535">
        <f>AJ219/30</f>
        <v>2.6473999999999998</v>
      </c>
      <c r="AK220" s="535">
        <f>AK219/30</f>
        <v>2.659533333333333</v>
      </c>
      <c r="AL220" s="535">
        <f>AL219/30</f>
        <v>2.5242</v>
      </c>
      <c r="AM220" s="536">
        <f>AM219/30</f>
        <v>2.6945333333333332</v>
      </c>
    </row>
    <row r="221" spans="2:39" ht="12">
      <c r="B221" s="520"/>
      <c r="C221" s="520"/>
      <c r="D221" s="521"/>
      <c r="E221" s="522"/>
      <c r="F221" s="522"/>
      <c r="G221" s="523"/>
      <c r="H221" s="523"/>
      <c r="I221" s="523"/>
      <c r="J221" s="524"/>
      <c r="K221" s="523"/>
      <c r="L221" s="523"/>
      <c r="M221" s="524"/>
      <c r="N221" s="91"/>
      <c r="O221" s="525"/>
      <c r="P221" s="525"/>
      <c r="Y221" s="532"/>
      <c r="AH221" s="532"/>
      <c r="AI221" s="532"/>
      <c r="AJ221" s="537"/>
      <c r="AK221" s="537"/>
      <c r="AL221" s="537"/>
      <c r="AM221" s="537"/>
    </row>
    <row r="222" spans="2:39" ht="12">
      <c r="B222" s="520"/>
      <c r="C222" s="520"/>
      <c r="D222" s="521"/>
      <c r="E222" s="522"/>
      <c r="F222" s="522"/>
      <c r="G222" s="523"/>
      <c r="H222" s="523"/>
      <c r="I222" s="523"/>
      <c r="J222" s="524"/>
      <c r="K222" s="523"/>
      <c r="L222" s="523"/>
      <c r="M222" s="524"/>
      <c r="N222" s="91"/>
      <c r="O222" s="525"/>
      <c r="P222" s="525"/>
      <c r="Y222" s="532"/>
      <c r="AH222" s="538"/>
      <c r="AI222" s="532"/>
      <c r="AJ222" s="537"/>
      <c r="AK222" s="537"/>
      <c r="AL222" s="537"/>
      <c r="AM222" s="537"/>
    </row>
    <row r="223" spans="2:39" ht="12">
      <c r="B223" s="520"/>
      <c r="C223" s="520"/>
      <c r="D223" s="521"/>
      <c r="E223" s="522"/>
      <c r="F223" s="522"/>
      <c r="G223" s="523"/>
      <c r="H223" s="523"/>
      <c r="I223" s="523"/>
      <c r="J223" s="524"/>
      <c r="K223" s="523"/>
      <c r="L223" s="523"/>
      <c r="M223" s="524"/>
      <c r="N223" s="91"/>
      <c r="O223" s="525"/>
      <c r="P223" s="525"/>
      <c r="Y223" s="532"/>
      <c r="AH223" s="532"/>
      <c r="AI223" s="532"/>
      <c r="AJ223" s="537"/>
      <c r="AK223" s="537"/>
      <c r="AL223" s="537"/>
      <c r="AM223" s="537"/>
    </row>
    <row r="224" spans="2:39" ht="12">
      <c r="B224" s="520"/>
      <c r="C224" s="520"/>
      <c r="D224" s="521"/>
      <c r="E224" s="522"/>
      <c r="F224" s="522"/>
      <c r="G224" s="523"/>
      <c r="H224" s="523"/>
      <c r="I224" s="523"/>
      <c r="J224" s="524"/>
      <c r="K224" s="523"/>
      <c r="L224" s="523"/>
      <c r="M224" s="524"/>
      <c r="N224" s="91"/>
      <c r="O224" s="525"/>
      <c r="P224" s="525"/>
      <c r="Y224" s="532"/>
      <c r="AH224" s="532"/>
      <c r="AI224" s="532"/>
      <c r="AJ224" s="537"/>
      <c r="AK224" s="537"/>
      <c r="AL224" s="537"/>
      <c r="AM224" s="537"/>
    </row>
    <row r="225" spans="2:39" ht="12">
      <c r="B225" s="520"/>
      <c r="C225" s="520"/>
      <c r="D225" s="521"/>
      <c r="E225" s="522"/>
      <c r="F225" s="522"/>
      <c r="G225" s="523"/>
      <c r="H225" s="523"/>
      <c r="I225" s="523"/>
      <c r="J225" s="524"/>
      <c r="K225" s="523"/>
      <c r="L225" s="523"/>
      <c r="M225" s="524"/>
      <c r="N225" s="91"/>
      <c r="O225" s="525"/>
      <c r="P225" s="525"/>
      <c r="Y225" s="532"/>
      <c r="AH225" s="532"/>
      <c r="AI225" s="532"/>
      <c r="AJ225" s="537"/>
      <c r="AK225" s="537"/>
      <c r="AL225" s="537"/>
      <c r="AM225" s="537"/>
    </row>
    <row r="226" spans="2:39" ht="12">
      <c r="B226" s="520"/>
      <c r="C226" s="520"/>
      <c r="D226" s="521"/>
      <c r="E226" s="522"/>
      <c r="F226" s="522"/>
      <c r="G226" s="523"/>
      <c r="H226" s="523"/>
      <c r="I226" s="523"/>
      <c r="J226" s="524"/>
      <c r="K226" s="523"/>
      <c r="L226" s="523"/>
      <c r="M226" s="524"/>
      <c r="N226" s="91"/>
      <c r="O226" s="525"/>
      <c r="P226" s="525"/>
      <c r="Y226" s="532"/>
      <c r="AH226" s="532"/>
      <c r="AI226" s="532"/>
      <c r="AJ226" s="537"/>
      <c r="AK226" s="537"/>
      <c r="AL226" s="537"/>
      <c r="AM226" s="537"/>
    </row>
    <row r="227" spans="2:39" ht="12">
      <c r="B227" s="520"/>
      <c r="C227" s="520"/>
      <c r="D227" s="521"/>
      <c r="E227" s="522"/>
      <c r="F227" s="522"/>
      <c r="G227" s="523"/>
      <c r="H227" s="523"/>
      <c r="I227" s="523"/>
      <c r="J227" s="524"/>
      <c r="K227" s="523"/>
      <c r="L227" s="523"/>
      <c r="M227" s="524"/>
      <c r="N227" s="91"/>
      <c r="O227" s="525"/>
      <c r="P227" s="525"/>
      <c r="Y227" s="532"/>
      <c r="AH227" s="532"/>
      <c r="AI227" s="532"/>
      <c r="AJ227" s="537"/>
      <c r="AK227" s="537"/>
      <c r="AL227" s="537"/>
      <c r="AM227" s="537"/>
    </row>
    <row r="228" spans="2:39" ht="12">
      <c r="B228" s="520"/>
      <c r="C228" s="520"/>
      <c r="D228" s="521"/>
      <c r="E228" s="522"/>
      <c r="F228" s="522"/>
      <c r="G228" s="523"/>
      <c r="H228" s="523"/>
      <c r="I228" s="523"/>
      <c r="J228" s="524"/>
      <c r="K228" s="523"/>
      <c r="L228" s="523"/>
      <c r="M228" s="524"/>
      <c r="N228" s="91"/>
      <c r="O228" s="525"/>
      <c r="P228" s="525"/>
      <c r="Y228" s="532"/>
      <c r="AH228" s="532"/>
      <c r="AI228" s="532"/>
      <c r="AJ228" s="537"/>
      <c r="AK228" s="537"/>
      <c r="AL228" s="537"/>
      <c r="AM228" s="537"/>
    </row>
    <row r="229" spans="2:74" s="106" customFormat="1" ht="14.25">
      <c r="B229" s="539" t="s">
        <v>408</v>
      </c>
      <c r="F229" s="540"/>
      <c r="G229" s="539" t="s">
        <v>409</v>
      </c>
      <c r="H229" s="540"/>
      <c r="J229" s="541"/>
      <c r="K229" s="541"/>
      <c r="P229" s="539" t="s">
        <v>410</v>
      </c>
      <c r="Q229" s="108"/>
      <c r="R229" s="108"/>
      <c r="S229" s="108"/>
      <c r="T229" s="542"/>
      <c r="U229" s="108"/>
      <c r="V229" s="108"/>
      <c r="W229" s="108"/>
      <c r="X229" s="539" t="s">
        <v>410</v>
      </c>
      <c r="Z229" s="108"/>
      <c r="AA229" s="108"/>
      <c r="AB229" s="108"/>
      <c r="AC229" s="542"/>
      <c r="AD229" s="108"/>
      <c r="AE229" s="108"/>
      <c r="AF229" s="108"/>
      <c r="AG229" s="542"/>
      <c r="AT229" s="109"/>
      <c r="AU229" s="109"/>
      <c r="AV229" s="109"/>
      <c r="AW229" s="109"/>
      <c r="AX229" s="109"/>
      <c r="AY229" s="109"/>
      <c r="AZ229" s="109"/>
      <c r="BA229" s="109"/>
      <c r="BB229" s="109"/>
      <c r="BC229" s="109"/>
      <c r="BD229" s="109"/>
      <c r="BE229" s="109"/>
      <c r="BG229" s="108"/>
      <c r="BH229" s="108"/>
      <c r="BI229" s="108"/>
      <c r="BJ229" s="542"/>
      <c r="BK229" s="108"/>
      <c r="BL229" s="108"/>
      <c r="BM229" s="108"/>
      <c r="BN229" s="539" t="s">
        <v>410</v>
      </c>
      <c r="BO229" s="108"/>
      <c r="BP229" s="108"/>
      <c r="BQ229" s="108"/>
      <c r="BR229" s="542"/>
      <c r="BS229" s="108"/>
      <c r="BT229" s="108"/>
      <c r="BU229" s="108"/>
      <c r="BV229" s="542"/>
    </row>
    <row r="230" spans="2:73" s="106" customFormat="1" ht="14.25">
      <c r="B230" s="106" t="s">
        <v>132</v>
      </c>
      <c r="C230" s="540" t="s">
        <v>411</v>
      </c>
      <c r="F230" s="540"/>
      <c r="G230" s="106" t="s">
        <v>138</v>
      </c>
      <c r="H230" s="540" t="s">
        <v>412</v>
      </c>
      <c r="I230" s="543"/>
      <c r="J230" s="541"/>
      <c r="K230" s="541"/>
      <c r="P230" s="106" t="s">
        <v>127</v>
      </c>
      <c r="Q230" s="540" t="s">
        <v>413</v>
      </c>
      <c r="R230" s="108"/>
      <c r="S230" s="108"/>
      <c r="U230" s="108"/>
      <c r="V230" s="108"/>
      <c r="W230" s="108"/>
      <c r="Z230" s="108"/>
      <c r="AA230" s="108"/>
      <c r="AB230" s="108"/>
      <c r="AD230" s="108"/>
      <c r="AE230" s="108"/>
      <c r="AF230" s="108"/>
      <c r="AT230" s="109"/>
      <c r="AU230" s="109"/>
      <c r="AV230" s="109"/>
      <c r="AW230" s="109"/>
      <c r="AX230" s="109"/>
      <c r="AY230" s="109"/>
      <c r="AZ230" s="109"/>
      <c r="BA230" s="109"/>
      <c r="BB230" s="109"/>
      <c r="BC230" s="109"/>
      <c r="BD230" s="109"/>
      <c r="BE230" s="109"/>
      <c r="BG230" s="540" t="s">
        <v>413</v>
      </c>
      <c r="BH230" s="108"/>
      <c r="BI230" s="108"/>
      <c r="BK230" s="108"/>
      <c r="BL230" s="108"/>
      <c r="BM230" s="108"/>
      <c r="BO230" s="108"/>
      <c r="BP230" s="108"/>
      <c r="BQ230" s="108"/>
      <c r="BS230" s="108"/>
      <c r="BT230" s="108"/>
      <c r="BU230" s="108"/>
    </row>
    <row r="231" spans="2:73" s="106" customFormat="1" ht="14.25">
      <c r="B231" s="106" t="s">
        <v>126</v>
      </c>
      <c r="C231" s="540" t="s">
        <v>414</v>
      </c>
      <c r="F231" s="540"/>
      <c r="G231" s="106" t="s">
        <v>133</v>
      </c>
      <c r="H231" s="540" t="s">
        <v>415</v>
      </c>
      <c r="I231" s="543"/>
      <c r="J231" s="541"/>
      <c r="K231" s="541"/>
      <c r="P231" s="106" t="s">
        <v>133</v>
      </c>
      <c r="Q231" s="540" t="s">
        <v>416</v>
      </c>
      <c r="R231" s="108"/>
      <c r="S231" s="108"/>
      <c r="U231" s="108"/>
      <c r="V231" s="108"/>
      <c r="W231" s="108"/>
      <c r="X231" s="544"/>
      <c r="Y231" s="540" t="s">
        <v>417</v>
      </c>
      <c r="Z231" s="108"/>
      <c r="AA231" s="108"/>
      <c r="AB231" s="108"/>
      <c r="AD231" s="108"/>
      <c r="AE231" s="108"/>
      <c r="AF231" s="108"/>
      <c r="AT231" s="109"/>
      <c r="AU231" s="109"/>
      <c r="AV231" s="109"/>
      <c r="AW231" s="109"/>
      <c r="AX231" s="109"/>
      <c r="AY231" s="109"/>
      <c r="AZ231" s="109"/>
      <c r="BA231" s="109"/>
      <c r="BB231" s="109"/>
      <c r="BC231" s="109"/>
      <c r="BD231" s="109"/>
      <c r="BE231" s="109"/>
      <c r="BG231" s="540" t="s">
        <v>416</v>
      </c>
      <c r="BH231" s="108"/>
      <c r="BI231" s="108"/>
      <c r="BK231" s="108"/>
      <c r="BL231" s="108"/>
      <c r="BM231" s="108"/>
      <c r="BN231" s="544"/>
      <c r="BO231" s="108"/>
      <c r="BP231" s="108"/>
      <c r="BQ231" s="108"/>
      <c r="BS231" s="108"/>
      <c r="BT231" s="108"/>
      <c r="BU231" s="108"/>
    </row>
    <row r="232" spans="2:73" s="106" customFormat="1" ht="14.25">
      <c r="B232" s="106" t="s">
        <v>194</v>
      </c>
      <c r="C232" s="540" t="s">
        <v>418</v>
      </c>
      <c r="F232" s="540"/>
      <c r="I232" s="543"/>
      <c r="J232" s="541"/>
      <c r="K232" s="541"/>
      <c r="P232" s="106" t="s">
        <v>419</v>
      </c>
      <c r="Q232" s="540" t="s">
        <v>420</v>
      </c>
      <c r="R232" s="108"/>
      <c r="S232" s="108"/>
      <c r="U232" s="108"/>
      <c r="V232" s="108"/>
      <c r="W232" s="108"/>
      <c r="Z232" s="108"/>
      <c r="AA232" s="108"/>
      <c r="AB232" s="108"/>
      <c r="AD232" s="108"/>
      <c r="AE232" s="108"/>
      <c r="AF232" s="108"/>
      <c r="AT232" s="109"/>
      <c r="AU232" s="109"/>
      <c r="AV232" s="109"/>
      <c r="AW232" s="109"/>
      <c r="AX232" s="109"/>
      <c r="AY232" s="109"/>
      <c r="AZ232" s="109"/>
      <c r="BA232" s="109"/>
      <c r="BB232" s="109"/>
      <c r="BC232" s="109"/>
      <c r="BD232" s="109"/>
      <c r="BE232" s="109"/>
      <c r="BG232" s="540" t="s">
        <v>420</v>
      </c>
      <c r="BH232" s="108"/>
      <c r="BI232" s="108"/>
      <c r="BK232" s="108"/>
      <c r="BL232" s="108"/>
      <c r="BM232" s="108"/>
      <c r="BO232" s="108"/>
      <c r="BP232" s="108"/>
      <c r="BQ232" s="108"/>
      <c r="BS232" s="108"/>
      <c r="BT232" s="108"/>
      <c r="BU232" s="108"/>
    </row>
    <row r="233" spans="2:73" s="106" customFormat="1" ht="14.25">
      <c r="B233" s="106" t="s">
        <v>130</v>
      </c>
      <c r="C233" s="540" t="s">
        <v>421</v>
      </c>
      <c r="F233" s="540"/>
      <c r="I233" s="543"/>
      <c r="J233" s="541"/>
      <c r="K233" s="541"/>
      <c r="P233" s="106" t="s">
        <v>177</v>
      </c>
      <c r="Q233" s="540" t="s">
        <v>422</v>
      </c>
      <c r="R233" s="108"/>
      <c r="S233" s="108"/>
      <c r="U233" s="108"/>
      <c r="V233" s="108"/>
      <c r="W233" s="108"/>
      <c r="X233" s="545"/>
      <c r="Y233" s="540" t="s">
        <v>423</v>
      </c>
      <c r="Z233" s="108"/>
      <c r="AA233" s="108"/>
      <c r="AB233" s="108"/>
      <c r="AD233" s="108"/>
      <c r="AE233" s="108"/>
      <c r="AF233" s="108"/>
      <c r="AT233" s="109"/>
      <c r="AU233" s="109"/>
      <c r="AV233" s="109"/>
      <c r="AW233" s="109"/>
      <c r="AX233" s="109"/>
      <c r="AY233" s="109"/>
      <c r="AZ233" s="109"/>
      <c r="BA233" s="109"/>
      <c r="BB233" s="109"/>
      <c r="BC233" s="109"/>
      <c r="BD233" s="109"/>
      <c r="BE233" s="109"/>
      <c r="BG233" s="540" t="s">
        <v>422</v>
      </c>
      <c r="BH233" s="108"/>
      <c r="BI233" s="108"/>
      <c r="BK233" s="108"/>
      <c r="BL233" s="108"/>
      <c r="BM233" s="108"/>
      <c r="BN233" s="545"/>
      <c r="BO233" s="108"/>
      <c r="BP233" s="108"/>
      <c r="BQ233" s="108"/>
      <c r="BS233" s="108"/>
      <c r="BT233" s="108"/>
      <c r="BU233" s="108"/>
    </row>
    <row r="234" spans="3:73" s="106" customFormat="1" ht="14.25">
      <c r="C234" s="540"/>
      <c r="F234" s="540"/>
      <c r="I234" s="543"/>
      <c r="J234" s="541"/>
      <c r="K234" s="541"/>
      <c r="P234" s="106" t="s">
        <v>134</v>
      </c>
      <c r="Q234" s="540" t="s">
        <v>424</v>
      </c>
      <c r="R234" s="108"/>
      <c r="S234" s="108"/>
      <c r="U234" s="108"/>
      <c r="V234" s="108"/>
      <c r="W234" s="108"/>
      <c r="Z234" s="108"/>
      <c r="AA234" s="108"/>
      <c r="AB234" s="108"/>
      <c r="AD234" s="108"/>
      <c r="AE234" s="108"/>
      <c r="AF234" s="108"/>
      <c r="AT234" s="109"/>
      <c r="AU234" s="109"/>
      <c r="AV234" s="109"/>
      <c r="AW234" s="109"/>
      <c r="AX234" s="109"/>
      <c r="AY234" s="109"/>
      <c r="AZ234" s="109"/>
      <c r="BA234" s="109"/>
      <c r="BB234" s="109"/>
      <c r="BC234" s="109"/>
      <c r="BD234" s="109"/>
      <c r="BE234" s="109"/>
      <c r="BG234" s="540" t="s">
        <v>424</v>
      </c>
      <c r="BH234" s="108"/>
      <c r="BI234" s="108"/>
      <c r="BK234" s="108"/>
      <c r="BL234" s="108"/>
      <c r="BM234" s="108"/>
      <c r="BO234" s="108"/>
      <c r="BP234" s="108"/>
      <c r="BQ234" s="108"/>
      <c r="BS234" s="108"/>
      <c r="BT234" s="108"/>
      <c r="BU234" s="108"/>
    </row>
    <row r="235" spans="2:73" s="106" customFormat="1" ht="12.75" customHeight="1">
      <c r="B235" s="546"/>
      <c r="C235" s="546"/>
      <c r="D235" s="547"/>
      <c r="E235" s="548"/>
      <c r="F235" s="548"/>
      <c r="G235" s="549"/>
      <c r="H235" s="549"/>
      <c r="I235" s="549"/>
      <c r="J235" s="550"/>
      <c r="K235" s="549"/>
      <c r="L235" s="549"/>
      <c r="M235" s="550"/>
      <c r="N235" s="542"/>
      <c r="O235" s="551"/>
      <c r="P235" s="106" t="s">
        <v>253</v>
      </c>
      <c r="Q235" s="540" t="s">
        <v>425</v>
      </c>
      <c r="R235" s="108"/>
      <c r="S235" s="108"/>
      <c r="U235" s="108"/>
      <c r="V235" s="108"/>
      <c r="W235" s="108"/>
      <c r="X235" s="552"/>
      <c r="Y235" s="540" t="s">
        <v>426</v>
      </c>
      <c r="Z235" s="108"/>
      <c r="AA235" s="108"/>
      <c r="AB235" s="108"/>
      <c r="AD235" s="108"/>
      <c r="AE235" s="108"/>
      <c r="AF235" s="108"/>
      <c r="AT235" s="109"/>
      <c r="AU235" s="109"/>
      <c r="AV235" s="109"/>
      <c r="AW235" s="109"/>
      <c r="AX235" s="109"/>
      <c r="AY235" s="109"/>
      <c r="AZ235" s="109"/>
      <c r="BA235" s="109"/>
      <c r="BB235" s="109"/>
      <c r="BC235" s="109"/>
      <c r="BD235" s="109"/>
      <c r="BE235" s="109"/>
      <c r="BG235" s="540" t="s">
        <v>425</v>
      </c>
      <c r="BH235" s="108"/>
      <c r="BI235" s="108"/>
      <c r="BK235" s="108"/>
      <c r="BL235" s="108"/>
      <c r="BM235" s="108"/>
      <c r="BN235" s="552"/>
      <c r="BO235" s="108"/>
      <c r="BP235" s="108"/>
      <c r="BQ235" s="108"/>
      <c r="BS235" s="108"/>
      <c r="BT235" s="108"/>
      <c r="BU235" s="108"/>
    </row>
    <row r="281" spans="46:55" ht="12">
      <c r="AT281" s="139"/>
      <c r="AW281" s="139"/>
      <c r="AZ281" s="139"/>
      <c r="BC281" s="139"/>
    </row>
  </sheetData>
  <sheetProtection selectLockedCells="1"/>
  <mergeCells count="89">
    <mergeCell ref="C18:E18"/>
    <mergeCell ref="G18:I18"/>
    <mergeCell ref="G19:I19"/>
    <mergeCell ref="G20:I20"/>
    <mergeCell ref="C19:E19"/>
    <mergeCell ref="C20:E20"/>
    <mergeCell ref="G23:I23"/>
    <mergeCell ref="C23:E23"/>
    <mergeCell ref="G24:I24"/>
    <mergeCell ref="C22:E22"/>
    <mergeCell ref="AH219:AI219"/>
    <mergeCell ref="M18:O18"/>
    <mergeCell ref="M19:O19"/>
    <mergeCell ref="M20:O20"/>
    <mergeCell ref="M21:O21"/>
    <mergeCell ref="N32:P32"/>
    <mergeCell ref="D31:M31"/>
    <mergeCell ref="N31:P31"/>
    <mergeCell ref="D26:P26"/>
    <mergeCell ref="J24:L24"/>
    <mergeCell ref="B10:C10"/>
    <mergeCell ref="B11:C11"/>
    <mergeCell ref="B12:C12"/>
    <mergeCell ref="B13:C13"/>
    <mergeCell ref="N34:P34"/>
    <mergeCell ref="N35:P35"/>
    <mergeCell ref="D33:M33"/>
    <mergeCell ref="D34:M34"/>
    <mergeCell ref="D35:M35"/>
    <mergeCell ref="J36:O36"/>
    <mergeCell ref="J37:O37"/>
    <mergeCell ref="N33:P33"/>
    <mergeCell ref="H13:I13"/>
    <mergeCell ref="H14:I14"/>
    <mergeCell ref="H15:I15"/>
    <mergeCell ref="D32:M32"/>
    <mergeCell ref="A24:E24"/>
    <mergeCell ref="J18:L18"/>
    <mergeCell ref="J19:L19"/>
    <mergeCell ref="J20:L20"/>
    <mergeCell ref="J21:L21"/>
    <mergeCell ref="G22:I22"/>
    <mergeCell ref="B14:C14"/>
    <mergeCell ref="B15:C15"/>
    <mergeCell ref="D15:G15"/>
    <mergeCell ref="D16:G16"/>
    <mergeCell ref="H16:I16"/>
    <mergeCell ref="C21:E21"/>
    <mergeCell ref="G21:I21"/>
    <mergeCell ref="D11:G11"/>
    <mergeCell ref="D12:G12"/>
    <mergeCell ref="D13:G13"/>
    <mergeCell ref="D14:G14"/>
    <mergeCell ref="H10:I10"/>
    <mergeCell ref="J10:K10"/>
    <mergeCell ref="H11:I11"/>
    <mergeCell ref="H12:I12"/>
    <mergeCell ref="J11:K11"/>
    <mergeCell ref="J12:K12"/>
    <mergeCell ref="J23:L23"/>
    <mergeCell ref="J22:L22"/>
    <mergeCell ref="J13:K13"/>
    <mergeCell ref="J14:K14"/>
    <mergeCell ref="J15:K15"/>
    <mergeCell ref="L13:M13"/>
    <mergeCell ref="L14:M14"/>
    <mergeCell ref="L15:M15"/>
    <mergeCell ref="J16:K16"/>
    <mergeCell ref="L16:M16"/>
    <mergeCell ref="N13:P13"/>
    <mergeCell ref="N14:P14"/>
    <mergeCell ref="N15:P15"/>
    <mergeCell ref="D10:G10"/>
    <mergeCell ref="N10:P10"/>
    <mergeCell ref="N11:P11"/>
    <mergeCell ref="N12:P12"/>
    <mergeCell ref="L10:M10"/>
    <mergeCell ref="L11:M11"/>
    <mergeCell ref="L12:M12"/>
    <mergeCell ref="N16:P16"/>
    <mergeCell ref="D28:M28"/>
    <mergeCell ref="D29:M29"/>
    <mergeCell ref="D30:M30"/>
    <mergeCell ref="N28:P28"/>
    <mergeCell ref="N29:P29"/>
    <mergeCell ref="N30:P30"/>
    <mergeCell ref="M24:O24"/>
    <mergeCell ref="M23:O23"/>
    <mergeCell ref="M22:O22"/>
  </mergeCells>
  <printOptions/>
  <pageMargins left="0.5511811023622047" right="0.4330708661417323" top="0.59" bottom="1.15" header="0.31496062992125984" footer="0.31496062992125984"/>
  <pageSetup fitToHeight="0" fitToWidth="1" horizontalDpi="600" verticalDpi="600" orientation="landscape" paperSize="8" scale="44" r:id="rId2"/>
  <headerFooter alignWithMargins="0">
    <oddFooter>&amp;L&amp;14Autnome Provinz Bozen - Straßendienst 12.0
Provincia Autonoma di Bolzano - Servizio Strade 12.0&amp;C&amp;14&amp;P&amp;R&amp;G</oddFooter>
  </headerFooter>
  <rowBreaks count="1" manualBreakCount="1">
    <brk id="4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Kofler</dc:creator>
  <cp:keywords/>
  <dc:description/>
  <cp:lastModifiedBy>Antonella Gavatta</cp:lastModifiedBy>
  <cp:lastPrinted>2015-01-30T09:00:05Z</cp:lastPrinted>
  <dcterms:created xsi:type="dcterms:W3CDTF">2004-11-04T16:03:34Z</dcterms:created>
  <dcterms:modified xsi:type="dcterms:W3CDTF">2015-10-22T11:17:38Z</dcterms:modified>
  <cp:category/>
  <cp:version/>
  <cp:contentType/>
  <cp:contentStatus/>
</cp:coreProperties>
</file>