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605" windowWidth="18870" windowHeight="7275" activeTab="0"/>
  </bookViews>
  <sheets>
    <sheet name="Lotto 1  Los 1" sheetId="1" r:id="rId1"/>
  </sheets>
  <definedNames>
    <definedName name="_xlfn.CEILING.MATH" hidden="1">#NAME?</definedName>
  </definedNames>
  <calcPr fullCalcOnLoad="1"/>
</workbook>
</file>

<file path=xl/comments1.xml><?xml version="1.0" encoding="utf-8"?>
<comments xmlns="http://schemas.openxmlformats.org/spreadsheetml/2006/main">
  <authors>
    <author>Veneri, Stefano</author>
  </authors>
  <commentList>
    <comment ref="AI1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https://www.spesasprint.it/spesa-online?search=cosce+tacchino</t>
        </r>
      </text>
    </comment>
    <comment ref="AI2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https://www.spesasprint.it/scheda-prodotto/36657</t>
        </r>
      </text>
    </comment>
    <comment ref="AI8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https://www.iper.it/mobile/udine/volantino-offerte.php?vol=440&amp;edz=3146&amp;pdv=24&amp;tp=&amp;src=&amp;pag=2
</t>
        </r>
      </text>
    </comment>
    <comment ref="AI10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https://www.speckworld.com/shop/salame-cotto-peperoni-1/2</t>
        </r>
      </text>
    </comment>
    <comment ref="AI11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https://lorenzovinci.it/store/fratelli-corra/1014-prosciutto-cotto-affumicato-selezione-verdes-2100507007149.html</t>
        </r>
      </text>
    </comment>
    <comment ref="AI12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http://www.gutesaussuedtirol.com/it/productdisplay/weisswurst-nach-munchner-art-ca-280g-4-stk
</t>
        </r>
      </text>
    </comment>
    <comment ref="AI12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http://www.nocker.it/it/shop/dettagli/categories/wuerstchen-und-cotechino/backPID/26/products/22.html
</t>
        </r>
      </text>
    </comment>
    <comment ref="AI12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http://www.nocker.it/it/shop/categorie/carne-affumicata-e-stinco-al-forno.html</t>
        </r>
      </text>
    </comment>
    <comment ref="AI12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http://www.metzgerei-mair.com/it/online-shop/coppa-di-maiale-cotta-e-affumicata/14-507.html
</t>
        </r>
      </text>
    </comment>
    <comment ref="AI128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http://www.nocker.it/it/shop/dettagli/products/2.html
</t>
        </r>
      </text>
    </comment>
    <comment ref="AI13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http://www.gutesaussuedtirol.com/it/productdisplay/salsiccia-affumicata-330g-0</t>
        </r>
      </text>
    </comment>
    <comment ref="AI13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http://www.basellicarni.it/carne_bovina.php</t>
        </r>
      </text>
    </comment>
  </commentList>
</comments>
</file>

<file path=xl/sharedStrings.xml><?xml version="1.0" encoding="utf-8"?>
<sst xmlns="http://schemas.openxmlformats.org/spreadsheetml/2006/main" count="1431" uniqueCount="527">
  <si>
    <t>T</t>
  </si>
  <si>
    <t>O</t>
  </si>
  <si>
    <t>Würstchen, Wasser max. 66%</t>
  </si>
  <si>
    <t>Mortadella tranci Bologna IGP (senza pistacchio, glutine, lattosio e derivati, polifosfati ed allergeni)</t>
  </si>
  <si>
    <t xml:space="preserve">Salame cotto tipo Lyoner privo di glutine, in pezzi da circa kg 2,5 </t>
  </si>
  <si>
    <t>Wurstel, acqua max 66%</t>
  </si>
  <si>
    <t xml:space="preserve">Wurstel </t>
  </si>
  <si>
    <t>Bratwurst, Fettanteil max. 25%</t>
  </si>
  <si>
    <t>G = consegna giornaliera (esclusa domenica) / tägliche Lieferung (außer sonntags)
T = trisettimanale / dreimal pro Woche
B = bisettimanale / zweimal pro Woche
S = settimanale / wöchentlich</t>
  </si>
  <si>
    <t>Bresaola della Valtellina IGP</t>
  </si>
  <si>
    <t>Bresaola - Valtellina g.g.A.</t>
  </si>
  <si>
    <t>Vitellone anteriore disossato</t>
  </si>
  <si>
    <t>Jungrind, Vorderviertel, entbeint</t>
  </si>
  <si>
    <t>kg</t>
  </si>
  <si>
    <t>kg*</t>
  </si>
  <si>
    <t>Carré vitello</t>
  </si>
  <si>
    <t>Carne salmistrata (Surfleisch)</t>
  </si>
  <si>
    <t>Pollo proveniente da carcasse di soggetti della specie Gallus domesticus; classe A ex art. 6 REG. (CEE) n. 1538/91</t>
  </si>
  <si>
    <t>Tacchino proveniente da carcasse di soggetti della specie Meleagris gallopavo dom.; classe A ex art. 6 REG. (CEE) n. 1538/91</t>
  </si>
  <si>
    <t>Cosce tacchino</t>
  </si>
  <si>
    <t>tacchino femmina busto</t>
  </si>
  <si>
    <t>tacchino maschio busto</t>
  </si>
  <si>
    <t>Gallina proveniente da carcasse di soggetti della specie Gallus domesticus; classe A ex art. 6 REG. (CEE) n. 1538/91</t>
  </si>
  <si>
    <t>Gallina busto</t>
  </si>
  <si>
    <t>Coniglio</t>
  </si>
  <si>
    <t>Coniglio intero</t>
  </si>
  <si>
    <t>Ovine</t>
  </si>
  <si>
    <t>Cosciotto di agnello</t>
  </si>
  <si>
    <t>Pancia
Classe D - Conformazione O - Stato ingrassamento 2 o 3
Confezione sottovuoto/Atmosfera protettiva - in film</t>
  </si>
  <si>
    <t>Petto
Classe D - Conformazione O - Stato ingrassamento 2 o 3
Confezione sottovuoto/Atmosfera protettiva - in film</t>
  </si>
  <si>
    <t>Spalla
Classe D - Conformazione O - Stato ingrassamento 2 o 3
Confezione sottovuoto/Atmosfera protettiva - in film</t>
  </si>
  <si>
    <t>Noce
Classe D - Conformazione O - Stato ingrassamento 2 o 3
Confezione sottovuoto/Atmosfera protettiva - in film</t>
  </si>
  <si>
    <t>Scamone
Classe D - Conformazione O - Stato ingrassamento 2 o 3
Confezione sottovuoto/Atmosfera protettiva - in film</t>
  </si>
  <si>
    <t>Fesa
Classe D - Conformazione O - Stato ingrassamento 2 o 3
Confezione sottovuoto/Atmosfera protettiva - in film</t>
  </si>
  <si>
    <t>Girello
Classe D - Conformazione O - Stato ingrassamento 2 o 3
Confezione sottovuoto/Atmosfera protettiva - in film</t>
  </si>
  <si>
    <t>Polpa coscia 4 tagli
Classe D - Conformazione O - Stato ingrassamento 2 o 3
Confezione sottovuoto/Atmosfera protettiva - in film</t>
  </si>
  <si>
    <t>Sottofesa
Classe D - Conformazione O - Stato ingrassamento 2 o 3
Confezione sottovuoto/Atmosfera protettiva - in film</t>
  </si>
  <si>
    <t>Roast-beef
Classe D - Conformazione O - Stato ingrassamento 2 o 3
Confezione sottovuoto/Atmosfera protettiva - in film</t>
  </si>
  <si>
    <t>Petto
Classe A - Conformazione R - Stato ingrassamento 2 o 3
Confezione sottovuoto/Atmosfera protettiva - in film</t>
  </si>
  <si>
    <t>Copertina/Cappello del prete
Classe A - Conformazione R - Stato ingrassamento 2 o 3
Confezione sottovuoto/Atmosfera protettiva - in film</t>
  </si>
  <si>
    <t>Spalla
Classe A - Conformazione R - Stato ingrassamento 2 o 3
Confezione sottovuoto/Atmosfera protettiva - in film</t>
  </si>
  <si>
    <t>Fesa di spalla
Classe A - Conformazione R - Stato ingrassamento 2 o 3
Confezione sottovuoto/Atmosfera protettiva - in film</t>
  </si>
  <si>
    <t>Sottospalla
Classe A - Conformazione R - Stato ingrassamento 2 o 3
Confezione sottovuoto/Atmosfera protettiva - in film</t>
  </si>
  <si>
    <t>Pancia
Classe A - Conformazione R - Stato ingrassamento 2 o 3
Confezione sottovuoto/Atmosfera protettiva - in film</t>
  </si>
  <si>
    <t>Roast-beef
Classe A - Conformazione R - Stato ingrassamento 2 o 3
Confezione sottovuoto/Atmosfera protettiva - in film</t>
  </si>
  <si>
    <t>Fesa
Classe A - Conformazione R - Stato ingrassamento 2 o 3
Confezione sottovuoto/Atmosfera protettiva - in film</t>
  </si>
  <si>
    <t>Sottofesa
Classe A - Conformazione R - Stato ingrassamento 2 o 3
Confezione sottovuoto/Atmosfera protettiva - in film</t>
  </si>
  <si>
    <t>Filetto
Classe A - Conformazione R - Stato ingrassamento 2 o 3
Confezione sottovuoto/Atmosfera protettiva - in film</t>
  </si>
  <si>
    <t>Noce
Classe A - Conformazione R - Stato ingrassamento 2 o 3
Confezione sottovuoto/Atmosfera protettiva - in film</t>
  </si>
  <si>
    <t>Scamone
Classe A - Conformazione R - Stato ingrassamento 2 o 3
Confezione sottovuoto/Atmosfera protettiva - in film</t>
  </si>
  <si>
    <t>Girello
Classe A - Conformazione R - Stato ingrassamento 2 o 3
Confezione sottovuoto/Atmosfera protettiva - in film</t>
  </si>
  <si>
    <t>Polpa coscia 4 tagli
Classe A - Conformazione R - Stato ingrassamento 2 o 3
Confezione sottovuoto/Atmosfera protettiva - in film</t>
  </si>
  <si>
    <t>Spalla
Carcasse di soggetti della specie bovina macellati al peso vivo max di 300 kg, conformazione R - stato ingrassamento 2</t>
  </si>
  <si>
    <t>Sottospalla
Carcasse di soggetti della specie bovina macellati al peso vivo max di 300 kg, conformazione R - stato ingrassamento 2</t>
  </si>
  <si>
    <t>Lombo
Carcasse di soggetti della specie bovina macellati al peso vivo max di 300 kg, conformazione R - stato ingrassamento 2</t>
  </si>
  <si>
    <t>Polpa coscia 4 tagli
Carcasse di soggetti della specie bovina macellati al peso vivo max di 300 kg, conformazione R - stato ingrassamento 2</t>
  </si>
  <si>
    <t>Fesa
Carcasse di soggetti della specie bovina macellati al peso vivo max di 300 kg, conformazione R - stato ingrassamento 2</t>
  </si>
  <si>
    <t>Noce
Carcasse di soggetti della specie bovina macellati al peso vivo max di 300 kg, conformazione R - stato ingrassamento 2</t>
  </si>
  <si>
    <t>Scamone
Carcasse di soggetti della specie bovina macellati al peso vivo max di 300 kg, conformazione R - stato ingrassamento 2</t>
  </si>
  <si>
    <t>Girello
Carcasse di soggetti della specie bovina macellati al peso vivo max di 300 kg, conformazione R - stato ingrassamento 2</t>
  </si>
  <si>
    <t>Cosciotto
Confezione sottovuoto in film plastico</t>
  </si>
  <si>
    <t>Lombo
Confezione sottovuoto in film plastico</t>
  </si>
  <si>
    <t>Costole
Parte edibile min 50%
Confezione sottovuoto in film plastico</t>
  </si>
  <si>
    <t>Coppa
Confezione sottovuoto in film plastico</t>
  </si>
  <si>
    <t>Fesa
Confezione sottovuoto in film plastico</t>
  </si>
  <si>
    <t>Filetto
Confezione sottovuoto in film plastico</t>
  </si>
  <si>
    <t>Spalla
Confezione sottovuoto in film plastico</t>
  </si>
  <si>
    <t>Braciola
parte edibile min 70%</t>
  </si>
  <si>
    <t>Salsiccia grasso max 25%</t>
  </si>
  <si>
    <t xml:space="preserve">kg       </t>
  </si>
  <si>
    <t>Salami</t>
  </si>
  <si>
    <t xml:space="preserve">Salame cotto tipo Cracovia privo di glutine, in pezzi da circa kg 2,5 </t>
  </si>
  <si>
    <t>Salame tipo Milano</t>
  </si>
  <si>
    <t>Pancette e coppa</t>
  </si>
  <si>
    <t>Pancetta tesa  di maiale affumicata e ben stagionata, priva di glutine, in pezzi da circa 1 kg</t>
  </si>
  <si>
    <t>Pancetta tesa</t>
  </si>
  <si>
    <t>Pancetta arrotolata senza cotenna</t>
  </si>
  <si>
    <t>Prosciutti cotti</t>
  </si>
  <si>
    <t>Prosciutto cotto senza coloranti, polifosfati, lattosio, senza proteine di soia e del latte e glutamato monosodico; privo di glutine; di produzione nazionale. Pezzi da 7/10 kg</t>
  </si>
  <si>
    <t>Prosciutto cotto affumicato</t>
  </si>
  <si>
    <t>Bresaola</t>
  </si>
  <si>
    <t>Prosciutti crudi</t>
  </si>
  <si>
    <t>Speck</t>
  </si>
  <si>
    <t>Speck dell'Alto Adige IGP</t>
  </si>
  <si>
    <t xml:space="preserve">Speck </t>
  </si>
  <si>
    <t xml:space="preserve">Carrè di maiale affumicato intero, senza osso </t>
  </si>
  <si>
    <t xml:space="preserve">Salsicce fresche </t>
  </si>
  <si>
    <t>Fesa cotta di tacchino priva di glutine in pezzi da circa 2 kg</t>
  </si>
  <si>
    <t>Hamburger "pancia"</t>
  </si>
  <si>
    <t>Formato confezione primaria / Primäres Verpackungsformat</t>
  </si>
  <si>
    <t>Karree (Kalb)</t>
  </si>
  <si>
    <t>Surfleisch</t>
  </si>
  <si>
    <t>Hühnerfleisch, stammend von Karkassen der Art Gallus domesticus, Klasse A gemäß Art. 6 Verordnung (EWG) Nr. 1538/91</t>
  </si>
  <si>
    <t>Putenfleisch, stammend von Karkassen der Art Meleagris gallopavo dom., Klasse A gemäß Art. 6 Verordnung (EWG) Nr. 1538/91</t>
  </si>
  <si>
    <t>Suppenhuhn, stammend von Karkassen der Art Gallus domesticus, Klasse A gemäß Art. 6 Verordnung (EWG) Nr. 1538/91</t>
  </si>
  <si>
    <t>Kaninchen</t>
  </si>
  <si>
    <t>Oberkeule (Huhn)</t>
  </si>
  <si>
    <t>Putenschlegel</t>
  </si>
  <si>
    <t>ganze Pute</t>
  </si>
  <si>
    <t>ganzer Puter</t>
  </si>
  <si>
    <t>ganzes Suppenhuhn</t>
  </si>
  <si>
    <t>ganzes Kaninchen</t>
  </si>
  <si>
    <t>Lammfleisch</t>
  </si>
  <si>
    <t>Lammkeule</t>
  </si>
  <si>
    <t>Lappen
Klasse D – Fleischigkeit O – Fettgewebe 2 oder 3
vakuumverpackt/Schutzatmosphäre – in Folie</t>
  </si>
  <si>
    <t>Brust
Klasse D – Fleischigkeit O – Fettgewebe 2 oder 3
vakuumverpackt/Schutzatmosphäre – in Folie</t>
  </si>
  <si>
    <t>Schulter
Klasse D – Fleischigkeit O – Fettgewebe 2 oder 3
vakuumverpackt/Schutzatmosphäre – in Folie</t>
  </si>
  <si>
    <t>Nuss
Klasse D – Fleischigkeit O – Fettgewebe 2 oder 3
vakuumverpackt/Schutzatmosphäre – in Folie</t>
  </si>
  <si>
    <t>Schlussbraten
Klasse D – Fleischigkeit O – Fettgewebe 2 oder 3
vakuumverpackt/Schutzatmosphäre – in Folie</t>
  </si>
  <si>
    <t>Kaiserteil
Klasse D – Fleischigkeit O – Fettgewebe 2 oder 3
vakuumverpackt/Schutzatmosphäre – in Folie</t>
  </si>
  <si>
    <t>Weiß´Scherzl
Klasse D – Fleischigkeit O – Fettgewebe 2 oder 3
vakuumverpackt/Schutzatmosphäre – in Folie</t>
  </si>
  <si>
    <t>Keulenfleisch, 4 Teile
Klasse D – Fleischigkeit O – Fettgewebe 2 oder 3
vakuumverpackt/Schutzatmosphäre – in Folie</t>
  </si>
  <si>
    <t>Fricandeau
Klasse D – Fleischigkeit O – Fettgewebe 2 oder 3
vakuumverpackt/Schutzatmosphäre – in Folie</t>
  </si>
  <si>
    <t>Lappen
Klasse A – Fleischigkeit R – Fettgewebe 2 oder 3
vakuumverpackt/Schutzatmosphäre – in Folie</t>
  </si>
  <si>
    <t>Brust
Klasse A – Fleischigkeit R – Fettgewebe 2 oder 3
vakuumverpackt/Schutzatmosphäre – in Folie</t>
  </si>
  <si>
    <t>Schulter
Klasse A – Fleischigkeit R – Fettgewebe 2 oder 3
vakuumverpackt/Schutzatmosphäre – in Folie</t>
  </si>
  <si>
    <t>Decke/Schulternahtl
Klasse A – Fleischigkeit R – Fettgewebe 2 oder 3
vakuumverpackt/Schutzatmosphäre – in Folie</t>
  </si>
  <si>
    <t>Kaiserteil vor der Schulter
Klasse A – Fleischigkeit R – Fettgewebe 2 oder 3
vakuumverpackt/Schutzatmosphäre – in Folie</t>
  </si>
  <si>
    <t>Roastbeef
Klasse D – Fleischigkeit O – Fettgewebe 2 oder 3
vakuumverpackt/Schutzatmosphäre – in Folie</t>
  </si>
  <si>
    <t>Vorschlag
Klasse A – Fleischigkeit R – Fettgewebe 2 oder 3
vakuumverpackt/Schutzatmosphäre – in Folie</t>
  </si>
  <si>
    <t>Roastbeef
Klasse A – Fleischigkeit R – Fettgewebe 2 oder 3
vakuumverpackt/Schutzatmosphäre – in Folie</t>
  </si>
  <si>
    <t>Filet
Klasse A – Fleischigkeit R – Fettgewebe 2 oder 3
vakuumverpackt/Schutzatmosphäre – in Folie</t>
  </si>
  <si>
    <t>Nuß
Klasse A – Fleischigkeit R – Fettgewebe 2 oder 3
vakuumverpackt/Schutzatmosphäre – in Folie</t>
  </si>
  <si>
    <t>Schlussbraten
Klasse A – Fleischigkeit R – Fettgewebe 2 oder 3
vakuumverpackt/Schutzatmosphäre – in Folie</t>
  </si>
  <si>
    <t>Weiß´Scherzl
Klasse A – Fleischigkeit R – Fettgewebe 2 oder 3
vakuumverpackt/Schutzatmosphäre – in Folie</t>
  </si>
  <si>
    <t>Keulenfleisch 4 Teile
Klasse A – Fleischigkeit R – Fettgewebe 2 oder 3
vakuumverpackt/Schutzatmosphäre – in Folie</t>
  </si>
  <si>
    <t>Rücken
Karkassen eingehend von Tieren der Art Rind, geschlachtet bei max. 300 kg Lebendgewicht, Fleischigkeit R, Fettgewebe 2</t>
  </si>
  <si>
    <t>Vorschlag
Karkassen eingehend von Tieren der Art Rind, geschlachtet bei max. 300 kg Lebendgewicht, Fleischigkeit R, Fettgewebe 2</t>
  </si>
  <si>
    <t>Schulter
Karkassen eingehend von Tieren der Art Rind, geschlachtet bei max. 300 kg Lebendgewicht, Fleischigkeit R, Fettgewebe 2</t>
  </si>
  <si>
    <t>Keulenfleisch 4 Teile
Karkassen eingehend von Tieren der Art Rind, geschlachtet bei max. 300 kg Lebendgewicht, Fleischigkeit R, Fettgewebe 2</t>
  </si>
  <si>
    <t>Fricandeau
Karkassen eingehend von Tieren der Art Rind, geschlachtet bei max. 300 kg Lebendgewicht, Fleischigkeit R, Fettgewebe 2</t>
  </si>
  <si>
    <t>Nuss
Karkassen eingehend von Tieren der Art Rind, geschlachtet bei max. 300 kg Lebendgewicht, Fleischigkeit R, Fettgewebe 2</t>
  </si>
  <si>
    <t>Schlussbraten
Karkassen eingehend von Tieren der Art Rind, geschlachtet bei max. 300 kg Lebendgewicht, Fleischigkeit R, Fettgewebe 2</t>
  </si>
  <si>
    <t>Weiß´Scherzl
Karkassen eingehend von Tieren der Art Rind, geschlachtet bei max. 300 kg Lebendgewicht, Fleischigkeit R, Fettgewebe 2</t>
  </si>
  <si>
    <t>Keule
vakuumverpackt in Kunststofffolie</t>
  </si>
  <si>
    <t>Rücken
vakuumverpackt in Kunststofffolie</t>
  </si>
  <si>
    <t>Nackenstück
vakuumverpackt in Kunststofffolie</t>
  </si>
  <si>
    <t>Kaiserteil
vakuumverpackt in Kunststofffolie</t>
  </si>
  <si>
    <t>Filet
vakuumverpackt in Kunststofffolie</t>
  </si>
  <si>
    <t>Schulter
vakuumverpackt in Kunststofffolie</t>
  </si>
  <si>
    <t xml:space="preserve">Salami </t>
  </si>
  <si>
    <t>Ungarische Salami, gluten- und laktosefrei, in Stücken zu zirka 3 kg</t>
  </si>
  <si>
    <t>Schweinebauch, geräuchert und gut abgehangen, glutenfrei, in Stücken zu ca. 1 kg</t>
  </si>
  <si>
    <t>Schweinebauch, gerollt, ohne Schwarte</t>
  </si>
  <si>
    <t>Schulterschinken</t>
  </si>
  <si>
    <t xml:space="preserve">Schweinekarree, im Ganzen, ohne Knochen, geräuchert </t>
  </si>
  <si>
    <t xml:space="preserve">frische Bratwürste </t>
  </si>
  <si>
    <t>Kaiserteil von der Pute, gegart, glutenfrei, in Stücken zu ca. 2 kg</t>
  </si>
  <si>
    <t>Hamburger „pancia“</t>
  </si>
  <si>
    <t>Schweinebauch</t>
  </si>
  <si>
    <t>Bauchspeck und Coppa</t>
  </si>
  <si>
    <t>gekochter Schinken</t>
  </si>
  <si>
    <t>roher Schinken</t>
  </si>
  <si>
    <t>Confezione individuale / Einzelpackung</t>
  </si>
  <si>
    <t>Unità di consegna minima / kleinste Liefereinheit</t>
  </si>
  <si>
    <t>Rippen 
verzehrbarer Teil mind. 50%
vakuumverpackt in Kunststofffolie</t>
  </si>
  <si>
    <t>Kotelett
verzehrbarer Teil mind. 70%</t>
  </si>
  <si>
    <t>Krakauer, glutenfrei, in Stücken zu zirka 2,5 kg</t>
  </si>
  <si>
    <t>Lyoner, glutenfrei, in Stücken zu zirka 2,5 kg</t>
  </si>
  <si>
    <t>Nackenstück, max. Feuchtigkeit 38%</t>
  </si>
  <si>
    <t>Coppa, umiditá max 38%</t>
  </si>
  <si>
    <t>gekochter Schinken, ohne Farbstoffe, Polyphosphate, Laktose, Soja- und Milchproteine, Mononatronglutamat, glutenfrei, aus nationaler Herstellung, Stücke zu 7/10 kg</t>
  </si>
  <si>
    <t>Bresaola vom Fricandeau, Feuchtigkeit max. 60%</t>
  </si>
  <si>
    <t>Unità di misura del prezzo / Preiseinheit</t>
  </si>
  <si>
    <t>Classe merceologica</t>
  </si>
  <si>
    <t>Warenklasse</t>
  </si>
  <si>
    <t>CARNI FRESCHE AVICUNICOLE / FRISCHES GEFLÜGEL UND KANINCHENFLEISCH</t>
  </si>
  <si>
    <t xml:space="preserve">CARNI FRESCHE OVINE / FRISCHES LAMMFLEISCH                               </t>
  </si>
  <si>
    <t>CARNI FRESCHE BOVINE / FRISCHES RINDFLEISCH</t>
  </si>
  <si>
    <t>CARNI FRESCHE VITELLONE / FRISCHES JUNGRINDFLEISCH</t>
  </si>
  <si>
    <t>CARNI FRESCHE VITELLO / FRISCHES KALBFLEISCH</t>
  </si>
  <si>
    <t>CARNI FRESCHE SUINE / FRISCHES SCHWEINEFLEISCH</t>
  </si>
  <si>
    <t>SALUMI E AFFINI / WURST- UND SCHINKENWAREN</t>
  </si>
  <si>
    <t xml:space="preserve">Bovino adulto anteriore disossato </t>
  </si>
  <si>
    <t xml:space="preserve">Erwachsenes Rind , Vorderviertel, entbeint </t>
  </si>
  <si>
    <t xml:space="preserve">Vitellone posteriore disossato </t>
  </si>
  <si>
    <t>Jungrind, Hinterviertel, entbeint</t>
  </si>
  <si>
    <t xml:space="preserve">Vitello anteriore con osso </t>
  </si>
  <si>
    <t>Kalb, Vorderviertel mit Knochen</t>
  </si>
  <si>
    <t xml:space="preserve">Vitello anteriore disossato </t>
  </si>
  <si>
    <t>Kalb, Vorderviertel, entbeint</t>
  </si>
  <si>
    <t>Kalb, Hinterviertel mit Knochen</t>
  </si>
  <si>
    <t xml:space="preserve">Vitello posteriore disossato </t>
  </si>
  <si>
    <t>Kalb, Hinterviertel, entbeint</t>
  </si>
  <si>
    <t xml:space="preserve">Suine con osso  </t>
  </si>
  <si>
    <t xml:space="preserve">Schwein mit Knochen </t>
  </si>
  <si>
    <t xml:space="preserve">Suine disossate </t>
  </si>
  <si>
    <t>Schwein, entbeint</t>
  </si>
  <si>
    <t xml:space="preserve">Suine porzionate  </t>
  </si>
  <si>
    <t xml:space="preserve">Schwein, zerteilt </t>
  </si>
  <si>
    <t xml:space="preserve">Wurstel  misto suino/bovino </t>
  </si>
  <si>
    <t xml:space="preserve">Würstchen aus gemischtem Schweine-/Rindfleisch </t>
  </si>
  <si>
    <t xml:space="preserve">Würstchen </t>
  </si>
  <si>
    <t xml:space="preserve">Bovino adulto posteriore disossato </t>
  </si>
  <si>
    <t xml:space="preserve">Erwachsenes Rind , Hinterviertel, entbeint </t>
  </si>
  <si>
    <t xml:space="preserve">Vitello posteriore con osso </t>
  </si>
  <si>
    <t>R</t>
  </si>
  <si>
    <r>
      <t xml:space="preserve">Unteres Kaiserteil </t>
    </r>
    <r>
      <rPr>
        <sz val="8"/>
        <color indexed="8"/>
        <rFont val="Arial"/>
        <family val="2"/>
      </rPr>
      <t xml:space="preserve">
Klasse A – Fleischigkeit R – Fettgewebe 2 oder 3
vakuumverpackt/Schutzatmosphäre – in Folie</t>
    </r>
  </si>
  <si>
    <t>Mailänder Salami</t>
  </si>
  <si>
    <t>Prosciutto crudo disossato DOP</t>
  </si>
  <si>
    <t>25 g</t>
  </si>
  <si>
    <t>85 g</t>
  </si>
  <si>
    <t xml:space="preserve">Salame tipo ungherese, privo di glutine e lattosio, in pezzi da circa kg 3 </t>
  </si>
  <si>
    <t>roher Schinken, entbeint, g.U.</t>
  </si>
  <si>
    <t>Bresaola sottofesa, umidità max 60%</t>
  </si>
  <si>
    <t>Südtiroler Speck g.g.A.</t>
  </si>
  <si>
    <t>Consegna - G/T/B/S** - Lieferung</t>
  </si>
  <si>
    <t>Unità di misura del Formato confezione primaria - kg/lt/pz* - Einheit des primären Verpackungsformates</t>
  </si>
  <si>
    <t>Unità di misura della consegna minima - pz/lt/kg* - Maßeinheit der kleinsten Liefereinheit</t>
  </si>
  <si>
    <t>Conservazione/Stato - A, R, C*** - Konservierung/Status</t>
  </si>
  <si>
    <t>LEGENDA / LEGENDE</t>
  </si>
  <si>
    <t>kg = kg; lt = litro / Liter; pz = pezzo / Stück</t>
  </si>
  <si>
    <t>A = temperatura ambiente / Umgebungstemperatur
R = refrigerato - catena del freddo 0°C - 4°C / gekühlt, Kühlkette 0 bis 4°C
C = surgelato/congelato - catena del freddo, 18°C / tiefgekühlt/tiefgefroren, Kühlkette, 18°C</t>
  </si>
  <si>
    <t>Formato - kg/lt/pz* - Einheit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</si>
  <si>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</si>
  <si>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</si>
  <si>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2,5/3</t>
  </si>
  <si>
    <t>Coscette di coniglio 220/250, confezione da 10 pz</t>
  </si>
  <si>
    <t>Kaninchenkeulen, 220/250, Packung zu 10 Stk</t>
  </si>
  <si>
    <r>
      <rPr>
        <sz val="8"/>
        <color indexed="10"/>
        <rFont val="Arial"/>
        <family val="2"/>
      </rPr>
      <t>Sottofesa squadrata</t>
    </r>
    <r>
      <rPr>
        <sz val="8"/>
        <color indexed="8"/>
        <rFont val="Arial"/>
        <family val="2"/>
      </rPr>
      <t xml:space="preserve">
Carcasse di soggetti della specie bovina macellati al peso vivo max di 300 kg, conformazione R - stato ingrassamento 2</t>
    </r>
  </si>
  <si>
    <t>Wurstel tipo "Frankfurter" con budello naturale, affumicato</t>
  </si>
  <si>
    <t>Würstchen Typ "Frankfurter", Naturdarm, geräuchert</t>
  </si>
  <si>
    <t>Ossobuco sciolto da 250 g</t>
  </si>
  <si>
    <t>Ossobuco, lose zu 250 g</t>
  </si>
  <si>
    <t>GB Meran</t>
  </si>
  <si>
    <t>GB Bruneck</t>
  </si>
  <si>
    <t>GB Bozen</t>
  </si>
  <si>
    <t>GB Brixen</t>
  </si>
  <si>
    <t>Cosciotto di coniglio sciolto, non sottovuoto</t>
  </si>
  <si>
    <t>Kaninchenkeule, lose, nicht vakuumiert</t>
  </si>
  <si>
    <t>Spalla alta
Carcasse di soggetti della specie bovina macellati al peso vivo max di 300 kg, conformazione R - stato ingrassamento 2</t>
  </si>
  <si>
    <t>Schulter hohes Teil
Karkassen eingehend von Tieren der Art Rind, geschlachtet bei max. 300 kg Lebendgewicht, Fleischigkeit R, Fettgewebe 2</t>
  </si>
  <si>
    <t>?</t>
  </si>
  <si>
    <r>
      <rPr>
        <sz val="8"/>
        <color indexed="10"/>
        <rFont val="Arial"/>
        <family val="2"/>
      </rPr>
      <t>Lappen/Kaiserteil</t>
    </r>
    <r>
      <rPr>
        <sz val="8"/>
        <color indexed="8"/>
        <rFont val="Arial"/>
        <family val="2"/>
      </rPr>
      <t xml:space="preserve">
Karkassen eingehend von Tieren der Art Rind, geschlachtet bei max. 300 kg Lebendgewicht, Fleischigkeit R, Fettgewebe 2</t>
    </r>
  </si>
  <si>
    <t>Leberkäse</t>
  </si>
  <si>
    <t>Polpettone</t>
  </si>
  <si>
    <t>1 kg</t>
  </si>
  <si>
    <t>BG Wipptal 
Sozialdienste</t>
  </si>
  <si>
    <t>Sparerips</t>
  </si>
  <si>
    <t xml:space="preserve">Coppa di suino affumicato </t>
  </si>
  <si>
    <t>Nackenstück, geräuchert</t>
  </si>
  <si>
    <t>Salsicce affumicate</t>
  </si>
  <si>
    <t>Weißwurst</t>
  </si>
  <si>
    <t>Würstel bianco</t>
  </si>
  <si>
    <t>100 g</t>
  </si>
  <si>
    <t>gekochter Schinken, geräuchert (Prager Schinken)</t>
  </si>
  <si>
    <t>1/4</t>
  </si>
  <si>
    <t>Fuselli di pollo</t>
  </si>
  <si>
    <t>Unterkeule vom Huhn</t>
  </si>
  <si>
    <t>BG Wipptal
Seniorenheime</t>
  </si>
  <si>
    <t>Petto di pollo bio</t>
  </si>
  <si>
    <t>Hühnerbrust bio</t>
  </si>
  <si>
    <t>Filone di suino affumicato</t>
  </si>
  <si>
    <t xml:space="preserve">Selchfilone, geräuchtert, ausgelöstem Schweinskarre </t>
  </si>
  <si>
    <t>Carne macinata bovino adulto</t>
  </si>
  <si>
    <t>Hackfleisch Rind</t>
  </si>
  <si>
    <t>Spezzatino di vitellone 50 gr</t>
  </si>
  <si>
    <t>Spezzatino di vitello 50 gr</t>
  </si>
  <si>
    <t>Kalbsfrikassee 50 gr</t>
  </si>
  <si>
    <t>Jungrindrikassee 50 gr</t>
  </si>
  <si>
    <t>x</t>
  </si>
  <si>
    <t>Fettina di fesa di tacchino</t>
  </si>
  <si>
    <t>Putenschnitzel vom Kaiserteil</t>
  </si>
  <si>
    <t>Arrosto di tacchino</t>
  </si>
  <si>
    <t>Putenbraten</t>
  </si>
  <si>
    <t>BG Burggrafenamt</t>
  </si>
  <si>
    <t>Fettine di petto di bollo</t>
  </si>
  <si>
    <t>Schnitzel Hühnerbrust</t>
  </si>
  <si>
    <t>Fesa di tacchino 1/2</t>
  </si>
  <si>
    <t>Kaisterteil (Pute) 1/2</t>
  </si>
  <si>
    <t>BG Eisacktal</t>
  </si>
  <si>
    <t>Gemeinde BX</t>
  </si>
  <si>
    <t>geräuchterte Bauern Hauswurst</t>
  </si>
  <si>
    <t xml:space="preserve">Salame cotto tipo Lyoner con peperoni privo di glutine, in pezzi da circa kg 2,5 </t>
  </si>
  <si>
    <t>Lyoner mit Paprika, glutenfrei, in Stücken zu zirka 2,5 kg</t>
  </si>
  <si>
    <t>Schweinsrippen geteilt</t>
  </si>
  <si>
    <t>BG Vinschgau (1 mensa)</t>
  </si>
  <si>
    <r>
      <t xml:space="preserve">Gemeinde BZ
</t>
    </r>
    <r>
      <rPr>
        <b/>
        <sz val="11"/>
        <color indexed="10"/>
        <rFont val="Calibri"/>
        <family val="2"/>
      </rPr>
      <t>NO OGM</t>
    </r>
  </si>
  <si>
    <t xml:space="preserve">Puntine </t>
  </si>
  <si>
    <t>Osso bovino per brodo</t>
  </si>
  <si>
    <t>Rinderknochen für Suppe</t>
  </si>
  <si>
    <t>Note</t>
  </si>
  <si>
    <t>prezzo integrato- ARROSTO FESA TACCH. CUORE T/RC</t>
  </si>
  <si>
    <t>MACINATO B.A. IIII S/V 2,5kg F</t>
  </si>
  <si>
    <t>web</t>
  </si>
  <si>
    <t>prezzo integrato -PETTO POLLO BIO S/V CL.A     F</t>
  </si>
  <si>
    <t>prezzo integrato -SOVRACOSCIA POLLO S/O S/PCL.AC</t>
  </si>
  <si>
    <t>prezzo integrato - TACCHINO BUSTO NAZ.14kg CL.A F</t>
  </si>
  <si>
    <t>prezzo integrato - - SPEZZATINO VITELLO 50 g S/V  F</t>
  </si>
  <si>
    <t>prezzo integrato --PUNTINE SUINO LOMBO          C</t>
  </si>
  <si>
    <t>COSCIA CONIGLIO NAZ. S/V     F</t>
  </si>
  <si>
    <t>CONIGLIO NAZ. DISOSSATO S/V  F</t>
  </si>
  <si>
    <t>COSCIA AGNELLO C/O S/V       C</t>
  </si>
  <si>
    <t>OSSO BOVINO PER BRODO        C</t>
  </si>
  <si>
    <t>SPEZZATINO VONE 50 g S/V     F</t>
  </si>
  <si>
    <t>LOMBO SUINO NAZ. T/BO C/O CRTF</t>
  </si>
  <si>
    <t>COSCIOTTO SUINO DIS. S/V     F</t>
  </si>
  <si>
    <t>LOMBO SUINO NAZ. DIS. S/V    F</t>
  </si>
  <si>
    <t>SPALLA SUINO DIS. S/V        F</t>
  </si>
  <si>
    <t>COPPA PIACENTINA</t>
  </si>
  <si>
    <t>PANCETTA ARROTOLATA</t>
  </si>
  <si>
    <t>ID 292 - Prosciutto cotto intero senza lattosio, proteine del latte, polifosfati glutine</t>
  </si>
  <si>
    <t>BRESAOLA S/FESA G.GUSTO INTS/V</t>
  </si>
  <si>
    <t>WURSTEL DOLOMITI P/S 3 PZ.250g (al KG)</t>
  </si>
  <si>
    <t>SALS.SUINO SALAMELLA S/V T/R F</t>
  </si>
  <si>
    <t>BRACIOLE SUINO 150/180 g S/V F</t>
  </si>
  <si>
    <t>FILONE SUINO NAZ.A CUORE S/V C</t>
  </si>
  <si>
    <t>FESA SUINO S/V               F</t>
  </si>
  <si>
    <t>COPPA SUINO DIS. S/V         F</t>
  </si>
  <si>
    <t>COSTOLE SUINO INTERE         F</t>
  </si>
  <si>
    <t>FILETTO VONE S/V             F</t>
  </si>
  <si>
    <t>FESA VITELLO S/V             F</t>
  </si>
  <si>
    <t>GIRELLO VITELLO S/V          F</t>
  </si>
  <si>
    <t>SOTTOFESA VITELLO C/GIR. S/V F</t>
  </si>
  <si>
    <t>SPALLA VITELLO DIS. S/V      F</t>
  </si>
  <si>
    <t>SOTTOSPALLA VITELLO DIS. S/V F</t>
  </si>
  <si>
    <t>NOCE VONE S/V                F</t>
  </si>
  <si>
    <t>GIRELLO VONE S/V             F</t>
  </si>
  <si>
    <t>FESA VONE S/V                F</t>
  </si>
  <si>
    <t>SOTTOFESA VONE S/V           F</t>
  </si>
  <si>
    <t>ROAST-BEEF VONE EXTRA DIS.   F</t>
  </si>
  <si>
    <t>FESA SCOTT. S/V              F</t>
  </si>
  <si>
    <t>GIRELLO SCOTT. S/V           F</t>
  </si>
  <si>
    <t>ROAST-BEEF SCOTT. DIS. S/V   F</t>
  </si>
  <si>
    <t>SOTTOFESA S/GIR. SCOTT. S/V  F</t>
  </si>
  <si>
    <t>SCAMONE SCOTT. S/V           F</t>
  </si>
  <si>
    <t>FUSI POLLO NAZ. S/V CL.A     F</t>
  </si>
  <si>
    <t>PETTO POLLO S/V CL.A     T/R F</t>
  </si>
  <si>
    <t>FETTINE PETTO POLLO CL.A T/R F</t>
  </si>
  <si>
    <t>POLLO BUSTO NAZ. 1000g CL.A  C</t>
  </si>
  <si>
    <t xml:space="preserve"> - FETTINE FESA TACCH. CL.A T/R F</t>
  </si>
  <si>
    <t>GALLINA BUSTO NAZ. CL.A      F</t>
  </si>
  <si>
    <t xml:space="preserve"> - FESA TACCHINO CUORE CL.A T/R F</t>
  </si>
  <si>
    <t xml:space="preserve"> FESA TACCHINO TRANCIO CL.A   F</t>
  </si>
  <si>
    <t xml:space="preserve"> COSCIOTTO POLLO 240/280g CL.AC</t>
  </si>
  <si>
    <t xml:space="preserve">Petto </t>
  </si>
  <si>
    <t>Brust</t>
  </si>
  <si>
    <t>Stinco di vitello</t>
  </si>
  <si>
    <t>Kalbshaxe</t>
  </si>
  <si>
    <t>Fegato di vitello intero</t>
  </si>
  <si>
    <t>Kalbsleber - ganz</t>
  </si>
  <si>
    <t>Altri1</t>
  </si>
  <si>
    <t>X</t>
  </si>
  <si>
    <t>IC_C</t>
  </si>
  <si>
    <t>prezzi_MARR</t>
  </si>
  <si>
    <t>Würstel di pollo</t>
  </si>
  <si>
    <t>Scamone taglio PAD
Classe D - Conformazione O - Stato ingrassamento 2 o 3
Confezione sottovuoto/Atmosfera protettiva - in film</t>
  </si>
  <si>
    <t>Spinacino taglio PAD                                            Classe D - Conformazione O - Stato ingrassamento 2 o 3
Confezione sottovuoto/Atmosfera protettiva - in film</t>
  </si>
  <si>
    <t>Lingua di bovino salmistrata S/V</t>
  </si>
  <si>
    <t>Trippa di bovino ad.tagliata.cotta da 1kg.</t>
  </si>
  <si>
    <t>Scamone - taglio PAD
Carcasse di soggetti della specie bovina macellati al peso vivo max di 300 kg, conformazione R - stato ingrassamento 2</t>
  </si>
  <si>
    <t xml:space="preserve">Fesa </t>
  </si>
  <si>
    <t>Kaiserteil</t>
  </si>
  <si>
    <t xml:space="preserve">Roast-beef </t>
  </si>
  <si>
    <t xml:space="preserve">Roastbeef </t>
  </si>
  <si>
    <t>CARNI FRESCHE EQUINE/FRISCHES PFERDEFLEISCH</t>
  </si>
  <si>
    <t xml:space="preserve">Carrè di maiale affumicato intero, con osso </t>
  </si>
  <si>
    <t xml:space="preserve">Schweinekarree, im Ganzen, mit Knochen, geräuchert </t>
  </si>
  <si>
    <t>Zampone precotto astuccio kg. 1</t>
  </si>
  <si>
    <t>A.S.S.B</t>
  </si>
  <si>
    <t>ASSB_P</t>
  </si>
  <si>
    <t>Intercenter_2016_nov_2017</t>
  </si>
  <si>
    <t>Vec. Conv. 2013</t>
  </si>
  <si>
    <t>eliminare</t>
  </si>
  <si>
    <t>ASSB</t>
  </si>
  <si>
    <t>Macrocategoria</t>
  </si>
  <si>
    <t>Prosciutto cotto spalla</t>
  </si>
  <si>
    <t>Salame tirolese (Salame cotto tipo Schinkenwurst privo di glutine, in pezzi da circa kg 2,5)</t>
  </si>
  <si>
    <t>Tiroler Salami (Schinkenwurst, glutenfrei, in Stücken zu zirka 2,5 kg)</t>
  </si>
  <si>
    <t>Filone suino sgrassato</t>
  </si>
  <si>
    <t>Rückenkarree ohne Knochen und ohne Fett (Schwein)</t>
  </si>
  <si>
    <t>Coscette di pollo 240/310 g, confezione da 10 pz</t>
  </si>
  <si>
    <t>Hühnerkeulen, 240/310 g, Packung zu 10 Stk</t>
  </si>
  <si>
    <t>Petto di pollo 250/300 g, confezione da 10 pz</t>
  </si>
  <si>
    <t>Hühnerbrust, 250/300 g, Packung zu 10 Stk</t>
  </si>
  <si>
    <t>Polli a busto da 1200 g</t>
  </si>
  <si>
    <t>ganze Hühner zu 1200 g</t>
  </si>
  <si>
    <t>sovracosce di pollo a 150 gr s/v ca 20 pz</t>
  </si>
  <si>
    <r>
      <t>Fesa di tacchino</t>
    </r>
    <r>
      <rPr>
        <b/>
        <sz val="8"/>
        <rFont val="Arial"/>
        <family val="2"/>
      </rPr>
      <t xml:space="preserve"> 4/5 kg</t>
    </r>
  </si>
  <si>
    <r>
      <t>Kaiserteil (Pute),</t>
    </r>
    <r>
      <rPr>
        <b/>
        <sz val="8"/>
        <rFont val="Arial"/>
        <family val="2"/>
      </rPr>
      <t xml:space="preserve"> 4/5 kg</t>
    </r>
  </si>
  <si>
    <t>QUANTITÀ INDICATIVA
Fabbisogno annuale indicativo al kg o al pezzo, se specificato /
INDIKATIVE MENGE
jährlicher indikativer Bedarf pro Stück oder kg wenn angegeben</t>
  </si>
  <si>
    <t>Geflügelwürstchen</t>
  </si>
  <si>
    <t>Schlussbraten - Taglio PAD
Klasse D – Fleischigkeit O – Fettgewebe 2 oder 3 Vakuumverpackt/Schutzatmosphäre – in Folie</t>
  </si>
  <si>
    <t>Rinderkugel Taglio PAD 
Klasse D - Fleischigkeit 0 – Fettgewebe 2 oder 3 Vakuumverpackt/Schutzatmosphäre – in Folie</t>
  </si>
  <si>
    <t>Gepökelte Rinderzunge</t>
  </si>
  <si>
    <t>Gekochte, geschnittene Rindskutteln zu 1 kg</t>
  </si>
  <si>
    <t>Nuss
Karkasse vom geschlachteten Rind, Lebendgewicht von max. 300 kg, Fleischigkeit R – Fettgewebe 2</t>
  </si>
  <si>
    <t>Rindshüfte taglio PAD 
Karkasse vom geschlachteten Rind, Lebendgewicht von max. 300 kg, Fleischigkeit R – Fettgewebe 2</t>
  </si>
  <si>
    <t>FontePrezzo</t>
  </si>
  <si>
    <t>1_1_1</t>
  </si>
  <si>
    <t>1_1_2</t>
  </si>
  <si>
    <t>1_1_3</t>
  </si>
  <si>
    <t>1_1_4</t>
  </si>
  <si>
    <t>Intercenter</t>
  </si>
  <si>
    <t>1_1_5</t>
  </si>
  <si>
    <t>1_1_6</t>
  </si>
  <si>
    <t>1_1_7</t>
  </si>
  <si>
    <t>1_1_8</t>
  </si>
  <si>
    <t>1_1_9</t>
  </si>
  <si>
    <t>1_1_10</t>
  </si>
  <si>
    <t>1_1_13</t>
  </si>
  <si>
    <t>1_1_14</t>
  </si>
  <si>
    <t>1_1_16</t>
  </si>
  <si>
    <t>ACP 2013</t>
  </si>
  <si>
    <t>1_1_17</t>
  </si>
  <si>
    <t>1_1_18</t>
  </si>
  <si>
    <t>1_1_19</t>
  </si>
  <si>
    <t>1_1_20</t>
  </si>
  <si>
    <t>1_1_21</t>
  </si>
  <si>
    <t>1_1_22</t>
  </si>
  <si>
    <t>1_2_25</t>
  </si>
  <si>
    <t>1_3_27</t>
  </si>
  <si>
    <t>1_3_28</t>
  </si>
  <si>
    <t>1_3_29</t>
  </si>
  <si>
    <t>1_3_30</t>
  </si>
  <si>
    <t>1_3_31</t>
  </si>
  <si>
    <t>1_3_32</t>
  </si>
  <si>
    <t>1_3_33</t>
  </si>
  <si>
    <t>1_3_34</t>
  </si>
  <si>
    <t>1_3_35</t>
  </si>
  <si>
    <t>1_3_36</t>
  </si>
  <si>
    <t>1_3_37</t>
  </si>
  <si>
    <t>1_3_38</t>
  </si>
  <si>
    <t>1_3_39</t>
  </si>
  <si>
    <t>1_3_41</t>
  </si>
  <si>
    <t>1_3_42</t>
  </si>
  <si>
    <t>1_3_43</t>
  </si>
  <si>
    <t>1_4_44</t>
  </si>
  <si>
    <t>1_4_45</t>
  </si>
  <si>
    <t>1_4_46</t>
  </si>
  <si>
    <t>1_4_47</t>
  </si>
  <si>
    <t>1_4_48</t>
  </si>
  <si>
    <t>1_4_49</t>
  </si>
  <si>
    <t>1_4_51</t>
  </si>
  <si>
    <t>1_4_52</t>
  </si>
  <si>
    <t>1_4_53</t>
  </si>
  <si>
    <t>1_4_54</t>
  </si>
  <si>
    <t>1_4_55</t>
  </si>
  <si>
    <t>1_4_56</t>
  </si>
  <si>
    <t>1_4_57</t>
  </si>
  <si>
    <t>1_4_58</t>
  </si>
  <si>
    <t>1_4_59</t>
  </si>
  <si>
    <t>1_5_60</t>
  </si>
  <si>
    <t>1_5_61</t>
  </si>
  <si>
    <t>1_5_62</t>
  </si>
  <si>
    <t>1_5_63</t>
  </si>
  <si>
    <t>1_5_64</t>
  </si>
  <si>
    <t>No prezzo</t>
  </si>
  <si>
    <t>1_5_65</t>
  </si>
  <si>
    <t>1_5_66</t>
  </si>
  <si>
    <t>1_5_67</t>
  </si>
  <si>
    <t>1_5_68</t>
  </si>
  <si>
    <t>1_5_69</t>
  </si>
  <si>
    <t>1_5_70</t>
  </si>
  <si>
    <t>1_5_71</t>
  </si>
  <si>
    <t>1_5_72</t>
  </si>
  <si>
    <t>1_5_73</t>
  </si>
  <si>
    <t>1_5_74</t>
  </si>
  <si>
    <t>1_5_75</t>
  </si>
  <si>
    <t>1_5_77</t>
  </si>
  <si>
    <t>1_5_78</t>
  </si>
  <si>
    <t>1_5_79</t>
  </si>
  <si>
    <t>1_6_80</t>
  </si>
  <si>
    <t>1_6_81</t>
  </si>
  <si>
    <t>1_6_83</t>
  </si>
  <si>
    <t>1_6_84</t>
  </si>
  <si>
    <t>1_6_85</t>
  </si>
  <si>
    <t>1_6_86</t>
  </si>
  <si>
    <t>1_6_87</t>
  </si>
  <si>
    <t>1_6_88</t>
  </si>
  <si>
    <t>1_6_89</t>
  </si>
  <si>
    <t>1_6_90</t>
  </si>
  <si>
    <t>1_6_91</t>
  </si>
  <si>
    <t>1_6_92</t>
  </si>
  <si>
    <t>1_6_93</t>
  </si>
  <si>
    <t>1_6_94</t>
  </si>
  <si>
    <t>1_6_95</t>
  </si>
  <si>
    <t>1_6_96</t>
  </si>
  <si>
    <t>1_7_97</t>
  </si>
  <si>
    <t>1_7_98</t>
  </si>
  <si>
    <t>1_8_99</t>
  </si>
  <si>
    <t>1_8_100</t>
  </si>
  <si>
    <t>1_8_101</t>
  </si>
  <si>
    <t>1_8_102</t>
  </si>
  <si>
    <t>1_8_103</t>
  </si>
  <si>
    <t>1_8_104</t>
  </si>
  <si>
    <t>1_8_105</t>
  </si>
  <si>
    <t>1_8_106</t>
  </si>
  <si>
    <t>1_8_107</t>
  </si>
  <si>
    <t>1_8_108</t>
  </si>
  <si>
    <t>1_8_109</t>
  </si>
  <si>
    <t>1_8_110</t>
  </si>
  <si>
    <t>1_8_111</t>
  </si>
  <si>
    <t>1_8_112</t>
  </si>
  <si>
    <t>1_8_113</t>
  </si>
  <si>
    <t>1_8_114</t>
  </si>
  <si>
    <t>1_8_115</t>
  </si>
  <si>
    <t>1_8_116</t>
  </si>
  <si>
    <t>1_8_117</t>
  </si>
  <si>
    <t>1_8_118</t>
  </si>
  <si>
    <t>1_8_119</t>
  </si>
  <si>
    <t>1_8_120</t>
  </si>
  <si>
    <t>1_8_121</t>
  </si>
  <si>
    <t>1_8_122</t>
  </si>
  <si>
    <t>1_8_123</t>
  </si>
  <si>
    <t>1_8_124</t>
  </si>
  <si>
    <t>1_8_127</t>
  </si>
  <si>
    <t>1_8_128</t>
  </si>
  <si>
    <t>1_8_129</t>
  </si>
  <si>
    <t>1_8_130</t>
  </si>
  <si>
    <t>1_8_131</t>
  </si>
  <si>
    <t>1_8_132</t>
  </si>
  <si>
    <t>1_8_133</t>
  </si>
  <si>
    <t>1_8_134</t>
  </si>
  <si>
    <t>1_8_135</t>
  </si>
  <si>
    <t>1_8_136</t>
  </si>
  <si>
    <t>PREZZO A BASE D’ASTA IVA esclusa € per unità di misura
AUSSCHREIBUNGSPREIS ohne Mwst. € pro Maßeinheit</t>
  </si>
  <si>
    <t>QUANTITÀ INDICATIVA
Fabbisogno indicativo al kg o al pezzo, se specificato /
INDIKATIVE MENGE
indikativer Bedarf pro Stück oder kg wenn angegeben</t>
  </si>
  <si>
    <t>Codice ACP / Kodex AOV</t>
  </si>
  <si>
    <t>IMPORTO COMPLESSIVO
GESAMTSUMME</t>
  </si>
  <si>
    <t>IN ZIFFERN
IN CIFRE</t>
  </si>
  <si>
    <t>IN BUCHSTABEN
IN LETTERE</t>
  </si>
  <si>
    <t>COSTI DELLA SICUREZZA
SICHERHEITSKOSTEN
(art. 87 comma/Abs. 4 D.Lgs./GvD 163/2006)</t>
  </si>
  <si>
    <t>IN CIFRE
IN ZIFFERN</t>
  </si>
  <si>
    <t>IN LETTERE
IN BUCHSTABEN</t>
  </si>
  <si>
    <t>ALLEGATO C1 - MODELLO PER L'OFFERTA ECONOMICA 
ANLAGE C1 - FORMULAR FÜR DAS PREISANGEBOT</t>
  </si>
  <si>
    <t xml:space="preserve">LOTTO 1  CARNE E SALUMI 
LOS 1       FLEISCH- UND WURSTWAREN 
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</si>
</sst>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0"/>
    <numFmt numFmtId="182" formatCode="#,##0.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.00\ &quot;€&quot;"/>
    <numFmt numFmtId="188" formatCode="#,##0.000"/>
    <numFmt numFmtId="189" formatCode="#,##0.0"/>
    <numFmt numFmtId="190" formatCode="_-* #,##0.000\ _€_-;\-* #,##0.000\ _€_-;_-* &quot;-&quot;??\ _€_-;_-@_-"/>
    <numFmt numFmtId="191" formatCode="_-* #,##0.0\ _€_-;\-* #,##0.0\ _€_-;_-* &quot;-&quot;??\ _€_-;_-@_-"/>
    <numFmt numFmtId="192" formatCode="#,##0.00\ _€"/>
    <numFmt numFmtId="193" formatCode="_-* #,##0.00\ _€_-;\-* #,##0.00\ _€_-;_-* \-??\ _€_-;_-@_-"/>
    <numFmt numFmtId="194" formatCode="_-* #,##0\ _€_-;\-* #,##0\ _€_-;_-* \-??\ _€_-;_-@_-"/>
    <numFmt numFmtId="195" formatCode="_-* #,##0.00000\ _€_-;\-* #,##0.00000\ _€_-;_-* \-??\ _€_-;_-@_-"/>
    <numFmt numFmtId="196" formatCode="_-* #,##0.0000\ _€_-;\-* #,##0.0000\ _€_-;_-* \-??\ _€_-;_-@_-"/>
    <numFmt numFmtId="197" formatCode="&quot;Attivo&quot;;&quot;Attivo&quot;;&quot;Inattivo&quot;"/>
    <numFmt numFmtId="198" formatCode="#.0#############E+###"/>
    <numFmt numFmtId="199" formatCode="#,##0&quot;    &quot;;#,##0&quot;    &quot;;&quot;-&quot;#&quot;    &quot;;&quot; &quot;@&quot; &quot;"/>
    <numFmt numFmtId="200" formatCode="#,##0.00&quot;   &quot;"/>
    <numFmt numFmtId="201" formatCode="#,##0.00000&quot;    &quot;;#,##0.00000&quot;    &quot;;&quot;-&quot;#&quot;    &quot;;&quot; &quot;@&quot; &quot;"/>
    <numFmt numFmtId="202" formatCode="#,##0.0000&quot;    &quot;;#,##0.0000&quot;    &quot;;&quot;-&quot;#&quot;    &quot;;&quot; &quot;@&quot; &quot;"/>
    <numFmt numFmtId="203" formatCode="#,##0.00&quot; €&quot;"/>
    <numFmt numFmtId="204" formatCode="#,##0.00&quot;    &quot;;#,##0.00&quot;    &quot;;&quot;-&quot;#&quot;    &quot;;&quot; &quot;@&quot; &quot;"/>
    <numFmt numFmtId="205" formatCode="[$€-410]&quot; &quot;#,##0.00;[Red]&quot;-&quot;[$€-410]&quot; &quot;#,##0.00"/>
    <numFmt numFmtId="206" formatCode="###0.00"/>
  </numFmts>
  <fonts count="66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 style="thin"/>
      <right style="thin"/>
      <top style="medium"/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204" fontId="47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47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205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>
      <alignment horizontal="left" vertical="center" wrapText="1"/>
    </xf>
    <xf numFmtId="174" fontId="4" fillId="33" borderId="13" xfId="48" applyNumberFormat="1" applyFont="1" applyFill="1" applyBorder="1" applyAlignment="1">
      <alignment horizontal="center" vertical="center" wrapText="1"/>
    </xf>
    <xf numFmtId="174" fontId="4" fillId="33" borderId="14" xfId="48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4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174" fontId="4" fillId="34" borderId="10" xfId="48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174" fontId="4" fillId="34" borderId="10" xfId="48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 applyProtection="1">
      <alignment horizontal="left" vertical="center" wrapText="1"/>
      <protection/>
    </xf>
    <xf numFmtId="1" fontId="2" fillId="35" borderId="12" xfId="48" applyNumberFormat="1" applyFont="1" applyFill="1" applyBorder="1" applyAlignment="1">
      <alignment horizontal="right" vertical="center" wrapText="1"/>
    </xf>
    <xf numFmtId="1" fontId="2" fillId="35" borderId="12" xfId="48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17" xfId="48" applyNumberFormat="1" applyFont="1" applyFill="1" applyBorder="1" applyAlignment="1">
      <alignment horizontal="right" vertical="center" wrapText="1"/>
    </xf>
    <xf numFmtId="1" fontId="2" fillId="35" borderId="17" xfId="48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vertical="center" wrapText="1"/>
    </xf>
    <xf numFmtId="1" fontId="2" fillId="35" borderId="10" xfId="48" applyNumberFormat="1" applyFont="1" applyFill="1" applyBorder="1" applyAlignment="1">
      <alignment horizontal="right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2" fillId="35" borderId="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textRotation="90" wrapText="1"/>
      <protection/>
    </xf>
    <xf numFmtId="0" fontId="4" fillId="36" borderId="10" xfId="0" applyFont="1" applyFill="1" applyBorder="1" applyAlignment="1" applyProtection="1">
      <alignment horizontal="center" vertical="center" textRotation="90" wrapText="1" shrinkToFit="1"/>
      <protection/>
    </xf>
    <xf numFmtId="192" fontId="4" fillId="37" borderId="10" xfId="48" applyNumberFormat="1" applyFont="1" applyFill="1" applyBorder="1" applyAlignment="1" applyProtection="1">
      <alignment horizontal="center" vertical="center"/>
      <protection/>
    </xf>
    <xf numFmtId="192" fontId="12" fillId="37" borderId="1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>
      <alignment horizontal="center"/>
    </xf>
    <xf numFmtId="1" fontId="2" fillId="37" borderId="0" xfId="0" applyNumberFormat="1" applyFont="1" applyFill="1" applyBorder="1" applyAlignment="1">
      <alignment/>
    </xf>
    <xf numFmtId="1" fontId="2" fillId="38" borderId="20" xfId="48" applyNumberFormat="1" applyFont="1" applyFill="1" applyBorder="1" applyAlignment="1" applyProtection="1">
      <alignment horizontal="right" vertical="center" wrapText="1"/>
      <protection/>
    </xf>
    <xf numFmtId="1" fontId="2" fillId="38" borderId="20" xfId="48" applyNumberFormat="1" applyFont="1" applyFill="1" applyBorder="1" applyAlignment="1" applyProtection="1">
      <alignment horizontal="center" vertical="center" wrapText="1"/>
      <protection/>
    </xf>
    <xf numFmtId="1" fontId="2" fillId="38" borderId="20" xfId="0" applyNumberFormat="1" applyFont="1" applyFill="1" applyBorder="1" applyAlignment="1">
      <alignment horizontal="center" vertical="center" wrapText="1"/>
    </xf>
    <xf numFmtId="4" fontId="2" fillId="39" borderId="21" xfId="0" applyNumberFormat="1" applyFont="1" applyFill="1" applyBorder="1" applyAlignment="1" applyProtection="1">
      <alignment horizontal="center" vertical="center"/>
      <protection/>
    </xf>
    <xf numFmtId="192" fontId="12" fillId="39" borderId="21" xfId="0" applyNumberFormat="1" applyFont="1" applyFill="1" applyBorder="1" applyAlignment="1" applyProtection="1">
      <alignment horizontal="center" vertical="center"/>
      <protection/>
    </xf>
    <xf numFmtId="4" fontId="1" fillId="39" borderId="21" xfId="0" applyNumberFormat="1" applyFont="1" applyFill="1" applyBorder="1" applyAlignment="1">
      <alignment horizontal="center" vertical="center" wrapText="1"/>
    </xf>
    <xf numFmtId="4" fontId="2" fillId="39" borderId="21" xfId="0" applyNumberFormat="1" applyFont="1" applyFill="1" applyBorder="1" applyAlignment="1" applyProtection="1">
      <alignment horizontal="left" vertical="center" wrapText="1"/>
      <protection/>
    </xf>
    <xf numFmtId="4" fontId="4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40" borderId="20" xfId="0" applyNumberFormat="1" applyFont="1" applyFill="1" applyBorder="1" applyAlignment="1" applyProtection="1">
      <alignment horizontal="center" vertical="center"/>
      <protection/>
    </xf>
    <xf numFmtId="195" fontId="3" fillId="0" borderId="21" xfId="48" applyNumberFormat="1" applyFont="1" applyFill="1" applyBorder="1" applyAlignment="1" applyProtection="1">
      <alignment vertical="center" wrapText="1"/>
      <protection/>
    </xf>
    <xf numFmtId="195" fontId="2" fillId="0" borderId="21" xfId="48" applyNumberFormat="1" applyFont="1" applyFill="1" applyBorder="1" applyAlignment="1" applyProtection="1">
      <alignment/>
      <protection/>
    </xf>
    <xf numFmtId="1" fontId="2" fillId="38" borderId="21" xfId="48" applyNumberFormat="1" applyFont="1" applyFill="1" applyBorder="1" applyAlignment="1" applyProtection="1">
      <alignment horizontal="right" vertical="center" wrapText="1"/>
      <protection/>
    </xf>
    <xf numFmtId="1" fontId="2" fillId="38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192" fontId="4" fillId="41" borderId="21" xfId="48" applyNumberFormat="1" applyFont="1" applyFill="1" applyBorder="1" applyAlignment="1" applyProtection="1">
      <alignment horizontal="center" vertical="center" wrapText="1"/>
      <protection/>
    </xf>
    <xf numFmtId="192" fontId="12" fillId="41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179" fontId="2" fillId="38" borderId="20" xfId="48" applyNumberFormat="1" applyFont="1" applyFill="1" applyBorder="1" applyAlignment="1" applyProtection="1">
      <alignment horizontal="right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0" xfId="52">
      <alignment/>
      <protection/>
    </xf>
    <xf numFmtId="0" fontId="62" fillId="0" borderId="0" xfId="0" applyFont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19" fillId="32" borderId="32" xfId="0" applyNumberFormat="1" applyFont="1" applyFill="1" applyBorder="1" applyAlignment="1">
      <alignment/>
    </xf>
    <xf numFmtId="0" fontId="20" fillId="32" borderId="33" xfId="0" applyFont="1" applyFill="1" applyBorder="1" applyAlignment="1">
      <alignment/>
    </xf>
    <xf numFmtId="0" fontId="12" fillId="0" borderId="28" xfId="0" applyFont="1" applyFill="1" applyBorder="1" applyAlignment="1">
      <alignment vertical="center" wrapText="1"/>
    </xf>
    <xf numFmtId="43" fontId="4" fillId="4" borderId="10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4" fontId="2" fillId="0" borderId="12" xfId="48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3" fontId="2" fillId="0" borderId="0" xfId="48" applyNumberFormat="1" applyFont="1" applyBorder="1" applyAlignment="1">
      <alignment horizontal="center"/>
    </xf>
    <xf numFmtId="172" fontId="2" fillId="0" borderId="0" xfId="48" applyNumberFormat="1" applyFont="1" applyBorder="1" applyAlignment="1">
      <alignment/>
    </xf>
    <xf numFmtId="4" fontId="14" fillId="33" borderId="15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 applyProtection="1">
      <alignment horizontal="center"/>
      <protection locked="0"/>
    </xf>
    <xf numFmtId="0" fontId="14" fillId="33" borderId="16" xfId="0" applyNumberFormat="1" applyFont="1" applyFill="1" applyBorder="1" applyAlignment="1" applyProtection="1">
      <alignment horizontal="center" vertical="center"/>
      <protection locked="0"/>
    </xf>
    <xf numFmtId="49" fontId="18" fillId="33" borderId="35" xfId="0" applyNumberFormat="1" applyFont="1" applyFill="1" applyBorder="1" applyAlignment="1">
      <alignment/>
    </xf>
    <xf numFmtId="174" fontId="4" fillId="12" borderId="36" xfId="48" applyNumberFormat="1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14" fillId="33" borderId="0" xfId="0" applyNumberFormat="1" applyFont="1" applyFill="1" applyBorder="1" applyAlignment="1">
      <alignment horizontal="left" vertical="center" wrapText="1"/>
    </xf>
    <xf numFmtId="187" fontId="13" fillId="33" borderId="37" xfId="0" applyNumberFormat="1" applyFont="1" applyFill="1" applyBorder="1" applyAlignment="1" applyProtection="1">
      <alignment horizontal="center" vertical="center"/>
      <protection locked="0"/>
    </xf>
    <xf numFmtId="187" fontId="13" fillId="33" borderId="37" xfId="0" applyNumberFormat="1" applyFont="1" applyFill="1" applyBorder="1" applyAlignment="1" applyProtection="1">
      <alignment horizontal="center" vertical="center"/>
      <protection/>
    </xf>
    <xf numFmtId="0" fontId="2" fillId="12" borderId="38" xfId="0" applyFont="1" applyFill="1" applyBorder="1" applyAlignment="1">
      <alignment/>
    </xf>
    <xf numFmtId="0" fontId="1" fillId="12" borderId="38" xfId="0" applyFont="1" applyFill="1" applyBorder="1" applyAlignment="1">
      <alignment wrapText="1"/>
    </xf>
    <xf numFmtId="0" fontId="2" fillId="12" borderId="15" xfId="0" applyFont="1" applyFill="1" applyBorder="1" applyAlignment="1">
      <alignment/>
    </xf>
    <xf numFmtId="0" fontId="1" fillId="12" borderId="15" xfId="0" applyFont="1" applyFill="1" applyBorder="1" applyAlignment="1">
      <alignment wrapText="1"/>
    </xf>
    <xf numFmtId="0" fontId="1" fillId="12" borderId="16" xfId="0" applyFont="1" applyFill="1" applyBorder="1" applyAlignment="1">
      <alignment/>
    </xf>
    <xf numFmtId="0" fontId="1" fillId="12" borderId="13" xfId="0" applyFont="1" applyFill="1" applyBorder="1" applyAlignment="1">
      <alignment/>
    </xf>
    <xf numFmtId="2" fontId="13" fillId="12" borderId="13" xfId="0" applyNumberFormat="1" applyFont="1" applyFill="1" applyBorder="1" applyAlignment="1">
      <alignment horizontal="right"/>
    </xf>
    <xf numFmtId="1" fontId="21" fillId="0" borderId="18" xfId="0" applyNumberFormat="1" applyFont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43" fontId="53" fillId="0" borderId="18" xfId="0" applyNumberFormat="1" applyFont="1" applyBorder="1" applyAlignment="1">
      <alignment vertical="center" wrapText="1"/>
    </xf>
    <xf numFmtId="43" fontId="63" fillId="12" borderId="10" xfId="48" applyNumberFormat="1" applyFont="1" applyFill="1" applyBorder="1" applyAlignment="1" applyProtection="1">
      <alignment horizontal="center" vertical="center" wrapText="1"/>
      <protection locked="0"/>
    </xf>
    <xf numFmtId="43" fontId="63" fillId="12" borderId="10" xfId="0" applyNumberFormat="1" applyFont="1" applyFill="1" applyBorder="1" applyAlignment="1" applyProtection="1">
      <alignment/>
      <protection locked="0"/>
    </xf>
    <xf numFmtId="43" fontId="64" fillId="0" borderId="0" xfId="48" applyNumberFormat="1" applyFont="1" applyFill="1" applyBorder="1" applyAlignment="1">
      <alignment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38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36" borderId="22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Result" xfId="56"/>
    <cellStyle name="Result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885825</xdr:colOff>
      <xdr:row>0</xdr:row>
      <xdr:rowOff>114300</xdr:rowOff>
    </xdr:from>
    <xdr:to>
      <xdr:col>36</xdr:col>
      <xdr:colOff>1238250</xdr:colOff>
      <xdr:row>0</xdr:row>
      <xdr:rowOff>1447800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11575" y="114300"/>
          <a:ext cx="0" cy="13335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42</xdr:col>
      <xdr:colOff>657225</xdr:colOff>
      <xdr:row>0</xdr:row>
      <xdr:rowOff>95250</xdr:rowOff>
    </xdr:from>
    <xdr:to>
      <xdr:col>43</xdr:col>
      <xdr:colOff>1228725</xdr:colOff>
      <xdr:row>0</xdr:row>
      <xdr:rowOff>1428750</xdr:rowOff>
    </xdr:to>
    <xdr:sp>
      <xdr:nvSpPr>
        <xdr:cNvPr id="2" name="Casella di testo 2"/>
        <xdr:cNvSpPr txBox="1">
          <a:spLocks noChangeArrowheads="1"/>
        </xdr:cNvSpPr>
      </xdr:nvSpPr>
      <xdr:spPr>
        <a:xfrm>
          <a:off x="18059400" y="95250"/>
          <a:ext cx="1714500" cy="13335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1"/>
  <sheetViews>
    <sheetView tabSelected="1" zoomScale="84" zoomScaleNormal="84" zoomScalePageLayoutView="0" workbookViewId="0" topLeftCell="E1">
      <selection activeCell="AC4" sqref="AC4"/>
    </sheetView>
  </sheetViews>
  <sheetFormatPr defaultColWidth="11.57421875" defaultRowHeight="15"/>
  <cols>
    <col min="1" max="1" width="8.57421875" style="2" customWidth="1"/>
    <col min="2" max="2" width="39.7109375" style="1" customWidth="1"/>
    <col min="3" max="3" width="38.7109375" style="1" customWidth="1"/>
    <col min="4" max="4" width="11.7109375" style="1" bestFit="1" customWidth="1"/>
    <col min="5" max="5" width="35.57421875" style="1" customWidth="1"/>
    <col min="6" max="6" width="38.421875" style="1" customWidth="1"/>
    <col min="7" max="7" width="5.57421875" style="3" customWidth="1"/>
    <col min="8" max="8" width="9.57421875" style="3" bestFit="1" customWidth="1"/>
    <col min="9" max="9" width="9.28125" style="4" customWidth="1"/>
    <col min="10" max="10" width="6.28125" style="4" customWidth="1"/>
    <col min="11" max="11" width="9.7109375" style="4" customWidth="1"/>
    <col min="12" max="12" width="5.421875" style="4" customWidth="1"/>
    <col min="13" max="13" width="6.140625" style="4" customWidth="1"/>
    <col min="14" max="14" width="5.57421875" style="4" customWidth="1"/>
    <col min="15" max="15" width="15.8515625" style="122" customWidth="1"/>
    <col min="16" max="16" width="30.00390625" style="47" hidden="1" customWidth="1"/>
    <col min="17" max="17" width="28.57421875" style="47" hidden="1" customWidth="1"/>
    <col min="18" max="18" width="24.57421875" style="47" hidden="1" customWidth="1"/>
    <col min="19" max="19" width="27.140625" style="47" hidden="1" customWidth="1"/>
    <col min="20" max="20" width="25.7109375" style="47" hidden="1" customWidth="1"/>
    <col min="21" max="21" width="19.57421875" style="47" hidden="1" customWidth="1"/>
    <col min="22" max="22" width="24.00390625" style="47" hidden="1" customWidth="1"/>
    <col min="23" max="23" width="26.00390625" style="47" hidden="1" customWidth="1"/>
    <col min="24" max="24" width="21.7109375" style="47" hidden="1" customWidth="1"/>
    <col min="25" max="25" width="23.28125" style="47" hidden="1" customWidth="1"/>
    <col min="26" max="26" width="24.57421875" style="47" hidden="1" customWidth="1"/>
    <col min="27" max="27" width="9.28125" style="47" hidden="1" customWidth="1"/>
    <col min="28" max="28" width="8.28125" style="47" hidden="1" customWidth="1"/>
    <col min="29" max="29" width="16.28125" style="47" hidden="1" customWidth="1"/>
    <col min="30" max="30" width="12.28125" style="47" hidden="1" customWidth="1"/>
    <col min="31" max="32" width="11.00390625" style="47" hidden="1" customWidth="1"/>
    <col min="33" max="33" width="12.8515625" style="54" hidden="1" customWidth="1"/>
    <col min="34" max="34" width="11.00390625" style="47" hidden="1" customWidth="1"/>
    <col min="35" max="35" width="24.7109375" style="47" hidden="1" customWidth="1"/>
    <col min="36" max="36" width="20.421875" style="5" hidden="1" customWidth="1"/>
    <col min="37" max="37" width="20.00390625" style="5" hidden="1" customWidth="1"/>
    <col min="38" max="38" width="8.00390625" style="1" hidden="1" customWidth="1"/>
    <col min="39" max="39" width="9.7109375" style="1" hidden="1" customWidth="1"/>
    <col min="40" max="40" width="11.57421875" style="3" hidden="1" customWidth="1"/>
    <col min="41" max="41" width="14.8515625" style="1" customWidth="1"/>
    <col min="42" max="42" width="0" style="1" hidden="1" customWidth="1"/>
    <col min="43" max="43" width="17.140625" style="2" customWidth="1"/>
    <col min="44" max="44" width="22.28125" style="2" customWidth="1"/>
    <col min="45" max="16384" width="11.57421875" style="1" customWidth="1"/>
  </cols>
  <sheetData>
    <row r="1" spans="1:44" ht="123" customHeight="1" thickBot="1">
      <c r="A1" s="156" t="s">
        <v>525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</row>
    <row r="2" spans="1:44" ht="150" customHeight="1" thickBot="1">
      <c r="A2" s="171" t="s">
        <v>526</v>
      </c>
      <c r="B2" s="172"/>
      <c r="C2" s="173"/>
      <c r="D2" s="48" t="s">
        <v>518</v>
      </c>
      <c r="E2" s="48" t="s">
        <v>164</v>
      </c>
      <c r="F2" s="49" t="s">
        <v>165</v>
      </c>
      <c r="G2" s="50" t="s">
        <v>153</v>
      </c>
      <c r="H2" s="50" t="s">
        <v>89</v>
      </c>
      <c r="I2" s="50" t="s">
        <v>207</v>
      </c>
      <c r="J2" s="50" t="s">
        <v>154</v>
      </c>
      <c r="K2" s="50" t="s">
        <v>208</v>
      </c>
      <c r="L2" s="50" t="s">
        <v>206</v>
      </c>
      <c r="M2" s="51" t="s">
        <v>209</v>
      </c>
      <c r="N2" s="50" t="s">
        <v>163</v>
      </c>
      <c r="O2" s="50" t="s">
        <v>517</v>
      </c>
      <c r="P2" s="38" t="s">
        <v>224</v>
      </c>
      <c r="Q2" s="38" t="s">
        <v>225</v>
      </c>
      <c r="R2" s="38" t="s">
        <v>226</v>
      </c>
      <c r="S2" s="38" t="s">
        <v>227</v>
      </c>
      <c r="T2" s="38" t="s">
        <v>237</v>
      </c>
      <c r="U2" s="38" t="s">
        <v>249</v>
      </c>
      <c r="V2" s="38" t="s">
        <v>271</v>
      </c>
      <c r="W2" s="38" t="s">
        <v>277</v>
      </c>
      <c r="X2" s="38" t="s">
        <v>265</v>
      </c>
      <c r="Y2" s="38" t="s">
        <v>270</v>
      </c>
      <c r="Z2" s="38" t="s">
        <v>276</v>
      </c>
      <c r="AA2" s="38" t="s">
        <v>359</v>
      </c>
      <c r="AB2" s="38" t="s">
        <v>341</v>
      </c>
      <c r="AC2" s="113" t="s">
        <v>380</v>
      </c>
      <c r="AD2" s="31" t="s">
        <v>361</v>
      </c>
      <c r="AE2" s="71" t="s">
        <v>360</v>
      </c>
      <c r="AF2" s="60" t="s">
        <v>284</v>
      </c>
      <c r="AG2" s="52" t="s">
        <v>344</v>
      </c>
      <c r="AH2" s="31" t="s">
        <v>362</v>
      </c>
      <c r="AI2" s="34" t="s">
        <v>281</v>
      </c>
      <c r="AJ2" s="23" t="s">
        <v>214</v>
      </c>
      <c r="AK2" s="24" t="s">
        <v>215</v>
      </c>
      <c r="AL2" s="17" t="s">
        <v>343</v>
      </c>
      <c r="AM2" s="73" t="s">
        <v>365</v>
      </c>
      <c r="AN2" s="73" t="s">
        <v>363</v>
      </c>
      <c r="AO2" s="31" t="s">
        <v>516</v>
      </c>
      <c r="AP2" s="118" t="s">
        <v>388</v>
      </c>
      <c r="AQ2" s="132" t="s">
        <v>214</v>
      </c>
      <c r="AR2" s="132" t="s">
        <v>215</v>
      </c>
    </row>
    <row r="3" spans="1:44" ht="38.25" customHeight="1" thickBot="1">
      <c r="A3" s="145" t="s">
        <v>166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2"/>
      <c r="AE3" s="60"/>
      <c r="AF3" s="60"/>
      <c r="AG3" s="53"/>
      <c r="AH3" s="35"/>
      <c r="AI3" s="35"/>
      <c r="AJ3" s="25"/>
      <c r="AK3" s="26"/>
      <c r="AO3" s="43"/>
      <c r="AP3" s="119"/>
      <c r="AQ3" s="43"/>
      <c r="AR3" s="43"/>
    </row>
    <row r="4" spans="1:44" ht="11.25" customHeight="1">
      <c r="A4" s="75"/>
      <c r="B4" s="164" t="s">
        <v>17</v>
      </c>
      <c r="C4" s="164" t="s">
        <v>92</v>
      </c>
      <c r="D4" s="110" t="s">
        <v>389</v>
      </c>
      <c r="E4" s="110" t="s">
        <v>371</v>
      </c>
      <c r="F4" s="110" t="s">
        <v>372</v>
      </c>
      <c r="G4" s="15"/>
      <c r="H4" s="15">
        <v>1</v>
      </c>
      <c r="I4" s="15" t="s">
        <v>13</v>
      </c>
      <c r="J4" s="15"/>
      <c r="K4" s="15"/>
      <c r="L4" s="15" t="s">
        <v>0</v>
      </c>
      <c r="M4" s="15" t="s">
        <v>196</v>
      </c>
      <c r="N4" s="15" t="s">
        <v>13</v>
      </c>
      <c r="O4" s="123">
        <f>_xlfn.CEILING.MATH((AC4*4)*1.2,100)</f>
        <v>67400</v>
      </c>
      <c r="P4" s="37"/>
      <c r="Q4" s="38">
        <v>1300</v>
      </c>
      <c r="R4" s="38">
        <v>6500</v>
      </c>
      <c r="S4" s="38">
        <v>3600</v>
      </c>
      <c r="T4" s="38">
        <v>100</v>
      </c>
      <c r="U4" s="38"/>
      <c r="V4" s="38">
        <v>1011</v>
      </c>
      <c r="W4" s="38">
        <v>1000</v>
      </c>
      <c r="X4" s="38"/>
      <c r="Y4" s="38">
        <v>60</v>
      </c>
      <c r="Z4" s="39"/>
      <c r="AA4" s="39">
        <v>469.5</v>
      </c>
      <c r="AB4" s="39"/>
      <c r="AC4" s="39">
        <f aca="true" t="shared" si="0" ref="AC4:AC22">SUM(P4:AB4)</f>
        <v>14040.5</v>
      </c>
      <c r="AD4" s="33">
        <v>2.56</v>
      </c>
      <c r="AE4" s="72">
        <v>3.08</v>
      </c>
      <c r="AF4" s="60" t="s">
        <v>342</v>
      </c>
      <c r="AG4" s="53">
        <v>3.18</v>
      </c>
      <c r="AH4" s="6">
        <v>3.19</v>
      </c>
      <c r="AI4" s="36" t="s">
        <v>334</v>
      </c>
      <c r="AJ4" s="20"/>
      <c r="AK4" s="21" t="e">
        <f>AJ4*#REF!</f>
        <v>#REF!</v>
      </c>
      <c r="AL4" s="1">
        <v>1</v>
      </c>
      <c r="AM4" s="1">
        <v>1</v>
      </c>
      <c r="AO4" s="121">
        <v>3.08</v>
      </c>
      <c r="AP4" s="131" t="s">
        <v>364</v>
      </c>
      <c r="AQ4" s="149"/>
      <c r="AR4" s="133">
        <f>+AQ4*O4</f>
        <v>0</v>
      </c>
    </row>
    <row r="5" spans="1:44" ht="11.25" customHeight="1">
      <c r="A5" s="75"/>
      <c r="B5" s="165"/>
      <c r="C5" s="165"/>
      <c r="D5" s="110" t="s">
        <v>390</v>
      </c>
      <c r="E5" s="110" t="s">
        <v>247</v>
      </c>
      <c r="F5" s="110" t="s">
        <v>248</v>
      </c>
      <c r="G5" s="15"/>
      <c r="H5" s="15">
        <v>2</v>
      </c>
      <c r="I5" s="15" t="s">
        <v>13</v>
      </c>
      <c r="J5" s="15"/>
      <c r="K5" s="15"/>
      <c r="L5" s="15" t="s">
        <v>0</v>
      </c>
      <c r="M5" s="15" t="s">
        <v>196</v>
      </c>
      <c r="N5" s="15" t="s">
        <v>13</v>
      </c>
      <c r="O5" s="123">
        <f aca="true" t="shared" si="1" ref="O5:O68">_xlfn.CEILING.MATH((AC5*4)*1.2,100)</f>
        <v>8700</v>
      </c>
      <c r="P5" s="37"/>
      <c r="Q5" s="38"/>
      <c r="R5" s="38"/>
      <c r="S5" s="38"/>
      <c r="T5" s="38">
        <v>150</v>
      </c>
      <c r="U5" s="38">
        <v>267.56</v>
      </c>
      <c r="V5" s="38">
        <v>1191</v>
      </c>
      <c r="W5" s="38"/>
      <c r="X5" s="38"/>
      <c r="Y5" s="38"/>
      <c r="Z5" s="39"/>
      <c r="AA5" s="39">
        <v>190</v>
      </c>
      <c r="AB5" s="39"/>
      <c r="AC5" s="39">
        <f t="shared" si="0"/>
        <v>1798.56</v>
      </c>
      <c r="AD5" s="33">
        <v>3.95</v>
      </c>
      <c r="AE5" s="72">
        <v>2.97</v>
      </c>
      <c r="AF5" s="60" t="s">
        <v>342</v>
      </c>
      <c r="AG5" s="53" t="s">
        <v>342</v>
      </c>
      <c r="AH5" s="6" t="s">
        <v>342</v>
      </c>
      <c r="AI5" s="36" t="s">
        <v>326</v>
      </c>
      <c r="AJ5" s="20"/>
      <c r="AK5" s="21"/>
      <c r="AL5" s="1">
        <v>2</v>
      </c>
      <c r="AM5" s="1">
        <v>1</v>
      </c>
      <c r="AO5" s="121">
        <v>2.97</v>
      </c>
      <c r="AP5" s="131" t="s">
        <v>364</v>
      </c>
      <c r="AQ5" s="150"/>
      <c r="AR5" s="133">
        <f aca="true" t="shared" si="2" ref="AR5:AR68">+AQ5*O5</f>
        <v>0</v>
      </c>
    </row>
    <row r="6" spans="1:44" ht="11.25" customHeight="1">
      <c r="A6" s="75"/>
      <c r="B6" s="162"/>
      <c r="C6" s="162"/>
      <c r="D6" s="110" t="s">
        <v>391</v>
      </c>
      <c r="E6" s="110" t="s">
        <v>373</v>
      </c>
      <c r="F6" s="110" t="s">
        <v>374</v>
      </c>
      <c r="G6" s="15"/>
      <c r="H6" s="15" t="s">
        <v>216</v>
      </c>
      <c r="I6" s="15" t="s">
        <v>13</v>
      </c>
      <c r="J6" s="15"/>
      <c r="K6" s="15"/>
      <c r="L6" s="15" t="s">
        <v>0</v>
      </c>
      <c r="M6" s="15" t="s">
        <v>196</v>
      </c>
      <c r="N6" s="15" t="s">
        <v>13</v>
      </c>
      <c r="O6" s="123">
        <f t="shared" si="1"/>
        <v>93200</v>
      </c>
      <c r="P6" s="37">
        <v>2500</v>
      </c>
      <c r="Q6" s="38">
        <v>1900</v>
      </c>
      <c r="R6" s="38">
        <v>7800</v>
      </c>
      <c r="S6" s="38">
        <v>3600</v>
      </c>
      <c r="T6" s="38">
        <v>20</v>
      </c>
      <c r="U6" s="38">
        <v>36.36</v>
      </c>
      <c r="V6" s="38">
        <v>329</v>
      </c>
      <c r="W6" s="38">
        <v>1000</v>
      </c>
      <c r="X6" s="38"/>
      <c r="Y6" s="38">
        <v>280</v>
      </c>
      <c r="Z6" s="39"/>
      <c r="AA6" s="39">
        <v>1934.5</v>
      </c>
      <c r="AB6" s="39"/>
      <c r="AC6" s="39">
        <f t="shared" si="0"/>
        <v>19399.86</v>
      </c>
      <c r="AD6" s="33">
        <v>5.15</v>
      </c>
      <c r="AE6" s="72">
        <v>4.84</v>
      </c>
      <c r="AF6" s="60" t="s">
        <v>342</v>
      </c>
      <c r="AG6" s="53">
        <v>4.71</v>
      </c>
      <c r="AH6" s="6">
        <v>5.06</v>
      </c>
      <c r="AI6" s="36" t="s">
        <v>327</v>
      </c>
      <c r="AJ6" s="20"/>
      <c r="AK6" s="21" t="e">
        <f>AJ6*#REF!</f>
        <v>#REF!</v>
      </c>
      <c r="AL6" s="1">
        <v>3</v>
      </c>
      <c r="AM6" s="1">
        <v>1</v>
      </c>
      <c r="AO6" s="121">
        <v>4.84</v>
      </c>
      <c r="AP6" s="131" t="s">
        <v>364</v>
      </c>
      <c r="AQ6" s="150"/>
      <c r="AR6" s="133">
        <f t="shared" si="2"/>
        <v>0</v>
      </c>
    </row>
    <row r="7" spans="1:44" ht="11.25" customHeight="1">
      <c r="A7" s="75"/>
      <c r="B7" s="162"/>
      <c r="C7" s="162"/>
      <c r="D7" s="110" t="s">
        <v>392</v>
      </c>
      <c r="E7" s="110" t="s">
        <v>266</v>
      </c>
      <c r="F7" s="110" t="s">
        <v>267</v>
      </c>
      <c r="G7" s="15"/>
      <c r="H7" s="15"/>
      <c r="I7" s="15"/>
      <c r="J7" s="15"/>
      <c r="K7" s="15"/>
      <c r="L7" s="15" t="s">
        <v>0</v>
      </c>
      <c r="M7" s="15" t="s">
        <v>196</v>
      </c>
      <c r="N7" s="15" t="s">
        <v>13</v>
      </c>
      <c r="O7" s="123">
        <f t="shared" si="1"/>
        <v>300</v>
      </c>
      <c r="P7" s="37"/>
      <c r="Q7" s="38"/>
      <c r="R7" s="38"/>
      <c r="S7" s="38"/>
      <c r="T7" s="38"/>
      <c r="U7" s="38"/>
      <c r="V7" s="38">
        <v>43</v>
      </c>
      <c r="W7" s="38"/>
      <c r="X7" s="38"/>
      <c r="Y7" s="38"/>
      <c r="Z7" s="39"/>
      <c r="AA7" s="39"/>
      <c r="AB7" s="39"/>
      <c r="AC7" s="39">
        <f t="shared" si="0"/>
        <v>43</v>
      </c>
      <c r="AD7" s="33">
        <v>6.18</v>
      </c>
      <c r="AE7" s="60" t="s">
        <v>342</v>
      </c>
      <c r="AF7" s="60" t="s">
        <v>342</v>
      </c>
      <c r="AG7" s="53" t="s">
        <v>342</v>
      </c>
      <c r="AH7" s="6" t="s">
        <v>342</v>
      </c>
      <c r="AI7" s="36" t="s">
        <v>328</v>
      </c>
      <c r="AJ7" s="20"/>
      <c r="AK7" s="21"/>
      <c r="AL7" s="1">
        <v>4</v>
      </c>
      <c r="AM7" s="1">
        <v>1</v>
      </c>
      <c r="AO7" s="121">
        <v>7.42</v>
      </c>
      <c r="AP7" s="131" t="s">
        <v>393</v>
      </c>
      <c r="AQ7" s="150"/>
      <c r="AR7" s="133">
        <f t="shared" si="2"/>
        <v>0</v>
      </c>
    </row>
    <row r="8" spans="1:44" ht="11.25" customHeight="1">
      <c r="A8" s="75"/>
      <c r="B8" s="162"/>
      <c r="C8" s="162"/>
      <c r="D8" s="110" t="s">
        <v>394</v>
      </c>
      <c r="E8" s="110" t="s">
        <v>250</v>
      </c>
      <c r="F8" s="110" t="s">
        <v>251</v>
      </c>
      <c r="G8" s="15"/>
      <c r="H8" s="15"/>
      <c r="I8" s="15"/>
      <c r="J8" s="15"/>
      <c r="K8" s="15"/>
      <c r="L8" s="15" t="s">
        <v>0</v>
      </c>
      <c r="M8" s="15" t="s">
        <v>196</v>
      </c>
      <c r="N8" s="15" t="s">
        <v>13</v>
      </c>
      <c r="O8" s="123">
        <f t="shared" si="1"/>
        <v>100</v>
      </c>
      <c r="P8" s="37"/>
      <c r="Q8" s="38"/>
      <c r="R8" s="38"/>
      <c r="S8" s="38"/>
      <c r="T8" s="38"/>
      <c r="U8" s="38">
        <v>8</v>
      </c>
      <c r="V8" s="38"/>
      <c r="W8" s="38"/>
      <c r="X8" s="38"/>
      <c r="Y8" s="38"/>
      <c r="Z8" s="39"/>
      <c r="AA8" s="39"/>
      <c r="AB8" s="39"/>
      <c r="AC8" s="39">
        <f t="shared" si="0"/>
        <v>8</v>
      </c>
      <c r="AD8" s="33">
        <v>14.13</v>
      </c>
      <c r="AE8" s="60" t="s">
        <v>342</v>
      </c>
      <c r="AF8" s="60" t="s">
        <v>342</v>
      </c>
      <c r="AG8" s="53">
        <v>11.24</v>
      </c>
      <c r="AH8" s="6" t="s">
        <v>342</v>
      </c>
      <c r="AI8" s="36" t="s">
        <v>285</v>
      </c>
      <c r="AJ8" s="20"/>
      <c r="AK8" s="21"/>
      <c r="AL8" s="1">
        <v>5</v>
      </c>
      <c r="AM8" s="1">
        <v>1</v>
      </c>
      <c r="AO8" s="121">
        <v>16.96</v>
      </c>
      <c r="AP8" s="131" t="s">
        <v>393</v>
      </c>
      <c r="AQ8" s="150"/>
      <c r="AR8" s="133">
        <f t="shared" si="2"/>
        <v>0</v>
      </c>
    </row>
    <row r="9" spans="1:44" ht="11.25" customHeight="1">
      <c r="A9" s="75"/>
      <c r="B9" s="162"/>
      <c r="C9" s="162"/>
      <c r="D9" s="110" t="s">
        <v>395</v>
      </c>
      <c r="E9" s="110" t="s">
        <v>375</v>
      </c>
      <c r="F9" s="110" t="s">
        <v>376</v>
      </c>
      <c r="G9" s="15"/>
      <c r="H9" s="15">
        <v>1</v>
      </c>
      <c r="I9" s="15" t="s">
        <v>13</v>
      </c>
      <c r="J9" s="15"/>
      <c r="K9" s="15"/>
      <c r="L9" s="15" t="s">
        <v>0</v>
      </c>
      <c r="M9" s="15" t="s">
        <v>196</v>
      </c>
      <c r="N9" s="15" t="s">
        <v>13</v>
      </c>
      <c r="O9" s="123">
        <f t="shared" si="1"/>
        <v>25300</v>
      </c>
      <c r="P9" s="37">
        <v>1000</v>
      </c>
      <c r="Q9" s="38">
        <v>1800</v>
      </c>
      <c r="R9" s="38"/>
      <c r="S9" s="38">
        <v>200</v>
      </c>
      <c r="T9" s="38"/>
      <c r="U9" s="38"/>
      <c r="V9" s="38">
        <v>3</v>
      </c>
      <c r="W9" s="38">
        <v>200</v>
      </c>
      <c r="X9" s="38"/>
      <c r="Y9" s="38"/>
      <c r="Z9" s="39"/>
      <c r="AA9" s="39">
        <v>2056.5</v>
      </c>
      <c r="AB9" s="39"/>
      <c r="AC9" s="39">
        <f t="shared" si="0"/>
        <v>5259.5</v>
      </c>
      <c r="AD9" s="33">
        <v>2.28</v>
      </c>
      <c r="AE9" s="72">
        <v>2.31</v>
      </c>
      <c r="AF9" s="60" t="s">
        <v>342</v>
      </c>
      <c r="AG9" s="53">
        <v>2.56</v>
      </c>
      <c r="AH9" s="6">
        <v>2.97</v>
      </c>
      <c r="AI9" s="36" t="s">
        <v>329</v>
      </c>
      <c r="AJ9" s="20"/>
      <c r="AK9" s="21" t="e">
        <f>AJ9*#REF!</f>
        <v>#REF!</v>
      </c>
      <c r="AL9" s="1">
        <v>6</v>
      </c>
      <c r="AM9" s="1">
        <v>1</v>
      </c>
      <c r="AO9" s="121">
        <v>2.31</v>
      </c>
      <c r="AP9" s="131" t="s">
        <v>364</v>
      </c>
      <c r="AQ9" s="150"/>
      <c r="AR9" s="133">
        <f t="shared" si="2"/>
        <v>0</v>
      </c>
    </row>
    <row r="10" spans="1:44" ht="11.25" customHeight="1">
      <c r="A10" s="75"/>
      <c r="B10" s="163"/>
      <c r="C10" s="163"/>
      <c r="D10" s="110" t="s">
        <v>396</v>
      </c>
      <c r="E10" s="110" t="s">
        <v>377</v>
      </c>
      <c r="F10" s="110" t="s">
        <v>96</v>
      </c>
      <c r="G10" s="15"/>
      <c r="H10" s="15">
        <v>0.5</v>
      </c>
      <c r="I10" s="15" t="s">
        <v>13</v>
      </c>
      <c r="J10" s="15"/>
      <c r="K10" s="15"/>
      <c r="L10" s="15" t="s">
        <v>0</v>
      </c>
      <c r="M10" s="15" t="s">
        <v>196</v>
      </c>
      <c r="N10" s="15" t="s">
        <v>13</v>
      </c>
      <c r="O10" s="123">
        <f t="shared" si="1"/>
        <v>20700</v>
      </c>
      <c r="P10" s="37"/>
      <c r="Q10" s="38"/>
      <c r="R10" s="38"/>
      <c r="S10" s="38">
        <v>1500</v>
      </c>
      <c r="T10" s="38"/>
      <c r="U10" s="38"/>
      <c r="V10" s="38"/>
      <c r="W10" s="38">
        <v>2500</v>
      </c>
      <c r="X10" s="38"/>
      <c r="Y10" s="38"/>
      <c r="Z10" s="39"/>
      <c r="AA10" s="39">
        <v>300</v>
      </c>
      <c r="AB10" s="39"/>
      <c r="AC10" s="39">
        <f t="shared" si="0"/>
        <v>4300</v>
      </c>
      <c r="AD10" s="33">
        <v>5.06</v>
      </c>
      <c r="AE10" s="72">
        <v>2.97</v>
      </c>
      <c r="AF10" s="60" t="s">
        <v>342</v>
      </c>
      <c r="AG10" s="53">
        <v>3.18</v>
      </c>
      <c r="AH10" s="6">
        <v>4.7</v>
      </c>
      <c r="AI10" s="36" t="s">
        <v>286</v>
      </c>
      <c r="AJ10" s="20"/>
      <c r="AK10" s="21" t="e">
        <f>AJ10*#REF!</f>
        <v>#REF!</v>
      </c>
      <c r="AL10" s="1">
        <v>7</v>
      </c>
      <c r="AM10" s="1">
        <v>1</v>
      </c>
      <c r="AO10" s="121">
        <v>2.97</v>
      </c>
      <c r="AP10" s="131" t="s">
        <v>364</v>
      </c>
      <c r="AQ10" s="150"/>
      <c r="AR10" s="133">
        <f t="shared" si="2"/>
        <v>0</v>
      </c>
    </row>
    <row r="11" spans="1:44" ht="11.25" customHeight="1">
      <c r="A11" s="77"/>
      <c r="B11" s="78"/>
      <c r="C11" s="78"/>
      <c r="D11" s="110" t="s">
        <v>397</v>
      </c>
      <c r="E11" s="111" t="s">
        <v>345</v>
      </c>
      <c r="F11" s="115" t="s">
        <v>381</v>
      </c>
      <c r="G11" s="80"/>
      <c r="H11" s="80">
        <v>1</v>
      </c>
      <c r="I11" s="80" t="s">
        <v>13</v>
      </c>
      <c r="J11" s="80"/>
      <c r="K11" s="80"/>
      <c r="L11" s="80"/>
      <c r="M11" s="80"/>
      <c r="N11" s="80"/>
      <c r="O11" s="123">
        <f t="shared" si="1"/>
        <v>1600</v>
      </c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39">
        <v>315.5</v>
      </c>
      <c r="AB11" s="58"/>
      <c r="AC11" s="58">
        <f t="shared" si="0"/>
        <v>315.5</v>
      </c>
      <c r="AD11" s="59"/>
      <c r="AE11" s="72">
        <v>2.09</v>
      </c>
      <c r="AF11" s="60" t="s">
        <v>342</v>
      </c>
      <c r="AG11" s="61"/>
      <c r="AH11" s="62"/>
      <c r="AI11" s="63"/>
      <c r="AJ11" s="64"/>
      <c r="AK11" s="65"/>
      <c r="AL11" s="1">
        <v>8</v>
      </c>
      <c r="AM11" s="1">
        <v>1</v>
      </c>
      <c r="AO11" s="121">
        <v>2.09</v>
      </c>
      <c r="AP11" s="131" t="s">
        <v>364</v>
      </c>
      <c r="AQ11" s="150"/>
      <c r="AR11" s="133">
        <f t="shared" si="2"/>
        <v>0</v>
      </c>
    </row>
    <row r="12" spans="1:44" ht="11.25" customHeight="1">
      <c r="A12" s="75"/>
      <c r="B12" s="164" t="s">
        <v>18</v>
      </c>
      <c r="C12" s="174" t="s">
        <v>93</v>
      </c>
      <c r="D12" s="110" t="s">
        <v>398</v>
      </c>
      <c r="E12" s="110" t="s">
        <v>378</v>
      </c>
      <c r="F12" s="110" t="s">
        <v>379</v>
      </c>
      <c r="G12" s="15"/>
      <c r="H12" s="15">
        <v>1</v>
      </c>
      <c r="I12" s="15" t="s">
        <v>13</v>
      </c>
      <c r="J12" s="15"/>
      <c r="K12" s="15"/>
      <c r="L12" s="15" t="s">
        <v>0</v>
      </c>
      <c r="M12" s="15" t="s">
        <v>196</v>
      </c>
      <c r="N12" s="15" t="s">
        <v>13</v>
      </c>
      <c r="O12" s="123">
        <f t="shared" si="1"/>
        <v>83600</v>
      </c>
      <c r="P12" s="37">
        <v>3500</v>
      </c>
      <c r="Q12" s="38">
        <v>2270</v>
      </c>
      <c r="R12" s="38">
        <v>4500</v>
      </c>
      <c r="S12" s="38">
        <v>2000</v>
      </c>
      <c r="T12" s="38">
        <v>30</v>
      </c>
      <c r="U12" s="38">
        <v>117.02</v>
      </c>
      <c r="V12" s="38"/>
      <c r="W12" s="38">
        <v>2000</v>
      </c>
      <c r="X12" s="38"/>
      <c r="Y12" s="38"/>
      <c r="Z12" s="39"/>
      <c r="AA12" s="39">
        <v>2996</v>
      </c>
      <c r="AB12" s="39"/>
      <c r="AC12" s="39">
        <f t="shared" si="0"/>
        <v>17413.02</v>
      </c>
      <c r="AD12" s="33">
        <v>6.62</v>
      </c>
      <c r="AE12" s="72">
        <v>5.5</v>
      </c>
      <c r="AF12" s="60" t="s">
        <v>342</v>
      </c>
      <c r="AG12" s="53">
        <v>5.13</v>
      </c>
      <c r="AH12" s="6">
        <v>5.17</v>
      </c>
      <c r="AI12" s="36" t="s">
        <v>333</v>
      </c>
      <c r="AJ12" s="20"/>
      <c r="AK12" s="21" t="e">
        <f>AJ12*#REF!</f>
        <v>#REF!</v>
      </c>
      <c r="AL12" s="1">
        <v>9</v>
      </c>
      <c r="AM12" s="1">
        <v>1</v>
      </c>
      <c r="AO12" s="121">
        <v>5.5</v>
      </c>
      <c r="AP12" s="131" t="s">
        <v>364</v>
      </c>
      <c r="AQ12" s="150"/>
      <c r="AR12" s="133">
        <f t="shared" si="2"/>
        <v>0</v>
      </c>
    </row>
    <row r="13" spans="1:44" ht="11.25" customHeight="1">
      <c r="A13" s="75"/>
      <c r="B13" s="165"/>
      <c r="C13" s="175"/>
      <c r="D13" s="110" t="s">
        <v>399</v>
      </c>
      <c r="E13" s="12" t="s">
        <v>268</v>
      </c>
      <c r="F13" s="12" t="s">
        <v>269</v>
      </c>
      <c r="G13" s="15"/>
      <c r="H13" s="15"/>
      <c r="I13" s="15"/>
      <c r="J13" s="15"/>
      <c r="K13" s="15"/>
      <c r="L13" s="15" t="s">
        <v>0</v>
      </c>
      <c r="M13" s="15" t="s">
        <v>196</v>
      </c>
      <c r="N13" s="15" t="s">
        <v>13</v>
      </c>
      <c r="O13" s="123">
        <f t="shared" si="1"/>
        <v>900</v>
      </c>
      <c r="P13" s="37"/>
      <c r="Q13" s="38"/>
      <c r="R13" s="38"/>
      <c r="S13" s="38"/>
      <c r="T13" s="38"/>
      <c r="U13" s="38"/>
      <c r="V13" s="38" t="s">
        <v>260</v>
      </c>
      <c r="W13" s="38"/>
      <c r="X13" s="38"/>
      <c r="Y13" s="38"/>
      <c r="Z13" s="39"/>
      <c r="AA13" s="39">
        <v>184</v>
      </c>
      <c r="AB13" s="39"/>
      <c r="AC13" s="39">
        <f t="shared" si="0"/>
        <v>184</v>
      </c>
      <c r="AD13" s="33">
        <v>6.11</v>
      </c>
      <c r="AE13" s="72">
        <v>5.5</v>
      </c>
      <c r="AF13" s="60" t="s">
        <v>342</v>
      </c>
      <c r="AG13" s="53" t="s">
        <v>342</v>
      </c>
      <c r="AH13" s="6" t="s">
        <v>342</v>
      </c>
      <c r="AI13" s="36" t="s">
        <v>332</v>
      </c>
      <c r="AJ13" s="20"/>
      <c r="AK13" s="21"/>
      <c r="AL13" s="1">
        <v>10</v>
      </c>
      <c r="AM13" s="1">
        <v>1</v>
      </c>
      <c r="AO13" s="121">
        <v>5.5</v>
      </c>
      <c r="AP13" s="131" t="s">
        <v>364</v>
      </c>
      <c r="AQ13" s="150"/>
      <c r="AR13" s="133">
        <f t="shared" si="2"/>
        <v>0</v>
      </c>
    </row>
    <row r="14" spans="1:44" ht="11.25" customHeight="1">
      <c r="A14" s="75"/>
      <c r="B14" s="165"/>
      <c r="C14" s="175"/>
      <c r="D14" s="110" t="s">
        <v>400</v>
      </c>
      <c r="E14" s="12" t="s">
        <v>261</v>
      </c>
      <c r="F14" s="12" t="s">
        <v>262</v>
      </c>
      <c r="G14" s="15"/>
      <c r="H14" s="15"/>
      <c r="I14" s="15"/>
      <c r="J14" s="15"/>
      <c r="K14" s="15"/>
      <c r="L14" s="15" t="s">
        <v>0</v>
      </c>
      <c r="M14" s="15" t="s">
        <v>196</v>
      </c>
      <c r="N14" s="15" t="s">
        <v>13</v>
      </c>
      <c r="O14" s="123">
        <f t="shared" si="1"/>
        <v>500</v>
      </c>
      <c r="P14" s="37"/>
      <c r="Q14" s="38"/>
      <c r="R14" s="38"/>
      <c r="S14" s="38"/>
      <c r="T14" s="38"/>
      <c r="U14" s="38"/>
      <c r="V14" s="38">
        <v>90</v>
      </c>
      <c r="W14" s="38"/>
      <c r="X14" s="38"/>
      <c r="Y14" s="38"/>
      <c r="Z14" s="39"/>
      <c r="AA14" s="39"/>
      <c r="AB14" s="39"/>
      <c r="AC14" s="39">
        <f t="shared" si="0"/>
        <v>90</v>
      </c>
      <c r="AD14" s="33">
        <v>7.85</v>
      </c>
      <c r="AE14" s="60" t="s">
        <v>342</v>
      </c>
      <c r="AF14" s="60" t="s">
        <v>342</v>
      </c>
      <c r="AG14" s="53" t="s">
        <v>342</v>
      </c>
      <c r="AH14" s="6" t="s">
        <v>342</v>
      </c>
      <c r="AI14" s="36" t="s">
        <v>330</v>
      </c>
      <c r="AJ14" s="20"/>
      <c r="AK14" s="21"/>
      <c r="AL14" s="1">
        <v>13</v>
      </c>
      <c r="AM14" s="1">
        <v>1</v>
      </c>
      <c r="AO14" s="121">
        <v>9.42</v>
      </c>
      <c r="AP14" s="131" t="s">
        <v>393</v>
      </c>
      <c r="AQ14" s="150"/>
      <c r="AR14" s="133">
        <f t="shared" si="2"/>
        <v>0</v>
      </c>
    </row>
    <row r="15" spans="1:44" ht="11.25" customHeight="1">
      <c r="A15" s="75"/>
      <c r="B15" s="165"/>
      <c r="C15" s="175"/>
      <c r="D15" s="110" t="s">
        <v>401</v>
      </c>
      <c r="E15" s="12" t="s">
        <v>263</v>
      </c>
      <c r="F15" s="12" t="s">
        <v>264</v>
      </c>
      <c r="G15" s="15"/>
      <c r="H15" s="15"/>
      <c r="I15" s="15"/>
      <c r="J15" s="15"/>
      <c r="K15" s="15"/>
      <c r="L15" s="15" t="s">
        <v>0</v>
      </c>
      <c r="M15" s="15" t="s">
        <v>196</v>
      </c>
      <c r="N15" s="15" t="s">
        <v>13</v>
      </c>
      <c r="O15" s="123">
        <f t="shared" si="1"/>
        <v>1700</v>
      </c>
      <c r="P15" s="37"/>
      <c r="Q15" s="38"/>
      <c r="R15" s="38"/>
      <c r="S15" s="38"/>
      <c r="T15" s="38"/>
      <c r="U15" s="38"/>
      <c r="V15" s="38">
        <v>122</v>
      </c>
      <c r="W15" s="38"/>
      <c r="X15" s="38"/>
      <c r="Y15" s="38"/>
      <c r="Z15" s="39"/>
      <c r="AA15" s="39">
        <v>230</v>
      </c>
      <c r="AB15" s="39"/>
      <c r="AC15" s="39">
        <f t="shared" si="0"/>
        <v>352</v>
      </c>
      <c r="AD15" s="33">
        <v>5.79</v>
      </c>
      <c r="AE15" s="72">
        <v>6.38</v>
      </c>
      <c r="AF15" s="60" t="s">
        <v>342</v>
      </c>
      <c r="AG15" s="53" t="s">
        <v>342</v>
      </c>
      <c r="AH15" s="6" t="s">
        <v>342</v>
      </c>
      <c r="AI15" s="36" t="s">
        <v>282</v>
      </c>
      <c r="AJ15" s="20"/>
      <c r="AK15" s="21"/>
      <c r="AL15" s="1">
        <v>14</v>
      </c>
      <c r="AM15" s="1">
        <v>1</v>
      </c>
      <c r="AO15" s="121">
        <v>6.38</v>
      </c>
      <c r="AP15" s="131" t="s">
        <v>364</v>
      </c>
      <c r="AQ15" s="150"/>
      <c r="AR15" s="133">
        <f t="shared" si="2"/>
        <v>0</v>
      </c>
    </row>
    <row r="16" spans="1:44" ht="12" customHeight="1">
      <c r="A16" s="75"/>
      <c r="B16" s="162"/>
      <c r="C16" s="175"/>
      <c r="D16" s="110" t="s">
        <v>402</v>
      </c>
      <c r="E16" s="12" t="s">
        <v>19</v>
      </c>
      <c r="F16" s="12" t="s">
        <v>97</v>
      </c>
      <c r="G16" s="15"/>
      <c r="H16" s="15">
        <v>3</v>
      </c>
      <c r="I16" s="15" t="s">
        <v>13</v>
      </c>
      <c r="J16" s="15"/>
      <c r="K16" s="15"/>
      <c r="L16" s="15" t="s">
        <v>0</v>
      </c>
      <c r="M16" s="15" t="s">
        <v>196</v>
      </c>
      <c r="N16" s="15" t="s">
        <v>13</v>
      </c>
      <c r="O16" s="123">
        <f t="shared" si="1"/>
        <v>4500</v>
      </c>
      <c r="P16" s="37"/>
      <c r="Q16" s="38"/>
      <c r="R16" s="38"/>
      <c r="S16" s="38"/>
      <c r="T16" s="38"/>
      <c r="U16" s="38"/>
      <c r="V16" s="38"/>
      <c r="W16" s="38"/>
      <c r="X16" s="38"/>
      <c r="Y16" s="38">
        <v>930</v>
      </c>
      <c r="Z16" s="39"/>
      <c r="AA16" s="39"/>
      <c r="AB16" s="39"/>
      <c r="AC16" s="39">
        <f t="shared" si="0"/>
        <v>930</v>
      </c>
      <c r="AD16" s="33" t="s">
        <v>342</v>
      </c>
      <c r="AE16" s="60" t="s">
        <v>342</v>
      </c>
      <c r="AF16" s="60">
        <v>3.62</v>
      </c>
      <c r="AG16" s="53" t="s">
        <v>342</v>
      </c>
      <c r="AH16" s="6">
        <v>3.2</v>
      </c>
      <c r="AI16" s="36" t="s">
        <v>284</v>
      </c>
      <c r="AJ16" s="20"/>
      <c r="AK16" s="21" t="e">
        <f>AJ16*#REF!</f>
        <v>#REF!</v>
      </c>
      <c r="AL16" s="1">
        <v>16</v>
      </c>
      <c r="AM16" s="1">
        <v>1</v>
      </c>
      <c r="AO16" s="121">
        <v>3.2</v>
      </c>
      <c r="AP16" s="131" t="s">
        <v>403</v>
      </c>
      <c r="AQ16" s="150"/>
      <c r="AR16" s="133">
        <f t="shared" si="2"/>
        <v>0</v>
      </c>
    </row>
    <row r="17" spans="1:44" ht="22.5">
      <c r="A17" s="75"/>
      <c r="B17" s="162"/>
      <c r="C17" s="175"/>
      <c r="D17" s="110" t="s">
        <v>404</v>
      </c>
      <c r="E17" s="12" t="s">
        <v>20</v>
      </c>
      <c r="F17" s="12" t="s">
        <v>98</v>
      </c>
      <c r="G17" s="15"/>
      <c r="H17" s="15">
        <v>13</v>
      </c>
      <c r="I17" s="15" t="s">
        <v>13</v>
      </c>
      <c r="J17" s="15"/>
      <c r="K17" s="15"/>
      <c r="L17" s="15" t="s">
        <v>0</v>
      </c>
      <c r="M17" s="15" t="s">
        <v>196</v>
      </c>
      <c r="N17" s="15" t="s">
        <v>13</v>
      </c>
      <c r="O17" s="123">
        <f t="shared" si="1"/>
        <v>4800</v>
      </c>
      <c r="P17" s="37"/>
      <c r="Q17" s="38"/>
      <c r="R17" s="38"/>
      <c r="S17" s="38"/>
      <c r="T17" s="38"/>
      <c r="U17" s="38"/>
      <c r="V17" s="38"/>
      <c r="W17" s="38">
        <v>1000</v>
      </c>
      <c r="X17" s="38"/>
      <c r="Y17" s="38"/>
      <c r="Z17" s="39"/>
      <c r="AA17" s="39"/>
      <c r="AB17" s="39"/>
      <c r="AC17" s="39">
        <f t="shared" si="0"/>
        <v>1000</v>
      </c>
      <c r="AD17" s="33">
        <v>3.48</v>
      </c>
      <c r="AE17" s="60" t="s">
        <v>342</v>
      </c>
      <c r="AF17" s="60" t="s">
        <v>342</v>
      </c>
      <c r="AG17" s="53" t="s">
        <v>342</v>
      </c>
      <c r="AH17" s="6">
        <v>3.25</v>
      </c>
      <c r="AI17" s="36" t="s">
        <v>287</v>
      </c>
      <c r="AJ17" s="20"/>
      <c r="AK17" s="21" t="e">
        <f>AJ17*#REF!</f>
        <v>#REF!</v>
      </c>
      <c r="AL17" s="1">
        <v>17</v>
      </c>
      <c r="AM17" s="1">
        <v>1</v>
      </c>
      <c r="AO17" s="121">
        <v>4.18</v>
      </c>
      <c r="AP17" s="131" t="s">
        <v>393</v>
      </c>
      <c r="AQ17" s="150"/>
      <c r="AR17" s="133">
        <f t="shared" si="2"/>
        <v>0</v>
      </c>
    </row>
    <row r="18" spans="1:44" ht="22.5">
      <c r="A18" s="75"/>
      <c r="B18" s="163"/>
      <c r="C18" s="176"/>
      <c r="D18" s="110" t="s">
        <v>405</v>
      </c>
      <c r="E18" s="12" t="s">
        <v>21</v>
      </c>
      <c r="F18" s="12" t="s">
        <v>99</v>
      </c>
      <c r="G18" s="15"/>
      <c r="H18" s="15">
        <v>13</v>
      </c>
      <c r="I18" s="15" t="s">
        <v>13</v>
      </c>
      <c r="J18" s="15"/>
      <c r="K18" s="15"/>
      <c r="L18" s="15" t="s">
        <v>0</v>
      </c>
      <c r="M18" s="15" t="s">
        <v>196</v>
      </c>
      <c r="N18" s="15" t="s">
        <v>13</v>
      </c>
      <c r="O18" s="123">
        <f t="shared" si="1"/>
        <v>9600</v>
      </c>
      <c r="P18" s="37"/>
      <c r="Q18" s="38"/>
      <c r="R18" s="38"/>
      <c r="S18" s="38"/>
      <c r="T18" s="38"/>
      <c r="U18" s="38"/>
      <c r="V18" s="38"/>
      <c r="W18" s="38">
        <v>2000</v>
      </c>
      <c r="X18" s="38"/>
      <c r="Y18" s="38"/>
      <c r="Z18" s="39"/>
      <c r="AA18" s="39"/>
      <c r="AB18" s="39"/>
      <c r="AC18" s="39">
        <f t="shared" si="0"/>
        <v>2000</v>
      </c>
      <c r="AD18" s="33">
        <v>3.48</v>
      </c>
      <c r="AE18" s="60" t="s">
        <v>342</v>
      </c>
      <c r="AF18" s="60" t="s">
        <v>342</v>
      </c>
      <c r="AG18" s="53" t="s">
        <v>342</v>
      </c>
      <c r="AH18" s="6">
        <v>3.35</v>
      </c>
      <c r="AI18" s="36" t="s">
        <v>287</v>
      </c>
      <c r="AJ18" s="20"/>
      <c r="AK18" s="21" t="e">
        <f>AJ18*#REF!</f>
        <v>#REF!</v>
      </c>
      <c r="AL18" s="1">
        <v>18</v>
      </c>
      <c r="AM18" s="1">
        <v>1</v>
      </c>
      <c r="AO18" s="121">
        <v>4.18</v>
      </c>
      <c r="AP18" s="131" t="s">
        <v>393</v>
      </c>
      <c r="AQ18" s="150"/>
      <c r="AR18" s="133">
        <f t="shared" si="2"/>
        <v>0</v>
      </c>
    </row>
    <row r="19" spans="1:44" ht="33.75">
      <c r="A19" s="75"/>
      <c r="B19" s="81" t="s">
        <v>22</v>
      </c>
      <c r="C19" s="81" t="s">
        <v>94</v>
      </c>
      <c r="D19" s="110" t="s">
        <v>406</v>
      </c>
      <c r="E19" s="12" t="s">
        <v>23</v>
      </c>
      <c r="F19" s="12" t="s">
        <v>100</v>
      </c>
      <c r="G19" s="15"/>
      <c r="H19" s="15">
        <v>1.2</v>
      </c>
      <c r="I19" s="15" t="s">
        <v>13</v>
      </c>
      <c r="J19" s="15"/>
      <c r="K19" s="15"/>
      <c r="L19" s="15" t="s">
        <v>0</v>
      </c>
      <c r="M19" s="15" t="s">
        <v>196</v>
      </c>
      <c r="N19" s="15" t="s">
        <v>13</v>
      </c>
      <c r="O19" s="123">
        <f t="shared" si="1"/>
        <v>16300</v>
      </c>
      <c r="P19" s="37"/>
      <c r="Q19" s="38"/>
      <c r="R19" s="38">
        <v>1500</v>
      </c>
      <c r="S19" s="38"/>
      <c r="T19" s="38"/>
      <c r="U19" s="38"/>
      <c r="V19" s="38"/>
      <c r="W19" s="38">
        <v>500</v>
      </c>
      <c r="X19" s="38"/>
      <c r="Y19" s="38"/>
      <c r="Z19" s="39"/>
      <c r="AA19" s="39">
        <v>1391</v>
      </c>
      <c r="AB19" s="39"/>
      <c r="AC19" s="39">
        <f t="shared" si="0"/>
        <v>3391</v>
      </c>
      <c r="AD19" s="33">
        <v>2.84</v>
      </c>
      <c r="AE19" s="72">
        <v>2.2</v>
      </c>
      <c r="AF19" s="60" t="s">
        <v>342</v>
      </c>
      <c r="AG19" s="53" t="s">
        <v>342</v>
      </c>
      <c r="AH19" s="6">
        <v>3.1</v>
      </c>
      <c r="AI19" s="36" t="s">
        <v>331</v>
      </c>
      <c r="AJ19" s="20"/>
      <c r="AK19" s="21" t="e">
        <f>AJ19*#REF!</f>
        <v>#REF!</v>
      </c>
      <c r="AL19" s="1">
        <v>19</v>
      </c>
      <c r="AM19" s="1">
        <v>1</v>
      </c>
      <c r="AO19" s="121">
        <v>2.2</v>
      </c>
      <c r="AP19" s="131" t="s">
        <v>364</v>
      </c>
      <c r="AQ19" s="150"/>
      <c r="AR19" s="133">
        <f t="shared" si="2"/>
        <v>0</v>
      </c>
    </row>
    <row r="20" spans="1:44" ht="22.5">
      <c r="A20" s="75"/>
      <c r="B20" s="164" t="s">
        <v>24</v>
      </c>
      <c r="C20" s="164" t="s">
        <v>95</v>
      </c>
      <c r="D20" s="110" t="s">
        <v>407</v>
      </c>
      <c r="E20" s="12" t="s">
        <v>217</v>
      </c>
      <c r="F20" s="12" t="s">
        <v>218</v>
      </c>
      <c r="G20" s="15"/>
      <c r="H20" s="15">
        <v>1</v>
      </c>
      <c r="I20" s="15" t="s">
        <v>13</v>
      </c>
      <c r="J20" s="15"/>
      <c r="K20" s="15"/>
      <c r="L20" s="15" t="s">
        <v>0</v>
      </c>
      <c r="M20" s="15" t="s">
        <v>196</v>
      </c>
      <c r="N20" s="15" t="s">
        <v>13</v>
      </c>
      <c r="O20" s="123">
        <f t="shared" si="1"/>
        <v>7200</v>
      </c>
      <c r="P20" s="37">
        <v>1000</v>
      </c>
      <c r="Q20" s="38"/>
      <c r="R20" s="38"/>
      <c r="S20" s="38">
        <v>500</v>
      </c>
      <c r="T20" s="38"/>
      <c r="U20" s="38"/>
      <c r="V20" s="38"/>
      <c r="W20" s="38"/>
      <c r="X20" s="38"/>
      <c r="Y20" s="38"/>
      <c r="Z20" s="39"/>
      <c r="AA20" s="39"/>
      <c r="AB20" s="39"/>
      <c r="AC20" s="39">
        <f t="shared" si="0"/>
        <v>1500</v>
      </c>
      <c r="AD20" s="33">
        <v>11.53</v>
      </c>
      <c r="AE20" s="60" t="s">
        <v>342</v>
      </c>
      <c r="AF20" s="60" t="s">
        <v>342</v>
      </c>
      <c r="AG20" s="53">
        <v>9.16</v>
      </c>
      <c r="AH20" s="6">
        <v>9.9</v>
      </c>
      <c r="AI20" s="36" t="s">
        <v>290</v>
      </c>
      <c r="AJ20" s="20"/>
      <c r="AK20" s="21" t="e">
        <f>AJ20*#REF!</f>
        <v>#REF!</v>
      </c>
      <c r="AL20" s="1">
        <v>20</v>
      </c>
      <c r="AM20" s="1">
        <v>1</v>
      </c>
      <c r="AO20" s="121">
        <v>13.84</v>
      </c>
      <c r="AP20" s="131" t="s">
        <v>393</v>
      </c>
      <c r="AQ20" s="150"/>
      <c r="AR20" s="133">
        <f t="shared" si="2"/>
        <v>0</v>
      </c>
    </row>
    <row r="21" spans="1:44" ht="11.25" customHeight="1">
      <c r="A21" s="75"/>
      <c r="B21" s="162"/>
      <c r="C21" s="162"/>
      <c r="D21" s="110" t="s">
        <v>408</v>
      </c>
      <c r="E21" s="12" t="s">
        <v>228</v>
      </c>
      <c r="F21" s="12" t="s">
        <v>229</v>
      </c>
      <c r="G21" s="15"/>
      <c r="H21" s="15"/>
      <c r="I21" s="15"/>
      <c r="J21" s="15"/>
      <c r="K21" s="15"/>
      <c r="L21" s="15" t="s">
        <v>0</v>
      </c>
      <c r="M21" s="15" t="s">
        <v>196</v>
      </c>
      <c r="N21" s="15" t="s">
        <v>13</v>
      </c>
      <c r="O21" s="123">
        <f t="shared" si="1"/>
        <v>24000</v>
      </c>
      <c r="P21" s="37"/>
      <c r="Q21" s="38">
        <v>500</v>
      </c>
      <c r="R21" s="38">
        <v>4500</v>
      </c>
      <c r="S21" s="38"/>
      <c r="T21" s="38"/>
      <c r="U21" s="38"/>
      <c r="V21" s="38"/>
      <c r="W21" s="38"/>
      <c r="X21" s="38"/>
      <c r="Y21" s="38"/>
      <c r="Z21" s="39"/>
      <c r="AA21" s="39"/>
      <c r="AB21" s="39"/>
      <c r="AC21" s="39">
        <f t="shared" si="0"/>
        <v>5000</v>
      </c>
      <c r="AD21" s="33" t="s">
        <v>342</v>
      </c>
      <c r="AE21" s="60" t="s">
        <v>342</v>
      </c>
      <c r="AF21" s="60">
        <v>10.25</v>
      </c>
      <c r="AG21" s="53">
        <v>8.64</v>
      </c>
      <c r="AH21" s="6">
        <v>9.592</v>
      </c>
      <c r="AI21" s="36" t="s">
        <v>284</v>
      </c>
      <c r="AJ21" s="20"/>
      <c r="AK21" s="21" t="e">
        <f>AJ21*#REF!</f>
        <v>#REF!</v>
      </c>
      <c r="AL21" s="1">
        <v>21</v>
      </c>
      <c r="AM21" s="1">
        <v>1</v>
      </c>
      <c r="AO21" s="121">
        <v>9.59</v>
      </c>
      <c r="AP21" s="131" t="s">
        <v>403</v>
      </c>
      <c r="AQ21" s="150"/>
      <c r="AR21" s="133">
        <f t="shared" si="2"/>
        <v>0</v>
      </c>
    </row>
    <row r="22" spans="1:44" ht="12" customHeight="1" thickBot="1">
      <c r="A22" s="75"/>
      <c r="B22" s="162"/>
      <c r="C22" s="162"/>
      <c r="D22" s="110" t="s">
        <v>409</v>
      </c>
      <c r="E22" s="14" t="s">
        <v>25</v>
      </c>
      <c r="F22" s="14" t="s">
        <v>101</v>
      </c>
      <c r="G22" s="82"/>
      <c r="H22" s="82">
        <v>1.5</v>
      </c>
      <c r="I22" s="82" t="s">
        <v>13</v>
      </c>
      <c r="J22" s="82"/>
      <c r="K22" s="82"/>
      <c r="L22" s="15" t="s">
        <v>0</v>
      </c>
      <c r="M22" s="15" t="s">
        <v>196</v>
      </c>
      <c r="N22" s="15" t="s">
        <v>13</v>
      </c>
      <c r="O22" s="123">
        <f t="shared" si="1"/>
        <v>3100</v>
      </c>
      <c r="P22" s="40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39">
        <v>645</v>
      </c>
      <c r="AB22" s="42"/>
      <c r="AC22" s="39">
        <f t="shared" si="0"/>
        <v>645</v>
      </c>
      <c r="AD22" s="33">
        <v>12.95</v>
      </c>
      <c r="AE22" s="72">
        <v>6.38</v>
      </c>
      <c r="AF22" s="60" t="s">
        <v>342</v>
      </c>
      <c r="AG22" s="53">
        <v>5.56</v>
      </c>
      <c r="AH22" s="6">
        <v>8.1</v>
      </c>
      <c r="AI22" s="36" t="s">
        <v>291</v>
      </c>
      <c r="AJ22" s="20"/>
      <c r="AK22" s="21" t="e">
        <f>AJ22*#REF!</f>
        <v>#REF!</v>
      </c>
      <c r="AL22" s="1">
        <v>22</v>
      </c>
      <c r="AM22" s="1">
        <v>1</v>
      </c>
      <c r="AO22" s="121">
        <v>6.38</v>
      </c>
      <c r="AP22" s="131" t="s">
        <v>364</v>
      </c>
      <c r="AQ22" s="150"/>
      <c r="AR22" s="133">
        <f t="shared" si="2"/>
        <v>0</v>
      </c>
    </row>
    <row r="23" spans="1:44" ht="24.75" customHeight="1" thickBot="1">
      <c r="A23" s="145" t="s">
        <v>167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 t="s">
        <v>342</v>
      </c>
      <c r="AF23" s="116" t="s">
        <v>342</v>
      </c>
      <c r="AG23" s="116"/>
      <c r="AH23" s="116"/>
      <c r="AI23" s="116"/>
      <c r="AJ23" s="116"/>
      <c r="AK23" s="116"/>
      <c r="AL23" s="116"/>
      <c r="AM23" s="116"/>
      <c r="AN23" s="116"/>
      <c r="AO23" s="116"/>
      <c r="AP23" s="131"/>
      <c r="AQ23" s="148"/>
      <c r="AR23" s="43"/>
    </row>
    <row r="24" spans="1:44" ht="11.25" customHeight="1" thickBot="1">
      <c r="A24" s="83"/>
      <c r="B24" s="124" t="s">
        <v>26</v>
      </c>
      <c r="C24" s="124" t="s">
        <v>102</v>
      </c>
      <c r="D24" s="110" t="s">
        <v>410</v>
      </c>
      <c r="E24" s="12" t="s">
        <v>27</v>
      </c>
      <c r="F24" s="12" t="s">
        <v>103</v>
      </c>
      <c r="G24" s="15"/>
      <c r="H24" s="15">
        <v>2</v>
      </c>
      <c r="I24" s="15" t="s">
        <v>13</v>
      </c>
      <c r="J24" s="15"/>
      <c r="K24" s="15"/>
      <c r="L24" s="15" t="s">
        <v>0</v>
      </c>
      <c r="M24" s="15" t="s">
        <v>196</v>
      </c>
      <c r="N24" s="15" t="s">
        <v>13</v>
      </c>
      <c r="O24" s="123">
        <f t="shared" si="1"/>
        <v>7000</v>
      </c>
      <c r="P24" s="37">
        <v>50</v>
      </c>
      <c r="Q24" s="37"/>
      <c r="R24" s="37"/>
      <c r="S24" s="37">
        <v>1000</v>
      </c>
      <c r="T24" s="37"/>
      <c r="U24" s="37"/>
      <c r="V24" s="37"/>
      <c r="W24" s="37"/>
      <c r="X24" s="37"/>
      <c r="Y24" s="37"/>
      <c r="Z24" s="37"/>
      <c r="AA24" s="39">
        <v>400</v>
      </c>
      <c r="AB24" s="37"/>
      <c r="AC24" s="39">
        <f>SUM(P24:AB24)</f>
        <v>1450</v>
      </c>
      <c r="AD24" s="33">
        <v>7.24</v>
      </c>
      <c r="AE24" s="60" t="s">
        <v>342</v>
      </c>
      <c r="AF24" s="60" t="s">
        <v>342</v>
      </c>
      <c r="AG24" s="53">
        <v>11.8</v>
      </c>
      <c r="AH24" s="6">
        <v>13.65</v>
      </c>
      <c r="AI24" s="36" t="s">
        <v>292</v>
      </c>
      <c r="AJ24" s="20"/>
      <c r="AK24" s="21" t="e">
        <f>AJ24*#REF!</f>
        <v>#REF!</v>
      </c>
      <c r="AL24" s="1">
        <v>25</v>
      </c>
      <c r="AM24" s="1">
        <v>2</v>
      </c>
      <c r="AO24" s="121">
        <v>8.69</v>
      </c>
      <c r="AP24" s="131" t="s">
        <v>393</v>
      </c>
      <c r="AQ24" s="150"/>
      <c r="AR24" s="133">
        <f t="shared" si="2"/>
        <v>0</v>
      </c>
    </row>
    <row r="25" spans="1:44" ht="24.75" customHeight="1" thickBot="1">
      <c r="A25" s="145" t="s">
        <v>168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 t="s">
        <v>342</v>
      </c>
      <c r="AF25" s="116" t="s">
        <v>342</v>
      </c>
      <c r="AG25" s="116"/>
      <c r="AH25" s="116"/>
      <c r="AI25" s="116"/>
      <c r="AJ25" s="116"/>
      <c r="AK25" s="116"/>
      <c r="AL25" s="116"/>
      <c r="AM25" s="116"/>
      <c r="AN25" s="116"/>
      <c r="AO25" s="116"/>
      <c r="AP25" s="131"/>
      <c r="AQ25" s="148"/>
      <c r="AR25" s="43"/>
    </row>
    <row r="26" spans="1:44" ht="23.25" customHeight="1">
      <c r="A26" s="83"/>
      <c r="B26" s="170" t="s">
        <v>173</v>
      </c>
      <c r="C26" s="169" t="s">
        <v>174</v>
      </c>
      <c r="D26" s="93" t="s">
        <v>411</v>
      </c>
      <c r="E26" s="84" t="s">
        <v>279</v>
      </c>
      <c r="F26" s="84" t="s">
        <v>280</v>
      </c>
      <c r="G26" s="85"/>
      <c r="H26" s="85"/>
      <c r="I26" s="85"/>
      <c r="J26" s="85"/>
      <c r="K26" s="85"/>
      <c r="L26" s="85"/>
      <c r="M26" s="85"/>
      <c r="N26" s="85" t="s">
        <v>13</v>
      </c>
      <c r="O26" s="123">
        <f t="shared" si="1"/>
        <v>500</v>
      </c>
      <c r="P26" s="37"/>
      <c r="Q26" s="37"/>
      <c r="R26" s="39"/>
      <c r="S26" s="39"/>
      <c r="T26" s="38"/>
      <c r="U26" s="39">
        <v>86</v>
      </c>
      <c r="V26" s="39"/>
      <c r="W26" s="39"/>
      <c r="X26" s="39"/>
      <c r="Y26" s="39"/>
      <c r="Z26" s="39"/>
      <c r="AA26" s="39"/>
      <c r="AB26" s="39"/>
      <c r="AC26" s="39">
        <f aca="true" t="shared" si="3" ref="AC26:AC41">SUM(P26:AB26)</f>
        <v>86</v>
      </c>
      <c r="AD26" s="33">
        <v>0.85</v>
      </c>
      <c r="AE26" s="60" t="s">
        <v>342</v>
      </c>
      <c r="AF26" s="60" t="s">
        <v>342</v>
      </c>
      <c r="AG26" s="53" t="s">
        <v>342</v>
      </c>
      <c r="AH26" s="6" t="s">
        <v>342</v>
      </c>
      <c r="AI26" s="36" t="s">
        <v>293</v>
      </c>
      <c r="AJ26" s="20"/>
      <c r="AK26" s="21"/>
      <c r="AL26" s="1">
        <v>27</v>
      </c>
      <c r="AM26" s="1">
        <v>3</v>
      </c>
      <c r="AO26" s="121">
        <v>1.02</v>
      </c>
      <c r="AP26" s="131" t="s">
        <v>393</v>
      </c>
      <c r="AQ26" s="150"/>
      <c r="AR26" s="133">
        <f t="shared" si="2"/>
        <v>0</v>
      </c>
    </row>
    <row r="27" spans="1:44" ht="56.25">
      <c r="A27" s="83"/>
      <c r="B27" s="170"/>
      <c r="C27" s="170"/>
      <c r="D27" s="110" t="s">
        <v>412</v>
      </c>
      <c r="E27" s="84" t="s">
        <v>28</v>
      </c>
      <c r="F27" s="84" t="s">
        <v>104</v>
      </c>
      <c r="G27" s="85"/>
      <c r="H27" s="85">
        <v>7.5</v>
      </c>
      <c r="I27" s="85" t="s">
        <v>13</v>
      </c>
      <c r="J27" s="85"/>
      <c r="K27" s="85"/>
      <c r="L27" s="15" t="s">
        <v>0</v>
      </c>
      <c r="M27" s="15" t="s">
        <v>196</v>
      </c>
      <c r="N27" s="15" t="s">
        <v>13</v>
      </c>
      <c r="O27" s="123">
        <f t="shared" si="1"/>
        <v>2600</v>
      </c>
      <c r="P27" s="37"/>
      <c r="Q27" s="37"/>
      <c r="R27" s="39"/>
      <c r="S27" s="39"/>
      <c r="T27" s="38">
        <v>30</v>
      </c>
      <c r="U27" s="39"/>
      <c r="V27" s="39"/>
      <c r="W27" s="39">
        <v>500</v>
      </c>
      <c r="X27" s="39"/>
      <c r="Y27" s="39"/>
      <c r="Z27" s="39"/>
      <c r="AA27" s="39"/>
      <c r="AB27" s="39"/>
      <c r="AC27" s="39">
        <f t="shared" si="3"/>
        <v>530</v>
      </c>
      <c r="AD27" s="33" t="s">
        <v>342</v>
      </c>
      <c r="AE27" s="60" t="s">
        <v>342</v>
      </c>
      <c r="AF27" s="60" t="s">
        <v>342</v>
      </c>
      <c r="AG27" s="53">
        <v>3.72</v>
      </c>
      <c r="AH27" s="6">
        <v>3.95</v>
      </c>
      <c r="AI27" s="36"/>
      <c r="AJ27" s="20"/>
      <c r="AK27" s="21" t="e">
        <f>AJ27*#REF!</f>
        <v>#REF!</v>
      </c>
      <c r="AL27" s="1">
        <v>28</v>
      </c>
      <c r="AM27" s="1">
        <v>3</v>
      </c>
      <c r="AO27" s="121">
        <v>3.95</v>
      </c>
      <c r="AP27" s="131" t="s">
        <v>403</v>
      </c>
      <c r="AQ27" s="150"/>
      <c r="AR27" s="133">
        <f t="shared" si="2"/>
        <v>0</v>
      </c>
    </row>
    <row r="28" spans="1:44" ht="56.25">
      <c r="A28" s="83"/>
      <c r="B28" s="170"/>
      <c r="C28" s="170"/>
      <c r="D28" s="110" t="s">
        <v>413</v>
      </c>
      <c r="E28" s="12" t="s">
        <v>29</v>
      </c>
      <c r="F28" s="84" t="s">
        <v>105</v>
      </c>
      <c r="G28" s="85"/>
      <c r="H28" s="15">
        <v>5.5</v>
      </c>
      <c r="I28" s="15" t="s">
        <v>13</v>
      </c>
      <c r="J28" s="15"/>
      <c r="K28" s="15"/>
      <c r="L28" s="15" t="s">
        <v>0</v>
      </c>
      <c r="M28" s="15" t="s">
        <v>196</v>
      </c>
      <c r="N28" s="15" t="s">
        <v>13</v>
      </c>
      <c r="O28" s="123">
        <f t="shared" si="1"/>
        <v>2400</v>
      </c>
      <c r="P28" s="37"/>
      <c r="Q28" s="37"/>
      <c r="R28" s="39"/>
      <c r="S28" s="39"/>
      <c r="T28" s="38"/>
      <c r="U28" s="39"/>
      <c r="V28" s="39"/>
      <c r="W28" s="39">
        <v>500</v>
      </c>
      <c r="X28" s="39"/>
      <c r="Y28" s="39"/>
      <c r="Z28" s="39"/>
      <c r="AA28" s="39"/>
      <c r="AB28" s="39"/>
      <c r="AC28" s="39">
        <f t="shared" si="3"/>
        <v>500</v>
      </c>
      <c r="AD28" s="33" t="s">
        <v>342</v>
      </c>
      <c r="AE28" s="60" t="s">
        <v>342</v>
      </c>
      <c r="AF28" s="60" t="s">
        <v>342</v>
      </c>
      <c r="AG28" s="53" t="s">
        <v>342</v>
      </c>
      <c r="AH28" s="6">
        <v>4</v>
      </c>
      <c r="AI28" s="36"/>
      <c r="AJ28" s="20"/>
      <c r="AK28" s="21" t="e">
        <f>AJ28*#REF!</f>
        <v>#REF!</v>
      </c>
      <c r="AL28" s="1">
        <v>29</v>
      </c>
      <c r="AM28" s="1">
        <v>3</v>
      </c>
      <c r="AO28" s="121">
        <v>4</v>
      </c>
      <c r="AP28" s="131" t="s">
        <v>403</v>
      </c>
      <c r="AQ28" s="150"/>
      <c r="AR28" s="133">
        <f t="shared" si="2"/>
        <v>0</v>
      </c>
    </row>
    <row r="29" spans="1:44" ht="56.25">
      <c r="A29" s="83"/>
      <c r="B29" s="170"/>
      <c r="C29" s="170"/>
      <c r="D29" s="110" t="s">
        <v>414</v>
      </c>
      <c r="E29" s="12" t="s">
        <v>30</v>
      </c>
      <c r="F29" s="84" t="s">
        <v>106</v>
      </c>
      <c r="G29" s="85"/>
      <c r="H29" s="15">
        <v>7</v>
      </c>
      <c r="I29" s="15" t="s">
        <v>13</v>
      </c>
      <c r="J29" s="15"/>
      <c r="K29" s="15"/>
      <c r="L29" s="15" t="s">
        <v>0</v>
      </c>
      <c r="M29" s="15" t="s">
        <v>196</v>
      </c>
      <c r="N29" s="15" t="s">
        <v>13</v>
      </c>
      <c r="O29" s="123">
        <f t="shared" si="1"/>
        <v>3400</v>
      </c>
      <c r="P29" s="37"/>
      <c r="Q29" s="37"/>
      <c r="R29" s="39"/>
      <c r="S29" s="39"/>
      <c r="T29" s="38">
        <v>200</v>
      </c>
      <c r="U29" s="39"/>
      <c r="V29" s="39"/>
      <c r="W29" s="39">
        <v>500</v>
      </c>
      <c r="X29" s="39"/>
      <c r="Y29" s="39"/>
      <c r="Z29" s="39"/>
      <c r="AA29" s="39"/>
      <c r="AB29" s="39"/>
      <c r="AC29" s="39">
        <f t="shared" si="3"/>
        <v>700</v>
      </c>
      <c r="AD29" s="33" t="s">
        <v>342</v>
      </c>
      <c r="AE29" s="60" t="s">
        <v>342</v>
      </c>
      <c r="AF29" s="60" t="s">
        <v>342</v>
      </c>
      <c r="AG29" s="53">
        <v>4.83</v>
      </c>
      <c r="AH29" s="6">
        <v>6.35</v>
      </c>
      <c r="AI29" s="36"/>
      <c r="AJ29" s="20"/>
      <c r="AK29" s="21" t="e">
        <f>AJ29*#REF!</f>
        <v>#REF!</v>
      </c>
      <c r="AL29" s="1">
        <v>30</v>
      </c>
      <c r="AM29" s="1">
        <v>3</v>
      </c>
      <c r="AO29" s="121">
        <v>6.3500000000000005</v>
      </c>
      <c r="AP29" s="131" t="s">
        <v>403</v>
      </c>
      <c r="AQ29" s="150"/>
      <c r="AR29" s="133">
        <f t="shared" si="2"/>
        <v>0</v>
      </c>
    </row>
    <row r="30" spans="1:44" ht="56.25">
      <c r="A30" s="75"/>
      <c r="B30" s="164" t="s">
        <v>193</v>
      </c>
      <c r="C30" s="164" t="s">
        <v>194</v>
      </c>
      <c r="D30" s="110" t="s">
        <v>415</v>
      </c>
      <c r="E30" s="12" t="s">
        <v>31</v>
      </c>
      <c r="F30" s="84" t="s">
        <v>107</v>
      </c>
      <c r="G30" s="85"/>
      <c r="H30" s="15">
        <v>5</v>
      </c>
      <c r="I30" s="15" t="s">
        <v>13</v>
      </c>
      <c r="J30" s="15"/>
      <c r="K30" s="15"/>
      <c r="L30" s="15" t="s">
        <v>0</v>
      </c>
      <c r="M30" s="15" t="s">
        <v>196</v>
      </c>
      <c r="N30" s="15" t="s">
        <v>13</v>
      </c>
      <c r="O30" s="123">
        <f t="shared" si="1"/>
        <v>4400</v>
      </c>
      <c r="P30" s="37"/>
      <c r="Q30" s="37"/>
      <c r="R30" s="39"/>
      <c r="S30" s="39"/>
      <c r="T30" s="39"/>
      <c r="U30" s="39">
        <v>4.69</v>
      </c>
      <c r="V30" s="39"/>
      <c r="W30" s="39">
        <v>500</v>
      </c>
      <c r="X30" s="39"/>
      <c r="Y30" s="39">
        <v>400</v>
      </c>
      <c r="Z30" s="39"/>
      <c r="AA30" s="39"/>
      <c r="AB30" s="39"/>
      <c r="AC30" s="39">
        <f t="shared" si="3"/>
        <v>904.69</v>
      </c>
      <c r="AD30" s="33" t="s">
        <v>342</v>
      </c>
      <c r="AE30" s="60" t="s">
        <v>342</v>
      </c>
      <c r="AF30" s="60" t="s">
        <v>342</v>
      </c>
      <c r="AG30" s="53">
        <v>5.72</v>
      </c>
      <c r="AH30" s="6">
        <v>8.35</v>
      </c>
      <c r="AI30" s="36"/>
      <c r="AJ30" s="20"/>
      <c r="AK30" s="21" t="e">
        <f>AJ30*#REF!</f>
        <v>#REF!</v>
      </c>
      <c r="AL30" s="1">
        <v>31</v>
      </c>
      <c r="AM30" s="1">
        <v>3</v>
      </c>
      <c r="AO30" s="121">
        <v>8.35</v>
      </c>
      <c r="AP30" s="131" t="s">
        <v>403</v>
      </c>
      <c r="AQ30" s="150"/>
      <c r="AR30" s="133">
        <f t="shared" si="2"/>
        <v>0</v>
      </c>
    </row>
    <row r="31" spans="1:44" ht="56.25">
      <c r="A31" s="75"/>
      <c r="B31" s="162"/>
      <c r="C31" s="162"/>
      <c r="D31" s="110" t="s">
        <v>416</v>
      </c>
      <c r="E31" s="12" t="s">
        <v>32</v>
      </c>
      <c r="F31" s="84" t="s">
        <v>108</v>
      </c>
      <c r="G31" s="85"/>
      <c r="H31" s="15">
        <v>4</v>
      </c>
      <c r="I31" s="15" t="s">
        <v>13</v>
      </c>
      <c r="J31" s="15"/>
      <c r="K31" s="15"/>
      <c r="L31" s="15" t="s">
        <v>0</v>
      </c>
      <c r="M31" s="15" t="s">
        <v>196</v>
      </c>
      <c r="N31" s="15" t="s">
        <v>13</v>
      </c>
      <c r="O31" s="123">
        <f t="shared" si="1"/>
        <v>2400</v>
      </c>
      <c r="P31" s="37"/>
      <c r="Q31" s="37"/>
      <c r="R31" s="39"/>
      <c r="S31" s="39"/>
      <c r="T31" s="39"/>
      <c r="U31" s="39"/>
      <c r="V31" s="39"/>
      <c r="W31" s="39">
        <v>500</v>
      </c>
      <c r="X31" s="39"/>
      <c r="Y31" s="39"/>
      <c r="Z31" s="39"/>
      <c r="AA31" s="39"/>
      <c r="AB31" s="39"/>
      <c r="AC31" s="39">
        <f t="shared" si="3"/>
        <v>500</v>
      </c>
      <c r="AD31" s="33">
        <v>7.69</v>
      </c>
      <c r="AE31" s="60" t="s">
        <v>342</v>
      </c>
      <c r="AF31" s="60" t="s">
        <v>342</v>
      </c>
      <c r="AG31" s="53" t="s">
        <v>342</v>
      </c>
      <c r="AH31" s="6">
        <v>9.5</v>
      </c>
      <c r="AI31" s="36" t="s">
        <v>325</v>
      </c>
      <c r="AJ31" s="20"/>
      <c r="AK31" s="21" t="e">
        <f>AJ31*#REF!</f>
        <v>#REF!</v>
      </c>
      <c r="AL31" s="1">
        <v>32</v>
      </c>
      <c r="AM31" s="1">
        <v>3</v>
      </c>
      <c r="AO31" s="121">
        <v>9.23</v>
      </c>
      <c r="AP31" s="131" t="s">
        <v>393</v>
      </c>
      <c r="AQ31" s="150"/>
      <c r="AR31" s="133">
        <f t="shared" si="2"/>
        <v>0</v>
      </c>
    </row>
    <row r="32" spans="1:44" ht="56.25">
      <c r="A32" s="77"/>
      <c r="B32" s="162"/>
      <c r="C32" s="162"/>
      <c r="D32" s="110" t="s">
        <v>417</v>
      </c>
      <c r="E32" s="79" t="s">
        <v>346</v>
      </c>
      <c r="F32" s="86" t="s">
        <v>382</v>
      </c>
      <c r="G32" s="87"/>
      <c r="H32" s="80">
        <v>1.5</v>
      </c>
      <c r="I32" s="80" t="s">
        <v>13</v>
      </c>
      <c r="J32" s="80"/>
      <c r="K32" s="80"/>
      <c r="L32" s="80"/>
      <c r="M32" s="80"/>
      <c r="N32" s="15" t="s">
        <v>13</v>
      </c>
      <c r="O32" s="123">
        <f t="shared" si="1"/>
        <v>2000</v>
      </c>
      <c r="P32" s="56"/>
      <c r="Q32" s="56"/>
      <c r="R32" s="58"/>
      <c r="S32" s="58"/>
      <c r="T32" s="58"/>
      <c r="U32" s="58"/>
      <c r="V32" s="58"/>
      <c r="W32" s="58"/>
      <c r="X32" s="58"/>
      <c r="Y32" s="58"/>
      <c r="Z32" s="58"/>
      <c r="AA32" s="39">
        <v>401</v>
      </c>
      <c r="AB32" s="58"/>
      <c r="AC32" s="58">
        <f t="shared" si="3"/>
        <v>401</v>
      </c>
      <c r="AD32" s="59"/>
      <c r="AE32" s="72">
        <v>9.8</v>
      </c>
      <c r="AF32" s="60" t="s">
        <v>342</v>
      </c>
      <c r="AG32" s="61"/>
      <c r="AH32" s="62"/>
      <c r="AI32" s="63"/>
      <c r="AJ32" s="64"/>
      <c r="AK32" s="66"/>
      <c r="AL32" s="1">
        <v>33</v>
      </c>
      <c r="AM32" s="1">
        <v>3</v>
      </c>
      <c r="AO32" s="121">
        <v>9.8</v>
      </c>
      <c r="AP32" s="131" t="s">
        <v>364</v>
      </c>
      <c r="AQ32" s="150"/>
      <c r="AR32" s="133">
        <f t="shared" si="2"/>
        <v>0</v>
      </c>
    </row>
    <row r="33" spans="1:44" ht="56.25">
      <c r="A33" s="77"/>
      <c r="B33" s="162"/>
      <c r="C33" s="162"/>
      <c r="D33" s="110" t="s">
        <v>418</v>
      </c>
      <c r="E33" s="79" t="s">
        <v>347</v>
      </c>
      <c r="F33" s="86" t="s">
        <v>383</v>
      </c>
      <c r="G33" s="87"/>
      <c r="H33" s="80">
        <v>1.5</v>
      </c>
      <c r="I33" s="80" t="s">
        <v>13</v>
      </c>
      <c r="J33" s="80"/>
      <c r="K33" s="80"/>
      <c r="L33" s="80"/>
      <c r="M33" s="80"/>
      <c r="N33" s="15" t="s">
        <v>13</v>
      </c>
      <c r="O33" s="123">
        <f t="shared" si="1"/>
        <v>1900</v>
      </c>
      <c r="P33" s="56"/>
      <c r="Q33" s="56"/>
      <c r="R33" s="58"/>
      <c r="S33" s="58"/>
      <c r="T33" s="58"/>
      <c r="U33" s="58"/>
      <c r="V33" s="58"/>
      <c r="W33" s="58"/>
      <c r="X33" s="58"/>
      <c r="Y33" s="58"/>
      <c r="Z33" s="58"/>
      <c r="AA33" s="39">
        <v>387</v>
      </c>
      <c r="AB33" s="58"/>
      <c r="AC33" s="58">
        <f t="shared" si="3"/>
        <v>387</v>
      </c>
      <c r="AD33" s="59"/>
      <c r="AE33" s="72">
        <v>6.4</v>
      </c>
      <c r="AF33" s="60" t="s">
        <v>342</v>
      </c>
      <c r="AG33" s="61"/>
      <c r="AH33" s="62"/>
      <c r="AI33" s="63"/>
      <c r="AJ33" s="64"/>
      <c r="AK33" s="66"/>
      <c r="AL33" s="1">
        <v>34</v>
      </c>
      <c r="AM33" s="1">
        <v>3</v>
      </c>
      <c r="AO33" s="121">
        <v>6.4</v>
      </c>
      <c r="AP33" s="131" t="s">
        <v>364</v>
      </c>
      <c r="AQ33" s="150"/>
      <c r="AR33" s="133">
        <f t="shared" si="2"/>
        <v>0</v>
      </c>
    </row>
    <row r="34" spans="1:44" ht="56.25">
      <c r="A34" s="75"/>
      <c r="B34" s="162"/>
      <c r="C34" s="162"/>
      <c r="D34" s="110" t="s">
        <v>419</v>
      </c>
      <c r="E34" s="12" t="s">
        <v>33</v>
      </c>
      <c r="F34" s="84" t="s">
        <v>109</v>
      </c>
      <c r="G34" s="85"/>
      <c r="H34" s="15">
        <v>8</v>
      </c>
      <c r="I34" s="15" t="s">
        <v>13</v>
      </c>
      <c r="J34" s="15"/>
      <c r="K34" s="15"/>
      <c r="L34" s="15" t="s">
        <v>0</v>
      </c>
      <c r="M34" s="15" t="s">
        <v>196</v>
      </c>
      <c r="N34" s="15" t="s">
        <v>13</v>
      </c>
      <c r="O34" s="123">
        <f t="shared" si="1"/>
        <v>2400</v>
      </c>
      <c r="P34" s="37"/>
      <c r="Q34" s="37"/>
      <c r="R34" s="39"/>
      <c r="S34" s="39"/>
      <c r="T34" s="39"/>
      <c r="U34" s="39"/>
      <c r="V34" s="39"/>
      <c r="W34" s="39">
        <v>500</v>
      </c>
      <c r="X34" s="39"/>
      <c r="Y34" s="39"/>
      <c r="Z34" s="39"/>
      <c r="AA34" s="39"/>
      <c r="AB34" s="39"/>
      <c r="AC34" s="39">
        <f t="shared" si="3"/>
        <v>500</v>
      </c>
      <c r="AD34" s="33">
        <v>6.12</v>
      </c>
      <c r="AE34" s="60" t="s">
        <v>342</v>
      </c>
      <c r="AF34" s="60" t="s">
        <v>342</v>
      </c>
      <c r="AG34" s="53" t="s">
        <v>342</v>
      </c>
      <c r="AH34" s="6">
        <v>9.1</v>
      </c>
      <c r="AI34" s="36" t="s">
        <v>321</v>
      </c>
      <c r="AJ34" s="20"/>
      <c r="AK34" s="21" t="e">
        <f>AJ34*#REF!</f>
        <v>#REF!</v>
      </c>
      <c r="AL34" s="1">
        <v>35</v>
      </c>
      <c r="AM34" s="1">
        <v>3</v>
      </c>
      <c r="AO34" s="121">
        <v>7.34</v>
      </c>
      <c r="AP34" s="131" t="s">
        <v>393</v>
      </c>
      <c r="AQ34" s="150"/>
      <c r="AR34" s="133">
        <f t="shared" si="2"/>
        <v>0</v>
      </c>
    </row>
    <row r="35" spans="1:44" ht="56.25">
      <c r="A35" s="75"/>
      <c r="B35" s="162"/>
      <c r="C35" s="162"/>
      <c r="D35" s="110" t="s">
        <v>420</v>
      </c>
      <c r="E35" s="12" t="s">
        <v>34</v>
      </c>
      <c r="F35" s="84" t="s">
        <v>110</v>
      </c>
      <c r="G35" s="85"/>
      <c r="H35" s="15">
        <v>1.8</v>
      </c>
      <c r="I35" s="15" t="s">
        <v>13</v>
      </c>
      <c r="J35" s="15"/>
      <c r="K35" s="15"/>
      <c r="L35" s="15" t="s">
        <v>0</v>
      </c>
      <c r="M35" s="15" t="s">
        <v>196</v>
      </c>
      <c r="N35" s="15" t="s">
        <v>13</v>
      </c>
      <c r="O35" s="123">
        <f t="shared" si="1"/>
        <v>4900</v>
      </c>
      <c r="P35" s="37"/>
      <c r="Q35" s="37"/>
      <c r="R35" s="39"/>
      <c r="S35" s="39"/>
      <c r="T35" s="39"/>
      <c r="U35" s="39">
        <v>10.85</v>
      </c>
      <c r="V35" s="39"/>
      <c r="W35" s="39">
        <v>500</v>
      </c>
      <c r="X35" s="39"/>
      <c r="Y35" s="39">
        <v>500</v>
      </c>
      <c r="Z35" s="39"/>
      <c r="AA35" s="39"/>
      <c r="AB35" s="39"/>
      <c r="AC35" s="39">
        <f t="shared" si="3"/>
        <v>1010.85</v>
      </c>
      <c r="AD35" s="33">
        <v>6.97</v>
      </c>
      <c r="AE35" s="60" t="s">
        <v>342</v>
      </c>
      <c r="AF35" s="60" t="s">
        <v>342</v>
      </c>
      <c r="AG35" s="53" t="s">
        <v>342</v>
      </c>
      <c r="AH35" s="6">
        <v>9.9</v>
      </c>
      <c r="AI35" s="36" t="s">
        <v>322</v>
      </c>
      <c r="AJ35" s="20"/>
      <c r="AK35" s="21" t="e">
        <f>AJ35*#REF!</f>
        <v>#REF!</v>
      </c>
      <c r="AL35" s="1">
        <v>36</v>
      </c>
      <c r="AM35" s="1">
        <v>3</v>
      </c>
      <c r="AO35" s="121">
        <v>8.36</v>
      </c>
      <c r="AP35" s="131" t="s">
        <v>393</v>
      </c>
      <c r="AQ35" s="150"/>
      <c r="AR35" s="133">
        <f t="shared" si="2"/>
        <v>0</v>
      </c>
    </row>
    <row r="36" spans="1:44" ht="56.25">
      <c r="A36" s="75"/>
      <c r="B36" s="162"/>
      <c r="C36" s="162"/>
      <c r="D36" s="110" t="s">
        <v>421</v>
      </c>
      <c r="E36" s="12" t="s">
        <v>35</v>
      </c>
      <c r="F36" s="84" t="s">
        <v>111</v>
      </c>
      <c r="G36" s="85"/>
      <c r="H36" s="15">
        <v>24</v>
      </c>
      <c r="I36" s="15" t="s">
        <v>13</v>
      </c>
      <c r="J36" s="15"/>
      <c r="K36" s="15"/>
      <c r="L36" s="15" t="s">
        <v>0</v>
      </c>
      <c r="M36" s="15" t="s">
        <v>196</v>
      </c>
      <c r="N36" s="15" t="s">
        <v>13</v>
      </c>
      <c r="O36" s="123">
        <f t="shared" si="1"/>
        <v>4300</v>
      </c>
      <c r="P36" s="37"/>
      <c r="Q36" s="37"/>
      <c r="R36" s="39"/>
      <c r="S36" s="39"/>
      <c r="T36" s="39"/>
      <c r="U36" s="39"/>
      <c r="V36" s="39"/>
      <c r="W36" s="39">
        <v>500</v>
      </c>
      <c r="X36" s="39"/>
      <c r="Y36" s="39">
        <v>390</v>
      </c>
      <c r="Z36" s="39"/>
      <c r="AA36" s="39"/>
      <c r="AB36" s="39"/>
      <c r="AC36" s="39">
        <f t="shared" si="3"/>
        <v>890</v>
      </c>
      <c r="AD36" s="33" t="s">
        <v>342</v>
      </c>
      <c r="AE36" s="60" t="s">
        <v>342</v>
      </c>
      <c r="AF36" s="60" t="s">
        <v>342</v>
      </c>
      <c r="AG36" s="53">
        <v>5.49</v>
      </c>
      <c r="AH36" s="6">
        <v>7.75</v>
      </c>
      <c r="AI36" s="36"/>
      <c r="AJ36" s="20"/>
      <c r="AK36" s="21" t="e">
        <f>AJ36*#REF!</f>
        <v>#REF!</v>
      </c>
      <c r="AL36" s="1">
        <v>37</v>
      </c>
      <c r="AM36" s="1">
        <v>3</v>
      </c>
      <c r="AO36" s="121">
        <v>7.75</v>
      </c>
      <c r="AP36" s="131" t="s">
        <v>403</v>
      </c>
      <c r="AQ36" s="150"/>
      <c r="AR36" s="133">
        <f t="shared" si="2"/>
        <v>0</v>
      </c>
    </row>
    <row r="37" spans="1:44" ht="56.25">
      <c r="A37" s="75"/>
      <c r="B37" s="162"/>
      <c r="C37" s="162"/>
      <c r="D37" s="110" t="s">
        <v>422</v>
      </c>
      <c r="E37" s="12" t="s">
        <v>36</v>
      </c>
      <c r="F37" s="84" t="s">
        <v>112</v>
      </c>
      <c r="G37" s="85"/>
      <c r="H37" s="15">
        <v>6</v>
      </c>
      <c r="I37" s="15" t="s">
        <v>13</v>
      </c>
      <c r="J37" s="15"/>
      <c r="K37" s="15"/>
      <c r="L37" s="15" t="s">
        <v>0</v>
      </c>
      <c r="M37" s="15" t="s">
        <v>196</v>
      </c>
      <c r="N37" s="15" t="s">
        <v>13</v>
      </c>
      <c r="O37" s="123">
        <f t="shared" si="1"/>
        <v>20200</v>
      </c>
      <c r="P37" s="37">
        <v>3700</v>
      </c>
      <c r="Q37" s="37"/>
      <c r="R37" s="39"/>
      <c r="S37" s="39"/>
      <c r="T37" s="39"/>
      <c r="U37" s="39"/>
      <c r="V37" s="39"/>
      <c r="W37" s="39">
        <v>500</v>
      </c>
      <c r="X37" s="39"/>
      <c r="Y37" s="39"/>
      <c r="Z37" s="39"/>
      <c r="AA37" s="39"/>
      <c r="AB37" s="39"/>
      <c r="AC37" s="39">
        <f t="shared" si="3"/>
        <v>4200</v>
      </c>
      <c r="AD37" s="33">
        <v>5.64</v>
      </c>
      <c r="AE37" s="60" t="s">
        <v>342</v>
      </c>
      <c r="AF37" s="60" t="s">
        <v>342</v>
      </c>
      <c r="AG37" s="53">
        <v>5.49</v>
      </c>
      <c r="AH37" s="6">
        <v>7.15</v>
      </c>
      <c r="AI37" s="36" t="s">
        <v>324</v>
      </c>
      <c r="AJ37" s="20"/>
      <c r="AK37" s="21" t="e">
        <f>AJ37*#REF!</f>
        <v>#REF!</v>
      </c>
      <c r="AL37" s="1">
        <v>38</v>
      </c>
      <c r="AM37" s="1">
        <v>3</v>
      </c>
      <c r="AO37" s="121">
        <v>6.7700000000000005</v>
      </c>
      <c r="AP37" s="131" t="s">
        <v>393</v>
      </c>
      <c r="AQ37" s="150"/>
      <c r="AR37" s="133">
        <f t="shared" si="2"/>
        <v>0</v>
      </c>
    </row>
    <row r="38" spans="1:44" ht="56.25">
      <c r="A38" s="75"/>
      <c r="B38" s="162"/>
      <c r="C38" s="162"/>
      <c r="D38" s="110" t="s">
        <v>423</v>
      </c>
      <c r="E38" s="14" t="s">
        <v>37</v>
      </c>
      <c r="F38" s="88" t="s">
        <v>118</v>
      </c>
      <c r="G38" s="89"/>
      <c r="H38" s="82">
        <v>5</v>
      </c>
      <c r="I38" s="82" t="s">
        <v>13</v>
      </c>
      <c r="J38" s="82"/>
      <c r="K38" s="82"/>
      <c r="L38" s="15" t="s">
        <v>0</v>
      </c>
      <c r="M38" s="15" t="s">
        <v>196</v>
      </c>
      <c r="N38" s="15" t="s">
        <v>13</v>
      </c>
      <c r="O38" s="123">
        <f t="shared" si="1"/>
        <v>4400</v>
      </c>
      <c r="P38" s="37">
        <v>215</v>
      </c>
      <c r="Q38" s="44"/>
      <c r="R38" s="45"/>
      <c r="S38" s="45">
        <v>500</v>
      </c>
      <c r="T38" s="45"/>
      <c r="U38" s="45"/>
      <c r="V38" s="45"/>
      <c r="W38" s="45">
        <v>200</v>
      </c>
      <c r="X38" s="45"/>
      <c r="Y38" s="45"/>
      <c r="Z38" s="45"/>
      <c r="AA38" s="39"/>
      <c r="AB38" s="39"/>
      <c r="AC38" s="39">
        <f t="shared" si="3"/>
        <v>915</v>
      </c>
      <c r="AD38" s="33">
        <v>10.58</v>
      </c>
      <c r="AE38" s="60" t="s">
        <v>342</v>
      </c>
      <c r="AF38" s="60" t="s">
        <v>342</v>
      </c>
      <c r="AG38" s="53" t="s">
        <v>342</v>
      </c>
      <c r="AH38" s="6">
        <v>12</v>
      </c>
      <c r="AI38" s="36" t="s">
        <v>323</v>
      </c>
      <c r="AJ38" s="20"/>
      <c r="AK38" s="21" t="e">
        <f>AJ38*#REF!</f>
        <v>#REF!</v>
      </c>
      <c r="AL38" s="1">
        <v>39</v>
      </c>
      <c r="AM38" s="1">
        <v>3</v>
      </c>
      <c r="AO38" s="121">
        <v>12.700000000000001</v>
      </c>
      <c r="AP38" s="131" t="s">
        <v>393</v>
      </c>
      <c r="AQ38" s="150"/>
      <c r="AR38" s="133">
        <f t="shared" si="2"/>
        <v>0</v>
      </c>
    </row>
    <row r="39" spans="1:44" ht="15">
      <c r="A39" s="77"/>
      <c r="B39" s="90"/>
      <c r="C39" s="90"/>
      <c r="D39" s="110" t="s">
        <v>424</v>
      </c>
      <c r="E39" s="79" t="s">
        <v>348</v>
      </c>
      <c r="F39" s="79" t="s">
        <v>384</v>
      </c>
      <c r="G39" s="80"/>
      <c r="H39" s="80">
        <v>1</v>
      </c>
      <c r="I39" s="80" t="s">
        <v>13</v>
      </c>
      <c r="J39" s="91"/>
      <c r="K39" s="91"/>
      <c r="L39" s="80"/>
      <c r="M39" s="80"/>
      <c r="N39" s="15" t="s">
        <v>13</v>
      </c>
      <c r="O39" s="123">
        <f t="shared" si="1"/>
        <v>800</v>
      </c>
      <c r="P39" s="56"/>
      <c r="Q39" s="67"/>
      <c r="R39" s="68"/>
      <c r="S39" s="68"/>
      <c r="T39" s="68"/>
      <c r="U39" s="68"/>
      <c r="V39" s="68"/>
      <c r="W39" s="68"/>
      <c r="X39" s="68"/>
      <c r="Y39" s="68"/>
      <c r="Z39" s="68"/>
      <c r="AA39" s="39">
        <v>152.5</v>
      </c>
      <c r="AB39" s="58"/>
      <c r="AC39" s="58">
        <f t="shared" si="3"/>
        <v>152.5</v>
      </c>
      <c r="AD39" s="59"/>
      <c r="AE39" s="72">
        <v>7.4</v>
      </c>
      <c r="AF39" s="60" t="s">
        <v>342</v>
      </c>
      <c r="AG39" s="61"/>
      <c r="AH39" s="62"/>
      <c r="AI39" s="63"/>
      <c r="AJ39" s="64"/>
      <c r="AK39" s="66"/>
      <c r="AL39" s="1">
        <v>41</v>
      </c>
      <c r="AM39" s="1">
        <v>3</v>
      </c>
      <c r="AO39" s="121">
        <v>7.4</v>
      </c>
      <c r="AP39" s="131" t="s">
        <v>364</v>
      </c>
      <c r="AQ39" s="150"/>
      <c r="AR39" s="133">
        <f t="shared" si="2"/>
        <v>0</v>
      </c>
    </row>
    <row r="40" spans="1:44" ht="15">
      <c r="A40" s="77"/>
      <c r="B40" s="90"/>
      <c r="C40" s="90"/>
      <c r="D40" s="110" t="s">
        <v>425</v>
      </c>
      <c r="E40" s="79" t="s">
        <v>349</v>
      </c>
      <c r="F40" s="79" t="s">
        <v>385</v>
      </c>
      <c r="G40" s="80"/>
      <c r="H40" s="80">
        <v>1</v>
      </c>
      <c r="I40" s="80" t="s">
        <v>13</v>
      </c>
      <c r="J40" s="91"/>
      <c r="K40" s="91"/>
      <c r="L40" s="80"/>
      <c r="M40" s="80"/>
      <c r="N40" s="15" t="s">
        <v>13</v>
      </c>
      <c r="O40" s="123">
        <f t="shared" si="1"/>
        <v>500</v>
      </c>
      <c r="P40" s="56"/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39">
        <v>90</v>
      </c>
      <c r="AB40" s="58"/>
      <c r="AC40" s="58">
        <f t="shared" si="3"/>
        <v>90</v>
      </c>
      <c r="AD40" s="59"/>
      <c r="AE40" s="72">
        <v>5.1</v>
      </c>
      <c r="AF40" s="60" t="s">
        <v>342</v>
      </c>
      <c r="AG40" s="61"/>
      <c r="AH40" s="62"/>
      <c r="AI40" s="63"/>
      <c r="AJ40" s="64"/>
      <c r="AK40" s="66"/>
      <c r="AL40" s="1">
        <v>42</v>
      </c>
      <c r="AM40" s="1">
        <v>3</v>
      </c>
      <c r="AO40" s="121">
        <v>5.1000000000000005</v>
      </c>
      <c r="AP40" s="131" t="s">
        <v>364</v>
      </c>
      <c r="AQ40" s="150"/>
      <c r="AR40" s="133">
        <f t="shared" si="2"/>
        <v>0</v>
      </c>
    </row>
    <row r="41" spans="1:44" ht="23.25" thickBot="1">
      <c r="A41" s="89"/>
      <c r="B41" s="82"/>
      <c r="C41" s="14"/>
      <c r="D41" s="110" t="s">
        <v>426</v>
      </c>
      <c r="E41" s="14" t="s">
        <v>254</v>
      </c>
      <c r="F41" s="14" t="s">
        <v>255</v>
      </c>
      <c r="G41" s="82"/>
      <c r="H41" s="82"/>
      <c r="I41" s="82"/>
      <c r="J41" s="82"/>
      <c r="K41" s="82"/>
      <c r="L41" s="15" t="s">
        <v>0</v>
      </c>
      <c r="M41" s="15" t="s">
        <v>196</v>
      </c>
      <c r="N41" s="15" t="s">
        <v>13</v>
      </c>
      <c r="O41" s="123">
        <f t="shared" si="1"/>
        <v>6100</v>
      </c>
      <c r="P41" s="37"/>
      <c r="Q41" s="44"/>
      <c r="R41" s="45"/>
      <c r="S41" s="45"/>
      <c r="T41" s="45"/>
      <c r="U41" s="45"/>
      <c r="V41" s="45">
        <v>1270</v>
      </c>
      <c r="W41" s="45"/>
      <c r="X41" s="45" t="s">
        <v>260</v>
      </c>
      <c r="Y41" s="45"/>
      <c r="Z41" s="45"/>
      <c r="AA41" s="39"/>
      <c r="AB41" s="39"/>
      <c r="AC41" s="39">
        <f t="shared" si="3"/>
        <v>1270</v>
      </c>
      <c r="AD41" s="33">
        <v>5.02</v>
      </c>
      <c r="AE41" s="60" t="s">
        <v>342</v>
      </c>
      <c r="AF41" s="60" t="s">
        <v>342</v>
      </c>
      <c r="AG41" s="53" t="s">
        <v>342</v>
      </c>
      <c r="AH41" s="6" t="s">
        <v>342</v>
      </c>
      <c r="AI41" s="36" t="s">
        <v>283</v>
      </c>
      <c r="AJ41" s="20"/>
      <c r="AK41" s="21"/>
      <c r="AL41" s="1">
        <v>43</v>
      </c>
      <c r="AM41" s="1">
        <v>3</v>
      </c>
      <c r="AO41" s="121">
        <v>6.0200000000000005</v>
      </c>
      <c r="AP41" s="131" t="s">
        <v>393</v>
      </c>
      <c r="AQ41" s="150"/>
      <c r="AR41" s="133">
        <f t="shared" si="2"/>
        <v>0</v>
      </c>
    </row>
    <row r="42" spans="1:44" ht="33.75" customHeight="1" thickBot="1">
      <c r="A42" s="145" t="s">
        <v>169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 t="s">
        <v>342</v>
      </c>
      <c r="AF42" s="116" t="s">
        <v>342</v>
      </c>
      <c r="AG42" s="116"/>
      <c r="AH42" s="116"/>
      <c r="AI42" s="116"/>
      <c r="AJ42" s="116"/>
      <c r="AK42" s="116"/>
      <c r="AL42" s="116"/>
      <c r="AM42" s="116"/>
      <c r="AN42" s="116"/>
      <c r="AO42" s="116"/>
      <c r="AP42" s="131"/>
      <c r="AQ42" s="148"/>
      <c r="AR42" s="43"/>
    </row>
    <row r="43" spans="1:44" ht="56.25">
      <c r="A43" s="75"/>
      <c r="B43" s="165" t="s">
        <v>11</v>
      </c>
      <c r="C43" s="165" t="s">
        <v>12</v>
      </c>
      <c r="D43" s="110" t="s">
        <v>427</v>
      </c>
      <c r="E43" s="12" t="s">
        <v>39</v>
      </c>
      <c r="F43" s="84" t="s">
        <v>116</v>
      </c>
      <c r="G43" s="85"/>
      <c r="H43" s="15">
        <v>2</v>
      </c>
      <c r="I43" s="15" t="s">
        <v>13</v>
      </c>
      <c r="J43" s="15"/>
      <c r="K43" s="15"/>
      <c r="L43" s="15" t="s">
        <v>0</v>
      </c>
      <c r="M43" s="15" t="s">
        <v>196</v>
      </c>
      <c r="N43" s="15" t="s">
        <v>13</v>
      </c>
      <c r="O43" s="123">
        <f t="shared" si="1"/>
        <v>14800</v>
      </c>
      <c r="P43" s="37">
        <v>180</v>
      </c>
      <c r="Q43" s="37"/>
      <c r="R43" s="37"/>
      <c r="S43" s="37">
        <v>2000</v>
      </c>
      <c r="T43" s="37">
        <v>60</v>
      </c>
      <c r="U43" s="37">
        <v>59.72</v>
      </c>
      <c r="V43" s="37">
        <v>106</v>
      </c>
      <c r="W43" s="37">
        <v>500</v>
      </c>
      <c r="X43" s="37"/>
      <c r="Y43" s="37"/>
      <c r="Z43" s="37"/>
      <c r="AA43" s="39">
        <v>166.5</v>
      </c>
      <c r="AB43" s="37"/>
      <c r="AC43" s="39">
        <f aca="true" t="shared" si="4" ref="AC43:AC57">SUM(P43:AB43)</f>
        <v>3072.22</v>
      </c>
      <c r="AD43" s="33" t="s">
        <v>342</v>
      </c>
      <c r="AE43" s="72">
        <v>6.05</v>
      </c>
      <c r="AF43" s="60" t="s">
        <v>342</v>
      </c>
      <c r="AG43" s="53">
        <v>6.04</v>
      </c>
      <c r="AH43" s="10">
        <v>6.35</v>
      </c>
      <c r="AI43" s="36"/>
      <c r="AJ43" s="20"/>
      <c r="AK43" s="21" t="e">
        <f>AJ43*#REF!</f>
        <v>#REF!</v>
      </c>
      <c r="AL43" s="1">
        <v>44</v>
      </c>
      <c r="AM43" s="1">
        <v>4</v>
      </c>
      <c r="AO43" s="121">
        <v>6.05</v>
      </c>
      <c r="AP43" s="131" t="s">
        <v>364</v>
      </c>
      <c r="AQ43" s="150"/>
      <c r="AR43" s="133">
        <f t="shared" si="2"/>
        <v>0</v>
      </c>
    </row>
    <row r="44" spans="1:44" ht="56.25">
      <c r="A44" s="75"/>
      <c r="B44" s="165"/>
      <c r="C44" s="165"/>
      <c r="D44" s="110" t="s">
        <v>428</v>
      </c>
      <c r="E44" s="12" t="s">
        <v>40</v>
      </c>
      <c r="F44" s="84" t="s">
        <v>115</v>
      </c>
      <c r="G44" s="85"/>
      <c r="H44" s="15">
        <v>15</v>
      </c>
      <c r="I44" s="15" t="s">
        <v>13</v>
      </c>
      <c r="J44" s="15"/>
      <c r="K44" s="15"/>
      <c r="L44" s="15" t="s">
        <v>0</v>
      </c>
      <c r="M44" s="15" t="s">
        <v>196</v>
      </c>
      <c r="N44" s="15" t="s">
        <v>13</v>
      </c>
      <c r="O44" s="123">
        <f t="shared" si="1"/>
        <v>9900</v>
      </c>
      <c r="P44" s="37"/>
      <c r="Q44" s="37">
        <v>1290</v>
      </c>
      <c r="R44" s="37"/>
      <c r="S44" s="37"/>
      <c r="T44" s="37"/>
      <c r="U44" s="37">
        <f>154+14</f>
        <v>168</v>
      </c>
      <c r="V44" s="37">
        <v>86</v>
      </c>
      <c r="W44" s="37">
        <v>500</v>
      </c>
      <c r="X44" s="37"/>
      <c r="Y44" s="37"/>
      <c r="Z44" s="37"/>
      <c r="AA44" s="39"/>
      <c r="AB44" s="37"/>
      <c r="AC44" s="39">
        <f t="shared" si="4"/>
        <v>2044</v>
      </c>
      <c r="AD44" s="33" t="s">
        <v>342</v>
      </c>
      <c r="AE44" s="60" t="s">
        <v>342</v>
      </c>
      <c r="AF44" s="60" t="s">
        <v>342</v>
      </c>
      <c r="AG44" s="53">
        <v>5.81</v>
      </c>
      <c r="AH44" s="6">
        <v>6.7</v>
      </c>
      <c r="AI44" s="36"/>
      <c r="AJ44" s="20"/>
      <c r="AK44" s="21" t="e">
        <f>AJ44*#REF!</f>
        <v>#REF!</v>
      </c>
      <c r="AL44" s="1">
        <v>45</v>
      </c>
      <c r="AM44" s="1">
        <v>4</v>
      </c>
      <c r="AO44" s="121">
        <v>6.7</v>
      </c>
      <c r="AP44" s="131" t="s">
        <v>403</v>
      </c>
      <c r="AQ44" s="150"/>
      <c r="AR44" s="133">
        <f t="shared" si="2"/>
        <v>0</v>
      </c>
    </row>
    <row r="45" spans="1:44" ht="56.25">
      <c r="A45" s="75"/>
      <c r="B45" s="165"/>
      <c r="C45" s="165"/>
      <c r="D45" s="110" t="s">
        <v>429</v>
      </c>
      <c r="E45" s="12" t="s">
        <v>41</v>
      </c>
      <c r="F45" s="84" t="s">
        <v>117</v>
      </c>
      <c r="G45" s="85"/>
      <c r="H45" s="15">
        <v>6</v>
      </c>
      <c r="I45" s="15" t="s">
        <v>13</v>
      </c>
      <c r="J45" s="15"/>
      <c r="K45" s="15"/>
      <c r="L45" s="15" t="s">
        <v>0</v>
      </c>
      <c r="M45" s="15" t="s">
        <v>196</v>
      </c>
      <c r="N45" s="15" t="s">
        <v>13</v>
      </c>
      <c r="O45" s="123">
        <f t="shared" si="1"/>
        <v>11000</v>
      </c>
      <c r="P45" s="37"/>
      <c r="Q45" s="37"/>
      <c r="R45" s="37"/>
      <c r="S45" s="37"/>
      <c r="T45" s="37"/>
      <c r="U45" s="37"/>
      <c r="V45" s="37">
        <v>195</v>
      </c>
      <c r="W45" s="37">
        <v>500</v>
      </c>
      <c r="X45" s="37"/>
      <c r="Y45" s="37"/>
      <c r="Z45" s="37"/>
      <c r="AA45" s="39">
        <v>1584</v>
      </c>
      <c r="AB45" s="37"/>
      <c r="AC45" s="39">
        <f t="shared" si="4"/>
        <v>2279</v>
      </c>
      <c r="AD45" s="33" t="s">
        <v>342</v>
      </c>
      <c r="AE45" s="72">
        <v>5.75</v>
      </c>
      <c r="AF45" s="60" t="s">
        <v>342</v>
      </c>
      <c r="AG45" s="53">
        <v>6.67</v>
      </c>
      <c r="AH45" s="6">
        <v>7.4</v>
      </c>
      <c r="AI45" s="36"/>
      <c r="AJ45" s="20"/>
      <c r="AK45" s="21" t="e">
        <f>AJ45*#REF!</f>
        <v>#REF!</v>
      </c>
      <c r="AL45" s="1">
        <v>46</v>
      </c>
      <c r="AM45" s="1">
        <v>4</v>
      </c>
      <c r="AO45" s="121">
        <v>5.75</v>
      </c>
      <c r="AP45" s="131" t="s">
        <v>364</v>
      </c>
      <c r="AQ45" s="150"/>
      <c r="AR45" s="133">
        <f t="shared" si="2"/>
        <v>0</v>
      </c>
    </row>
    <row r="46" spans="1:44" ht="56.25">
      <c r="A46" s="75"/>
      <c r="B46" s="165"/>
      <c r="C46" s="165"/>
      <c r="D46" s="110" t="s">
        <v>430</v>
      </c>
      <c r="E46" s="12" t="s">
        <v>42</v>
      </c>
      <c r="F46" s="84" t="s">
        <v>119</v>
      </c>
      <c r="G46" s="85"/>
      <c r="H46" s="15">
        <v>8</v>
      </c>
      <c r="I46" s="15" t="s">
        <v>13</v>
      </c>
      <c r="J46" s="15"/>
      <c r="K46" s="15"/>
      <c r="L46" s="15" t="s">
        <v>0</v>
      </c>
      <c r="M46" s="15" t="s">
        <v>196</v>
      </c>
      <c r="N46" s="15" t="s">
        <v>13</v>
      </c>
      <c r="O46" s="123">
        <f t="shared" si="1"/>
        <v>8900</v>
      </c>
      <c r="P46" s="37"/>
      <c r="Q46" s="37"/>
      <c r="R46" s="37"/>
      <c r="S46" s="37"/>
      <c r="T46" s="37"/>
      <c r="U46" s="37"/>
      <c r="V46" s="37"/>
      <c r="W46" s="37">
        <v>500</v>
      </c>
      <c r="X46" s="37"/>
      <c r="Y46" s="37"/>
      <c r="Z46" s="37"/>
      <c r="AA46" s="39">
        <v>1334</v>
      </c>
      <c r="AB46" s="37"/>
      <c r="AC46" s="39">
        <f t="shared" si="4"/>
        <v>1834</v>
      </c>
      <c r="AD46" s="33" t="s">
        <v>342</v>
      </c>
      <c r="AE46" s="72">
        <v>5.5</v>
      </c>
      <c r="AF46" s="60" t="s">
        <v>342</v>
      </c>
      <c r="AG46" s="53">
        <v>5.85</v>
      </c>
      <c r="AH46" s="6">
        <v>5.85</v>
      </c>
      <c r="AI46" s="36"/>
      <c r="AJ46" s="20"/>
      <c r="AK46" s="21" t="e">
        <f>AJ46*#REF!</f>
        <v>#REF!</v>
      </c>
      <c r="AL46" s="1">
        <v>47</v>
      </c>
      <c r="AM46" s="1">
        <v>4</v>
      </c>
      <c r="AO46" s="121">
        <v>5.5</v>
      </c>
      <c r="AP46" s="131" t="s">
        <v>364</v>
      </c>
      <c r="AQ46" s="150"/>
      <c r="AR46" s="133">
        <f t="shared" si="2"/>
        <v>0</v>
      </c>
    </row>
    <row r="47" spans="1:44" ht="56.25">
      <c r="A47" s="75"/>
      <c r="B47" s="165"/>
      <c r="C47" s="165"/>
      <c r="D47" s="110" t="s">
        <v>431</v>
      </c>
      <c r="E47" s="12" t="s">
        <v>43</v>
      </c>
      <c r="F47" s="84" t="s">
        <v>113</v>
      </c>
      <c r="G47" s="85"/>
      <c r="H47" s="15">
        <v>9</v>
      </c>
      <c r="I47" s="15" t="s">
        <v>13</v>
      </c>
      <c r="J47" s="15"/>
      <c r="K47" s="15"/>
      <c r="L47" s="15" t="s">
        <v>0</v>
      </c>
      <c r="M47" s="15" t="s">
        <v>196</v>
      </c>
      <c r="N47" s="15" t="s">
        <v>13</v>
      </c>
      <c r="O47" s="123">
        <f t="shared" si="1"/>
        <v>2500</v>
      </c>
      <c r="P47" s="37"/>
      <c r="Q47" s="37"/>
      <c r="R47" s="37"/>
      <c r="S47" s="37"/>
      <c r="T47" s="37"/>
      <c r="U47" s="37"/>
      <c r="V47" s="37">
        <v>7</v>
      </c>
      <c r="W47" s="37">
        <v>500</v>
      </c>
      <c r="X47" s="37"/>
      <c r="Y47" s="37"/>
      <c r="Z47" s="37"/>
      <c r="AA47" s="39"/>
      <c r="AB47" s="37"/>
      <c r="AC47" s="39">
        <f t="shared" si="4"/>
        <v>507</v>
      </c>
      <c r="AD47" s="33" t="s">
        <v>342</v>
      </c>
      <c r="AE47" s="60" t="s">
        <v>342</v>
      </c>
      <c r="AF47" s="60" t="s">
        <v>342</v>
      </c>
      <c r="AG47" s="53">
        <v>4.02</v>
      </c>
      <c r="AH47" s="6">
        <v>4.05</v>
      </c>
      <c r="AI47" s="36"/>
      <c r="AJ47" s="20"/>
      <c r="AK47" s="21" t="e">
        <f>AJ47*#REF!</f>
        <v>#REF!</v>
      </c>
      <c r="AL47" s="1">
        <v>48</v>
      </c>
      <c r="AM47" s="1">
        <v>4</v>
      </c>
      <c r="AO47" s="121">
        <v>4.05</v>
      </c>
      <c r="AP47" s="131" t="s">
        <v>403</v>
      </c>
      <c r="AQ47" s="150"/>
      <c r="AR47" s="133">
        <f t="shared" si="2"/>
        <v>0</v>
      </c>
    </row>
    <row r="48" spans="1:44" ht="56.25">
      <c r="A48" s="75"/>
      <c r="B48" s="166"/>
      <c r="C48" s="166"/>
      <c r="D48" s="110" t="s">
        <v>432</v>
      </c>
      <c r="E48" s="12" t="s">
        <v>38</v>
      </c>
      <c r="F48" s="84" t="s">
        <v>114</v>
      </c>
      <c r="G48" s="85"/>
      <c r="H48" s="15">
        <v>6</v>
      </c>
      <c r="I48" s="15" t="s">
        <v>13</v>
      </c>
      <c r="J48" s="15"/>
      <c r="K48" s="15"/>
      <c r="L48" s="15" t="s">
        <v>0</v>
      </c>
      <c r="M48" s="15" t="s">
        <v>196</v>
      </c>
      <c r="N48" s="15" t="s">
        <v>13</v>
      </c>
      <c r="O48" s="123">
        <f t="shared" si="1"/>
        <v>10200</v>
      </c>
      <c r="P48" s="37"/>
      <c r="Q48" s="37"/>
      <c r="R48" s="37"/>
      <c r="S48" s="37"/>
      <c r="T48" s="37"/>
      <c r="U48" s="37"/>
      <c r="V48" s="37"/>
      <c r="W48" s="37">
        <v>500</v>
      </c>
      <c r="X48" s="37"/>
      <c r="Y48" s="37"/>
      <c r="Z48" s="37"/>
      <c r="AA48" s="39">
        <v>1607</v>
      </c>
      <c r="AB48" s="37"/>
      <c r="AC48" s="39">
        <f t="shared" si="4"/>
        <v>2107</v>
      </c>
      <c r="AD48" s="33" t="s">
        <v>342</v>
      </c>
      <c r="AE48" s="72">
        <v>4.55</v>
      </c>
      <c r="AF48" s="60" t="s">
        <v>342</v>
      </c>
      <c r="AG48" s="53">
        <v>4.44</v>
      </c>
      <c r="AH48" s="6">
        <v>5.4</v>
      </c>
      <c r="AI48" s="36"/>
      <c r="AJ48" s="20"/>
      <c r="AK48" s="21" t="e">
        <f>AJ48*#REF!</f>
        <v>#REF!</v>
      </c>
      <c r="AL48" s="1">
        <v>49</v>
      </c>
      <c r="AM48" s="1">
        <v>4</v>
      </c>
      <c r="AO48" s="121">
        <v>4.55</v>
      </c>
      <c r="AP48" s="131" t="s">
        <v>364</v>
      </c>
      <c r="AQ48" s="150"/>
      <c r="AR48" s="133">
        <f t="shared" si="2"/>
        <v>0</v>
      </c>
    </row>
    <row r="49" spans="1:44" ht="56.25">
      <c r="A49" s="75"/>
      <c r="B49" s="164" t="s">
        <v>175</v>
      </c>
      <c r="C49" s="164" t="s">
        <v>176</v>
      </c>
      <c r="D49" s="110" t="s">
        <v>433</v>
      </c>
      <c r="E49" s="12" t="s">
        <v>44</v>
      </c>
      <c r="F49" s="84" t="s">
        <v>120</v>
      </c>
      <c r="G49" s="85"/>
      <c r="H49" s="15">
        <v>9</v>
      </c>
      <c r="I49" s="15" t="s">
        <v>13</v>
      </c>
      <c r="J49" s="15"/>
      <c r="K49" s="15"/>
      <c r="L49" s="15" t="s">
        <v>0</v>
      </c>
      <c r="M49" s="15" t="s">
        <v>196</v>
      </c>
      <c r="N49" s="15" t="s">
        <v>13</v>
      </c>
      <c r="O49" s="123">
        <f t="shared" si="1"/>
        <v>32900</v>
      </c>
      <c r="P49" s="37">
        <v>1800</v>
      </c>
      <c r="Q49" s="37">
        <v>860</v>
      </c>
      <c r="R49" s="37">
        <v>1100</v>
      </c>
      <c r="S49" s="37">
        <v>1000</v>
      </c>
      <c r="T49" s="37">
        <v>15</v>
      </c>
      <c r="U49" s="37">
        <v>63</v>
      </c>
      <c r="V49" s="37"/>
      <c r="W49" s="37">
        <v>500</v>
      </c>
      <c r="X49" s="37"/>
      <c r="Y49" s="37">
        <v>320</v>
      </c>
      <c r="Z49" s="37"/>
      <c r="AA49" s="39">
        <v>1175.5</v>
      </c>
      <c r="AB49" s="37"/>
      <c r="AC49" s="39">
        <f t="shared" si="4"/>
        <v>6833.5</v>
      </c>
      <c r="AD49" s="33">
        <v>10.95</v>
      </c>
      <c r="AE49" s="72">
        <v>11</v>
      </c>
      <c r="AF49" s="60" t="s">
        <v>342</v>
      </c>
      <c r="AG49" s="53">
        <v>11.63</v>
      </c>
      <c r="AH49" s="6">
        <v>16.15</v>
      </c>
      <c r="AI49" s="36" t="s">
        <v>320</v>
      </c>
      <c r="AJ49" s="20"/>
      <c r="AK49" s="21" t="e">
        <f>AJ49*#REF!</f>
        <v>#REF!</v>
      </c>
      <c r="AL49" s="1">
        <v>51</v>
      </c>
      <c r="AM49" s="1">
        <v>4</v>
      </c>
      <c r="AO49" s="121">
        <v>11</v>
      </c>
      <c r="AP49" s="131" t="s">
        <v>364</v>
      </c>
      <c r="AQ49" s="150"/>
      <c r="AR49" s="133">
        <f t="shared" si="2"/>
        <v>0</v>
      </c>
    </row>
    <row r="50" spans="1:44" ht="56.25">
      <c r="A50" s="75"/>
      <c r="B50" s="162"/>
      <c r="C50" s="162"/>
      <c r="D50" s="110" t="s">
        <v>434</v>
      </c>
      <c r="E50" s="12" t="s">
        <v>45</v>
      </c>
      <c r="F50" s="84" t="s">
        <v>113</v>
      </c>
      <c r="G50" s="85"/>
      <c r="H50" s="15">
        <v>10</v>
      </c>
      <c r="I50" s="15" t="s">
        <v>13</v>
      </c>
      <c r="J50" s="15"/>
      <c r="K50" s="15"/>
      <c r="L50" s="15" t="s">
        <v>0</v>
      </c>
      <c r="M50" s="15" t="s">
        <v>196</v>
      </c>
      <c r="N50" s="15" t="s">
        <v>13</v>
      </c>
      <c r="O50" s="123">
        <f t="shared" si="1"/>
        <v>20900</v>
      </c>
      <c r="P50" s="37">
        <v>380</v>
      </c>
      <c r="Q50" s="37"/>
      <c r="R50" s="37">
        <v>2100</v>
      </c>
      <c r="S50" s="37">
        <v>1000</v>
      </c>
      <c r="T50" s="37"/>
      <c r="U50" s="37">
        <f>21+32</f>
        <v>53</v>
      </c>
      <c r="V50" s="37">
        <v>201</v>
      </c>
      <c r="W50" s="37">
        <v>500</v>
      </c>
      <c r="X50" s="37"/>
      <c r="Y50" s="37"/>
      <c r="Z50" s="37"/>
      <c r="AA50" s="39">
        <v>112</v>
      </c>
      <c r="AB50" s="37"/>
      <c r="AC50" s="39">
        <f t="shared" si="4"/>
        <v>4346</v>
      </c>
      <c r="AD50" s="33">
        <v>5.84</v>
      </c>
      <c r="AE50" s="72">
        <v>7.95</v>
      </c>
      <c r="AF50" s="60" t="s">
        <v>342</v>
      </c>
      <c r="AG50" s="53">
        <v>6.74</v>
      </c>
      <c r="AH50" s="6">
        <v>9.7</v>
      </c>
      <c r="AI50" s="36" t="s">
        <v>318</v>
      </c>
      <c r="AJ50" s="20"/>
      <c r="AK50" s="21" t="e">
        <f>AJ50*#REF!</f>
        <v>#REF!</v>
      </c>
      <c r="AL50" s="1">
        <v>52</v>
      </c>
      <c r="AM50" s="1">
        <v>4</v>
      </c>
      <c r="AO50" s="121">
        <v>7.95</v>
      </c>
      <c r="AP50" s="131" t="s">
        <v>364</v>
      </c>
      <c r="AQ50" s="150"/>
      <c r="AR50" s="133">
        <f t="shared" si="2"/>
        <v>0</v>
      </c>
    </row>
    <row r="51" spans="1:44" ht="56.25">
      <c r="A51" s="75"/>
      <c r="B51" s="162"/>
      <c r="C51" s="162"/>
      <c r="D51" s="110" t="s">
        <v>435</v>
      </c>
      <c r="E51" s="12" t="s">
        <v>46</v>
      </c>
      <c r="F51" s="93" t="s">
        <v>197</v>
      </c>
      <c r="G51" s="85"/>
      <c r="H51" s="15">
        <v>8</v>
      </c>
      <c r="I51" s="15" t="s">
        <v>13</v>
      </c>
      <c r="J51" s="15"/>
      <c r="K51" s="15"/>
      <c r="L51" s="15" t="s">
        <v>0</v>
      </c>
      <c r="M51" s="15" t="s">
        <v>196</v>
      </c>
      <c r="N51" s="15" t="s">
        <v>13</v>
      </c>
      <c r="O51" s="123">
        <f t="shared" si="1"/>
        <v>39000</v>
      </c>
      <c r="P51" s="37"/>
      <c r="Q51" s="37"/>
      <c r="R51" s="37">
        <v>4500</v>
      </c>
      <c r="S51" s="37">
        <v>3000</v>
      </c>
      <c r="T51" s="37"/>
      <c r="U51" s="37"/>
      <c r="V51" s="37">
        <v>43</v>
      </c>
      <c r="W51" s="37">
        <v>500</v>
      </c>
      <c r="X51" s="37"/>
      <c r="Y51" s="37"/>
      <c r="Z51" s="37"/>
      <c r="AA51" s="39">
        <v>75</v>
      </c>
      <c r="AB51" s="37"/>
      <c r="AC51" s="39">
        <f t="shared" si="4"/>
        <v>8118</v>
      </c>
      <c r="AD51" s="33">
        <v>5.73</v>
      </c>
      <c r="AE51" s="72">
        <v>8.25</v>
      </c>
      <c r="AF51" s="60" t="s">
        <v>342</v>
      </c>
      <c r="AG51" s="53">
        <v>6.74</v>
      </c>
      <c r="AH51" s="6">
        <v>7.35</v>
      </c>
      <c r="AI51" s="36" t="s">
        <v>319</v>
      </c>
      <c r="AJ51" s="20"/>
      <c r="AK51" s="21" t="e">
        <f>AJ51*#REF!</f>
        <v>#REF!</v>
      </c>
      <c r="AL51" s="1">
        <v>53</v>
      </c>
      <c r="AM51" s="1">
        <v>4</v>
      </c>
      <c r="AO51" s="121">
        <v>8.25</v>
      </c>
      <c r="AP51" s="131" t="s">
        <v>364</v>
      </c>
      <c r="AQ51" s="150"/>
      <c r="AR51" s="133">
        <f t="shared" si="2"/>
        <v>0</v>
      </c>
    </row>
    <row r="52" spans="1:44" ht="56.25">
      <c r="A52" s="75"/>
      <c r="B52" s="162"/>
      <c r="C52" s="162"/>
      <c r="D52" s="110" t="s">
        <v>436</v>
      </c>
      <c r="E52" s="12" t="s">
        <v>47</v>
      </c>
      <c r="F52" s="84" t="s">
        <v>121</v>
      </c>
      <c r="G52" s="85"/>
      <c r="H52" s="15">
        <v>2.8</v>
      </c>
      <c r="I52" s="15" t="s">
        <v>13</v>
      </c>
      <c r="J52" s="15"/>
      <c r="K52" s="15"/>
      <c r="L52" s="15" t="s">
        <v>0</v>
      </c>
      <c r="M52" s="15" t="s">
        <v>196</v>
      </c>
      <c r="N52" s="15" t="s">
        <v>13</v>
      </c>
      <c r="O52" s="123">
        <f t="shared" si="1"/>
        <v>4300</v>
      </c>
      <c r="P52" s="37"/>
      <c r="Q52" s="37"/>
      <c r="R52" s="37"/>
      <c r="S52" s="37"/>
      <c r="T52" s="37">
        <v>20</v>
      </c>
      <c r="U52" s="37"/>
      <c r="V52" s="37">
        <v>4</v>
      </c>
      <c r="W52" s="37">
        <v>500</v>
      </c>
      <c r="X52" s="37"/>
      <c r="Y52" s="37"/>
      <c r="Z52" s="37"/>
      <c r="AA52" s="39">
        <v>353</v>
      </c>
      <c r="AB52" s="37"/>
      <c r="AC52" s="39">
        <f t="shared" si="4"/>
        <v>877</v>
      </c>
      <c r="AD52" s="33">
        <v>24</v>
      </c>
      <c r="AE52" s="72">
        <v>23.65</v>
      </c>
      <c r="AF52" s="60" t="s">
        <v>342</v>
      </c>
      <c r="AG52" s="53">
        <v>21.59</v>
      </c>
      <c r="AH52" s="6">
        <v>24.5</v>
      </c>
      <c r="AI52" s="36" t="s">
        <v>310</v>
      </c>
      <c r="AJ52" s="20"/>
      <c r="AK52" s="21" t="e">
        <f>AJ52*#REF!</f>
        <v>#REF!</v>
      </c>
      <c r="AL52" s="1">
        <v>54</v>
      </c>
      <c r="AM52" s="1">
        <v>4</v>
      </c>
      <c r="AO52" s="121">
        <v>23.650000000000002</v>
      </c>
      <c r="AP52" s="131" t="s">
        <v>364</v>
      </c>
      <c r="AQ52" s="150"/>
      <c r="AR52" s="133">
        <f t="shared" si="2"/>
        <v>0</v>
      </c>
    </row>
    <row r="53" spans="1:44" ht="56.25">
      <c r="A53" s="75"/>
      <c r="B53" s="162"/>
      <c r="C53" s="162"/>
      <c r="D53" s="110" t="s">
        <v>437</v>
      </c>
      <c r="E53" s="12" t="s">
        <v>48</v>
      </c>
      <c r="F53" s="84" t="s">
        <v>122</v>
      </c>
      <c r="G53" s="85"/>
      <c r="H53" s="15">
        <v>6</v>
      </c>
      <c r="I53" s="15" t="s">
        <v>13</v>
      </c>
      <c r="J53" s="15"/>
      <c r="K53" s="15"/>
      <c r="L53" s="15" t="s">
        <v>0</v>
      </c>
      <c r="M53" s="15" t="s">
        <v>196</v>
      </c>
      <c r="N53" s="15" t="s">
        <v>13</v>
      </c>
      <c r="O53" s="123">
        <f t="shared" si="1"/>
        <v>52000</v>
      </c>
      <c r="P53" s="37"/>
      <c r="Q53" s="37">
        <v>2000</v>
      </c>
      <c r="R53" s="37">
        <v>3000</v>
      </c>
      <c r="S53" s="37">
        <v>4000</v>
      </c>
      <c r="T53" s="37"/>
      <c r="U53" s="37">
        <v>29</v>
      </c>
      <c r="V53" s="37">
        <v>1300</v>
      </c>
      <c r="W53" s="37">
        <v>500</v>
      </c>
      <c r="X53" s="37"/>
      <c r="Y53" s="37"/>
      <c r="Z53" s="37"/>
      <c r="AA53" s="39"/>
      <c r="AB53" s="37"/>
      <c r="AC53" s="39">
        <f t="shared" si="4"/>
        <v>10829</v>
      </c>
      <c r="AD53" s="33">
        <v>4.99</v>
      </c>
      <c r="AE53" s="60" t="s">
        <v>342</v>
      </c>
      <c r="AF53" s="60" t="s">
        <v>342</v>
      </c>
      <c r="AG53" s="53">
        <v>6.74</v>
      </c>
      <c r="AH53" s="6">
        <v>8.9</v>
      </c>
      <c r="AI53" s="36" t="s">
        <v>316</v>
      </c>
      <c r="AJ53" s="20"/>
      <c r="AK53" s="21" t="e">
        <f>AJ53*#REF!</f>
        <v>#REF!</v>
      </c>
      <c r="AL53" s="1">
        <v>55</v>
      </c>
      <c r="AM53" s="1">
        <v>4</v>
      </c>
      <c r="AO53" s="121">
        <v>5.99</v>
      </c>
      <c r="AP53" s="131" t="s">
        <v>393</v>
      </c>
      <c r="AQ53" s="150"/>
      <c r="AR53" s="133">
        <f t="shared" si="2"/>
        <v>0</v>
      </c>
    </row>
    <row r="54" spans="1:44" ht="56.25">
      <c r="A54" s="75"/>
      <c r="B54" s="162"/>
      <c r="C54" s="162"/>
      <c r="D54" s="110" t="s">
        <v>438</v>
      </c>
      <c r="E54" s="12" t="s">
        <v>49</v>
      </c>
      <c r="F54" s="84" t="s">
        <v>123</v>
      </c>
      <c r="G54" s="85"/>
      <c r="H54" s="15">
        <v>4</v>
      </c>
      <c r="I54" s="15" t="s">
        <v>13</v>
      </c>
      <c r="J54" s="15"/>
      <c r="K54" s="15"/>
      <c r="L54" s="15" t="s">
        <v>0</v>
      </c>
      <c r="M54" s="15" t="s">
        <v>196</v>
      </c>
      <c r="N54" s="15" t="s">
        <v>13</v>
      </c>
      <c r="O54" s="123">
        <f t="shared" si="1"/>
        <v>17300</v>
      </c>
      <c r="P54" s="37">
        <v>20</v>
      </c>
      <c r="Q54" s="37">
        <v>1500</v>
      </c>
      <c r="R54" s="37"/>
      <c r="S54" s="37">
        <v>1000</v>
      </c>
      <c r="T54" s="37"/>
      <c r="U54" s="37">
        <f>14+17</f>
        <v>31</v>
      </c>
      <c r="V54" s="37">
        <v>73</v>
      </c>
      <c r="W54" s="37">
        <v>500</v>
      </c>
      <c r="X54" s="37"/>
      <c r="Y54" s="37"/>
      <c r="Z54" s="37"/>
      <c r="AA54" s="39">
        <v>464.5</v>
      </c>
      <c r="AB54" s="37"/>
      <c r="AC54" s="39">
        <f t="shared" si="4"/>
        <v>3588.5</v>
      </c>
      <c r="AD54" s="33" t="s">
        <v>342</v>
      </c>
      <c r="AE54" s="72">
        <v>8.25</v>
      </c>
      <c r="AF54" s="60" t="s">
        <v>342</v>
      </c>
      <c r="AG54" s="53">
        <v>6.56</v>
      </c>
      <c r="AH54" s="6">
        <v>9.95</v>
      </c>
      <c r="AI54" s="36"/>
      <c r="AJ54" s="20"/>
      <c r="AK54" s="21" t="e">
        <f>AJ54*#REF!</f>
        <v>#REF!</v>
      </c>
      <c r="AL54" s="1">
        <v>56</v>
      </c>
      <c r="AM54" s="1">
        <v>4</v>
      </c>
      <c r="AO54" s="121">
        <v>8.25</v>
      </c>
      <c r="AP54" s="131" t="s">
        <v>364</v>
      </c>
      <c r="AQ54" s="150"/>
      <c r="AR54" s="133">
        <f t="shared" si="2"/>
        <v>0</v>
      </c>
    </row>
    <row r="55" spans="1:44" ht="56.25">
      <c r="A55" s="75"/>
      <c r="B55" s="162"/>
      <c r="C55" s="162"/>
      <c r="D55" s="110" t="s">
        <v>439</v>
      </c>
      <c r="E55" s="12" t="s">
        <v>50</v>
      </c>
      <c r="F55" s="84" t="s">
        <v>124</v>
      </c>
      <c r="G55" s="85"/>
      <c r="H55" s="15">
        <v>2.2</v>
      </c>
      <c r="I55" s="15" t="s">
        <v>13</v>
      </c>
      <c r="J55" s="15"/>
      <c r="K55" s="15"/>
      <c r="L55" s="15" t="s">
        <v>0</v>
      </c>
      <c r="M55" s="15" t="s">
        <v>196</v>
      </c>
      <c r="N55" s="15" t="s">
        <v>13</v>
      </c>
      <c r="O55" s="123">
        <f t="shared" si="1"/>
        <v>25300</v>
      </c>
      <c r="P55" s="37"/>
      <c r="Q55" s="37">
        <v>60</v>
      </c>
      <c r="R55" s="37"/>
      <c r="S55" s="37">
        <v>4000</v>
      </c>
      <c r="T55" s="37">
        <v>20</v>
      </c>
      <c r="U55" s="37">
        <f>22+110</f>
        <v>132</v>
      </c>
      <c r="V55" s="37">
        <v>493</v>
      </c>
      <c r="W55" s="37">
        <v>500</v>
      </c>
      <c r="X55" s="37"/>
      <c r="Y55" s="37"/>
      <c r="Z55" s="37"/>
      <c r="AA55" s="39">
        <v>64</v>
      </c>
      <c r="AB55" s="37"/>
      <c r="AC55" s="39">
        <f t="shared" si="4"/>
        <v>5269</v>
      </c>
      <c r="AD55" s="33">
        <v>6.49</v>
      </c>
      <c r="AE55" s="72">
        <v>8.25</v>
      </c>
      <c r="AF55" s="60" t="s">
        <v>342</v>
      </c>
      <c r="AG55" s="53" t="s">
        <v>342</v>
      </c>
      <c r="AH55" s="6">
        <v>9.85</v>
      </c>
      <c r="AI55" s="36" t="s">
        <v>317</v>
      </c>
      <c r="AJ55" s="20"/>
      <c r="AK55" s="21" t="e">
        <f>AJ55*#REF!</f>
        <v>#REF!</v>
      </c>
      <c r="AL55" s="1">
        <v>57</v>
      </c>
      <c r="AM55" s="1">
        <v>4</v>
      </c>
      <c r="AO55" s="121">
        <v>8.25</v>
      </c>
      <c r="AP55" s="131" t="s">
        <v>364</v>
      </c>
      <c r="AQ55" s="150"/>
      <c r="AR55" s="133">
        <f t="shared" si="2"/>
        <v>0</v>
      </c>
    </row>
    <row r="56" spans="1:44" ht="56.25">
      <c r="A56" s="75"/>
      <c r="B56" s="162"/>
      <c r="C56" s="162"/>
      <c r="D56" s="110" t="s">
        <v>440</v>
      </c>
      <c r="E56" s="14" t="s">
        <v>51</v>
      </c>
      <c r="F56" s="88" t="s">
        <v>125</v>
      </c>
      <c r="G56" s="89"/>
      <c r="H56" s="82">
        <v>30</v>
      </c>
      <c r="I56" s="82" t="s">
        <v>13</v>
      </c>
      <c r="J56" s="82"/>
      <c r="K56" s="82"/>
      <c r="L56" s="15" t="s">
        <v>0</v>
      </c>
      <c r="M56" s="15" t="s">
        <v>196</v>
      </c>
      <c r="N56" s="15" t="s">
        <v>13</v>
      </c>
      <c r="O56" s="123">
        <f t="shared" si="1"/>
        <v>2400</v>
      </c>
      <c r="P56" s="37"/>
      <c r="Q56" s="37"/>
      <c r="R56" s="37"/>
      <c r="S56" s="37"/>
      <c r="T56" s="37"/>
      <c r="U56" s="37"/>
      <c r="V56" s="37"/>
      <c r="W56" s="37">
        <v>500</v>
      </c>
      <c r="X56" s="37"/>
      <c r="Y56" s="37"/>
      <c r="Z56" s="37"/>
      <c r="AA56" s="39"/>
      <c r="AB56" s="37"/>
      <c r="AC56" s="39">
        <f t="shared" si="4"/>
        <v>500</v>
      </c>
      <c r="AD56" s="33" t="s">
        <v>342</v>
      </c>
      <c r="AE56" s="60" t="s">
        <v>342</v>
      </c>
      <c r="AF56" s="60" t="s">
        <v>342</v>
      </c>
      <c r="AG56" s="53">
        <v>6.59</v>
      </c>
      <c r="AH56" s="6">
        <v>8.7</v>
      </c>
      <c r="AI56" s="36"/>
      <c r="AJ56" s="20"/>
      <c r="AK56" s="21" t="e">
        <f>AJ56*#REF!</f>
        <v>#REF!</v>
      </c>
      <c r="AL56" s="1">
        <v>58</v>
      </c>
      <c r="AM56" s="1">
        <v>4</v>
      </c>
      <c r="AO56" s="121">
        <v>8.700000000000001</v>
      </c>
      <c r="AP56" s="131" t="s">
        <v>403</v>
      </c>
      <c r="AQ56" s="150"/>
      <c r="AR56" s="133">
        <f t="shared" si="2"/>
        <v>0</v>
      </c>
    </row>
    <row r="57" spans="1:44" ht="23.25" thickBot="1">
      <c r="A57" s="89"/>
      <c r="B57" s="94"/>
      <c r="C57" s="95"/>
      <c r="D57" s="110" t="s">
        <v>441</v>
      </c>
      <c r="E57" s="14" t="s">
        <v>256</v>
      </c>
      <c r="F57" s="14" t="s">
        <v>259</v>
      </c>
      <c r="G57" s="82"/>
      <c r="H57" s="82"/>
      <c r="I57" s="82"/>
      <c r="J57" s="82"/>
      <c r="K57" s="82"/>
      <c r="L57" s="82"/>
      <c r="M57" s="82"/>
      <c r="N57" s="82"/>
      <c r="O57" s="123">
        <f t="shared" si="1"/>
        <v>2800</v>
      </c>
      <c r="P57" s="37"/>
      <c r="Q57" s="44"/>
      <c r="R57" s="45"/>
      <c r="S57" s="45"/>
      <c r="T57" s="45"/>
      <c r="U57" s="45"/>
      <c r="V57" s="45">
        <v>576</v>
      </c>
      <c r="W57" s="45"/>
      <c r="X57" s="45"/>
      <c r="Y57" s="45"/>
      <c r="Z57" s="45"/>
      <c r="AA57" s="39"/>
      <c r="AB57" s="39"/>
      <c r="AC57" s="39">
        <f t="shared" si="4"/>
        <v>576</v>
      </c>
      <c r="AD57" s="33">
        <v>6.19</v>
      </c>
      <c r="AE57" s="60" t="s">
        <v>342</v>
      </c>
      <c r="AF57" s="60" t="s">
        <v>342</v>
      </c>
      <c r="AG57" s="53" t="s">
        <v>342</v>
      </c>
      <c r="AH57" s="6" t="s">
        <v>342</v>
      </c>
      <c r="AI57" s="36" t="s">
        <v>294</v>
      </c>
      <c r="AJ57" s="20"/>
      <c r="AK57" s="21"/>
      <c r="AL57" s="1">
        <v>59</v>
      </c>
      <c r="AM57" s="1">
        <v>4</v>
      </c>
      <c r="AO57" s="121">
        <v>7.43</v>
      </c>
      <c r="AP57" s="131" t="s">
        <v>393</v>
      </c>
      <c r="AQ57" s="150"/>
      <c r="AR57" s="133">
        <f t="shared" si="2"/>
        <v>0</v>
      </c>
    </row>
    <row r="58" spans="1:44" ht="30.75" customHeight="1" thickBot="1">
      <c r="A58" s="145" t="s">
        <v>170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 t="s">
        <v>342</v>
      </c>
      <c r="AF58" s="116" t="s">
        <v>342</v>
      </c>
      <c r="AG58" s="116"/>
      <c r="AH58" s="116"/>
      <c r="AI58" s="116"/>
      <c r="AJ58" s="116"/>
      <c r="AK58" s="116"/>
      <c r="AL58" s="116"/>
      <c r="AM58" s="116"/>
      <c r="AN58" s="116"/>
      <c r="AO58" s="116"/>
      <c r="AP58" s="131"/>
      <c r="AQ58" s="148"/>
      <c r="AR58" s="43"/>
    </row>
    <row r="59" spans="1:44" ht="45">
      <c r="A59" s="75"/>
      <c r="B59" s="168" t="s">
        <v>177</v>
      </c>
      <c r="C59" s="168" t="s">
        <v>178</v>
      </c>
      <c r="D59" s="110" t="s">
        <v>442</v>
      </c>
      <c r="E59" s="84" t="s">
        <v>52</v>
      </c>
      <c r="F59" s="84" t="s">
        <v>128</v>
      </c>
      <c r="G59" s="85"/>
      <c r="H59" s="85">
        <v>10</v>
      </c>
      <c r="I59" s="85" t="s">
        <v>13</v>
      </c>
      <c r="J59" s="85"/>
      <c r="K59" s="85"/>
      <c r="L59" s="15" t="s">
        <v>0</v>
      </c>
      <c r="M59" s="15" t="s">
        <v>196</v>
      </c>
      <c r="N59" s="15" t="s">
        <v>13</v>
      </c>
      <c r="O59" s="123">
        <f t="shared" si="1"/>
        <v>200</v>
      </c>
      <c r="P59" s="37"/>
      <c r="Q59" s="37"/>
      <c r="R59" s="37"/>
      <c r="S59" s="37"/>
      <c r="T59" s="37">
        <v>30</v>
      </c>
      <c r="U59" s="37"/>
      <c r="V59" s="37"/>
      <c r="W59" s="37"/>
      <c r="X59" s="37"/>
      <c r="Y59" s="37"/>
      <c r="Z59" s="37"/>
      <c r="AA59" s="39"/>
      <c r="AB59" s="37"/>
      <c r="AC59" s="39">
        <f aca="true" t="shared" si="5" ref="AC59:AC77">SUM(P59:AB59)</f>
        <v>30</v>
      </c>
      <c r="AD59" s="33" t="s">
        <v>342</v>
      </c>
      <c r="AE59" s="60" t="s">
        <v>342</v>
      </c>
      <c r="AF59" s="60" t="s">
        <v>342</v>
      </c>
      <c r="AG59" s="53" t="s">
        <v>342</v>
      </c>
      <c r="AH59" s="6">
        <v>7.6</v>
      </c>
      <c r="AI59" s="36"/>
      <c r="AJ59" s="20"/>
      <c r="AK59" s="21" t="e">
        <f>AJ59*#REF!</f>
        <v>#REF!</v>
      </c>
      <c r="AL59" s="1">
        <v>60</v>
      </c>
      <c r="AM59" s="1">
        <v>5</v>
      </c>
      <c r="AO59" s="121">
        <v>7.6000000000000005</v>
      </c>
      <c r="AP59" s="131" t="s">
        <v>403</v>
      </c>
      <c r="AQ59" s="150"/>
      <c r="AR59" s="133">
        <f t="shared" si="2"/>
        <v>0</v>
      </c>
    </row>
    <row r="60" spans="1:44" ht="45">
      <c r="A60" s="75"/>
      <c r="B60" s="163"/>
      <c r="C60" s="163"/>
      <c r="D60" s="110" t="s">
        <v>443</v>
      </c>
      <c r="E60" s="12" t="s">
        <v>53</v>
      </c>
      <c r="F60" s="12" t="s">
        <v>127</v>
      </c>
      <c r="G60" s="15"/>
      <c r="H60" s="15">
        <v>8</v>
      </c>
      <c r="I60" s="15" t="s">
        <v>13</v>
      </c>
      <c r="J60" s="15"/>
      <c r="K60" s="15"/>
      <c r="L60" s="15" t="s">
        <v>0</v>
      </c>
      <c r="M60" s="15" t="s">
        <v>196</v>
      </c>
      <c r="N60" s="15" t="s">
        <v>13</v>
      </c>
      <c r="O60" s="123">
        <f t="shared" si="1"/>
        <v>4800</v>
      </c>
      <c r="P60" s="37"/>
      <c r="Q60" s="37"/>
      <c r="R60" s="37"/>
      <c r="S60" s="37">
        <v>1000</v>
      </c>
      <c r="T60" s="37"/>
      <c r="U60" s="37"/>
      <c r="V60" s="37"/>
      <c r="W60" s="37"/>
      <c r="X60" s="37"/>
      <c r="Y60" s="37"/>
      <c r="Z60" s="37"/>
      <c r="AA60" s="39"/>
      <c r="AB60" s="37"/>
      <c r="AC60" s="39">
        <f t="shared" si="5"/>
        <v>1000</v>
      </c>
      <c r="AD60" s="33" t="s">
        <v>342</v>
      </c>
      <c r="AE60" s="60" t="s">
        <v>342</v>
      </c>
      <c r="AF60" s="60" t="s">
        <v>342</v>
      </c>
      <c r="AG60" s="53" t="s">
        <v>342</v>
      </c>
      <c r="AH60" s="6">
        <v>7.6</v>
      </c>
      <c r="AI60" s="36"/>
      <c r="AJ60" s="20"/>
      <c r="AK60" s="21" t="e">
        <f>AJ60*#REF!</f>
        <v>#REF!</v>
      </c>
      <c r="AL60" s="1">
        <v>61</v>
      </c>
      <c r="AM60" s="1">
        <v>5</v>
      </c>
      <c r="AO60" s="121">
        <v>7.6000000000000005</v>
      </c>
      <c r="AP60" s="131" t="s">
        <v>403</v>
      </c>
      <c r="AQ60" s="150"/>
      <c r="AR60" s="133">
        <f t="shared" si="2"/>
        <v>0</v>
      </c>
    </row>
    <row r="61" spans="1:44" ht="45">
      <c r="A61" s="75"/>
      <c r="B61" s="165" t="s">
        <v>179</v>
      </c>
      <c r="C61" s="165" t="s">
        <v>180</v>
      </c>
      <c r="D61" s="110" t="s">
        <v>444</v>
      </c>
      <c r="E61" s="12" t="s">
        <v>53</v>
      </c>
      <c r="F61" s="12" t="s">
        <v>127</v>
      </c>
      <c r="G61" s="15"/>
      <c r="H61" s="15">
        <v>6</v>
      </c>
      <c r="I61" s="15" t="s">
        <v>13</v>
      </c>
      <c r="J61" s="15"/>
      <c r="K61" s="15"/>
      <c r="L61" s="15" t="s">
        <v>0</v>
      </c>
      <c r="M61" s="15" t="s">
        <v>196</v>
      </c>
      <c r="N61" s="15" t="s">
        <v>13</v>
      </c>
      <c r="O61" s="123">
        <f t="shared" si="1"/>
        <v>7900</v>
      </c>
      <c r="P61" s="37"/>
      <c r="Q61" s="37"/>
      <c r="R61" s="37"/>
      <c r="S61" s="37"/>
      <c r="T61" s="37"/>
      <c r="U61" s="37"/>
      <c r="V61" s="37"/>
      <c r="W61" s="37">
        <v>500</v>
      </c>
      <c r="X61" s="37"/>
      <c r="Y61" s="37"/>
      <c r="Z61" s="37"/>
      <c r="AA61" s="39">
        <v>1126.5</v>
      </c>
      <c r="AB61" s="37"/>
      <c r="AC61" s="39">
        <f t="shared" si="5"/>
        <v>1626.5</v>
      </c>
      <c r="AD61" s="33">
        <v>6.31</v>
      </c>
      <c r="AE61" s="72">
        <v>6.38</v>
      </c>
      <c r="AF61" s="60" t="s">
        <v>342</v>
      </c>
      <c r="AG61" s="53" t="s">
        <v>342</v>
      </c>
      <c r="AH61" s="6">
        <v>9.75</v>
      </c>
      <c r="AI61" s="36" t="s">
        <v>315</v>
      </c>
      <c r="AJ61" s="20"/>
      <c r="AK61" s="21" t="e">
        <f>AJ61*#REF!</f>
        <v>#REF!</v>
      </c>
      <c r="AL61" s="1">
        <v>62</v>
      </c>
      <c r="AM61" s="1">
        <v>5</v>
      </c>
      <c r="AO61" s="121">
        <v>6.38</v>
      </c>
      <c r="AP61" s="131" t="s">
        <v>364</v>
      </c>
      <c r="AQ61" s="150"/>
      <c r="AR61" s="133">
        <f t="shared" si="2"/>
        <v>0</v>
      </c>
    </row>
    <row r="62" spans="1:44" ht="45">
      <c r="A62" s="75"/>
      <c r="B62" s="163"/>
      <c r="C62" s="163"/>
      <c r="D62" s="110" t="s">
        <v>445</v>
      </c>
      <c r="E62" s="12" t="s">
        <v>52</v>
      </c>
      <c r="F62" s="12" t="s">
        <v>126</v>
      </c>
      <c r="G62" s="15"/>
      <c r="H62" s="15">
        <v>3</v>
      </c>
      <c r="I62" s="15" t="s">
        <v>13</v>
      </c>
      <c r="J62" s="15"/>
      <c r="K62" s="15"/>
      <c r="L62" s="15" t="s">
        <v>0</v>
      </c>
      <c r="M62" s="15" t="s">
        <v>196</v>
      </c>
      <c r="N62" s="15" t="s">
        <v>13</v>
      </c>
      <c r="O62" s="123">
        <f t="shared" si="1"/>
        <v>10100</v>
      </c>
      <c r="P62" s="37"/>
      <c r="Q62" s="37"/>
      <c r="R62" s="37"/>
      <c r="S62" s="37"/>
      <c r="T62" s="37"/>
      <c r="U62" s="37"/>
      <c r="V62" s="37">
        <v>195</v>
      </c>
      <c r="W62" s="37">
        <v>500</v>
      </c>
      <c r="X62" s="37"/>
      <c r="Y62" s="37"/>
      <c r="Z62" s="37"/>
      <c r="AA62" s="39">
        <v>1397.5</v>
      </c>
      <c r="AB62" s="37"/>
      <c r="AC62" s="39">
        <f t="shared" si="5"/>
        <v>2092.5</v>
      </c>
      <c r="AD62" s="33">
        <v>6.31</v>
      </c>
      <c r="AE62" s="72">
        <v>6.7</v>
      </c>
      <c r="AF62" s="60" t="s">
        <v>342</v>
      </c>
      <c r="AG62" s="53" t="s">
        <v>342</v>
      </c>
      <c r="AH62" s="6">
        <v>10.4</v>
      </c>
      <c r="AI62" s="36" t="s">
        <v>314</v>
      </c>
      <c r="AJ62" s="20"/>
      <c r="AK62" s="21" t="e">
        <f>AJ62*#REF!</f>
        <v>#REF!</v>
      </c>
      <c r="AL62" s="1">
        <v>63</v>
      </c>
      <c r="AM62" s="1">
        <v>5</v>
      </c>
      <c r="AO62" s="121">
        <v>6.7</v>
      </c>
      <c r="AP62" s="131" t="s">
        <v>364</v>
      </c>
      <c r="AQ62" s="150"/>
      <c r="AR62" s="133">
        <f t="shared" si="2"/>
        <v>0</v>
      </c>
    </row>
    <row r="63" spans="1:44" ht="45">
      <c r="A63" s="75"/>
      <c r="B63" s="76"/>
      <c r="C63" s="76"/>
      <c r="D63" s="110" t="s">
        <v>446</v>
      </c>
      <c r="E63" s="12" t="s">
        <v>230</v>
      </c>
      <c r="F63" s="12" t="s">
        <v>231</v>
      </c>
      <c r="G63" s="15"/>
      <c r="H63" s="15"/>
      <c r="I63" s="15"/>
      <c r="J63" s="15"/>
      <c r="K63" s="15"/>
      <c r="L63" s="15" t="s">
        <v>0</v>
      </c>
      <c r="M63" s="15" t="s">
        <v>196</v>
      </c>
      <c r="N63" s="15" t="s">
        <v>13</v>
      </c>
      <c r="O63" s="123">
        <f t="shared" si="1"/>
        <v>8900</v>
      </c>
      <c r="P63" s="37"/>
      <c r="Q63" s="37">
        <v>1850</v>
      </c>
      <c r="R63" s="37"/>
      <c r="S63" s="37"/>
      <c r="T63" s="37"/>
      <c r="U63" s="37"/>
      <c r="V63" s="37"/>
      <c r="W63" s="37"/>
      <c r="X63" s="37"/>
      <c r="Y63" s="37"/>
      <c r="Z63" s="37"/>
      <c r="AA63" s="39"/>
      <c r="AB63" s="37"/>
      <c r="AC63" s="39">
        <f t="shared" si="5"/>
        <v>1850</v>
      </c>
      <c r="AD63" s="33" t="s">
        <v>342</v>
      </c>
      <c r="AE63" s="60" t="s">
        <v>342</v>
      </c>
      <c r="AF63" s="60" t="s">
        <v>342</v>
      </c>
      <c r="AG63" s="53" t="s">
        <v>342</v>
      </c>
      <c r="AH63" s="6" t="s">
        <v>342</v>
      </c>
      <c r="AI63" s="36"/>
      <c r="AJ63" s="20"/>
      <c r="AK63" s="21"/>
      <c r="AL63" s="1">
        <v>64</v>
      </c>
      <c r="AM63" s="1">
        <v>5</v>
      </c>
      <c r="AO63" s="121">
        <v>8.7</v>
      </c>
      <c r="AP63" s="131" t="s">
        <v>447</v>
      </c>
      <c r="AQ63" s="150"/>
      <c r="AR63" s="133">
        <f t="shared" si="2"/>
        <v>0</v>
      </c>
    </row>
    <row r="64" spans="1:44" ht="15">
      <c r="A64" s="75"/>
      <c r="B64" s="76"/>
      <c r="C64" s="76"/>
      <c r="D64" s="110" t="s">
        <v>448</v>
      </c>
      <c r="E64" s="79" t="s">
        <v>335</v>
      </c>
      <c r="F64" s="79" t="s">
        <v>336</v>
      </c>
      <c r="G64" s="80"/>
      <c r="H64" s="80">
        <v>6</v>
      </c>
      <c r="I64" s="80" t="s">
        <v>13</v>
      </c>
      <c r="J64" s="80"/>
      <c r="K64" s="80"/>
      <c r="L64" s="80"/>
      <c r="M64" s="80"/>
      <c r="N64" s="80" t="s">
        <v>13</v>
      </c>
      <c r="O64" s="123">
        <f t="shared" si="1"/>
        <v>1300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9">
        <v>252</v>
      </c>
      <c r="AB64" s="37"/>
      <c r="AC64" s="39">
        <f t="shared" si="5"/>
        <v>252</v>
      </c>
      <c r="AD64" s="33" t="s">
        <v>342</v>
      </c>
      <c r="AE64" s="72">
        <v>6.27</v>
      </c>
      <c r="AF64" s="60" t="s">
        <v>342</v>
      </c>
      <c r="AG64" s="53" t="s">
        <v>342</v>
      </c>
      <c r="AH64" s="6" t="s">
        <v>342</v>
      </c>
      <c r="AI64" s="36"/>
      <c r="AJ64" s="20"/>
      <c r="AK64" s="21"/>
      <c r="AL64" s="1">
        <v>65</v>
      </c>
      <c r="AM64" s="1">
        <v>5</v>
      </c>
      <c r="AO64" s="121">
        <v>6.2700000000000005</v>
      </c>
      <c r="AP64" s="131" t="s">
        <v>364</v>
      </c>
      <c r="AQ64" s="150"/>
      <c r="AR64" s="133">
        <f t="shared" si="2"/>
        <v>0</v>
      </c>
    </row>
    <row r="65" spans="1:44" ht="11.25">
      <c r="A65" s="92"/>
      <c r="B65" s="81" t="s">
        <v>195</v>
      </c>
      <c r="C65" s="81" t="s">
        <v>181</v>
      </c>
      <c r="D65" s="110" t="s">
        <v>449</v>
      </c>
      <c r="E65" s="12" t="s">
        <v>15</v>
      </c>
      <c r="F65" s="12" t="s">
        <v>90</v>
      </c>
      <c r="G65" s="15"/>
      <c r="H65" s="15">
        <v>1</v>
      </c>
      <c r="I65" s="15" t="s">
        <v>13</v>
      </c>
      <c r="J65" s="15"/>
      <c r="K65" s="15"/>
      <c r="L65" s="15" t="s">
        <v>0</v>
      </c>
      <c r="M65" s="15" t="s">
        <v>196</v>
      </c>
      <c r="N65" s="15" t="s">
        <v>13</v>
      </c>
      <c r="O65" s="123">
        <f t="shared" si="1"/>
        <v>600</v>
      </c>
      <c r="P65" s="37"/>
      <c r="Q65" s="37">
        <v>60</v>
      </c>
      <c r="R65" s="37"/>
      <c r="S65" s="37"/>
      <c r="T65" s="37"/>
      <c r="U65" s="37"/>
      <c r="V65" s="37"/>
      <c r="W65" s="37"/>
      <c r="X65" s="37"/>
      <c r="Y65" s="37"/>
      <c r="Z65" s="37"/>
      <c r="AA65" s="39">
        <v>60</v>
      </c>
      <c r="AB65" s="37"/>
      <c r="AC65" s="39">
        <f t="shared" si="5"/>
        <v>120</v>
      </c>
      <c r="AD65" s="33" t="s">
        <v>342</v>
      </c>
      <c r="AE65" s="72">
        <v>13.2</v>
      </c>
      <c r="AF65" s="60" t="s">
        <v>342</v>
      </c>
      <c r="AG65" s="53" t="s">
        <v>342</v>
      </c>
      <c r="AH65" s="6">
        <v>16.91</v>
      </c>
      <c r="AI65" s="36"/>
      <c r="AJ65" s="20"/>
      <c r="AK65" s="21" t="e">
        <f>AJ65*#REF!</f>
        <v>#REF!</v>
      </c>
      <c r="AL65" s="1">
        <v>66</v>
      </c>
      <c r="AM65" s="1">
        <v>5</v>
      </c>
      <c r="AO65" s="121">
        <v>13.200000000000001</v>
      </c>
      <c r="AP65" s="131" t="s">
        <v>364</v>
      </c>
      <c r="AQ65" s="150"/>
      <c r="AR65" s="133">
        <f t="shared" si="2"/>
        <v>0</v>
      </c>
    </row>
    <row r="66" spans="1:44" ht="45">
      <c r="A66" s="75"/>
      <c r="B66" s="164" t="s">
        <v>182</v>
      </c>
      <c r="C66" s="164" t="s">
        <v>183</v>
      </c>
      <c r="D66" s="110" t="s">
        <v>450</v>
      </c>
      <c r="E66" s="12" t="s">
        <v>55</v>
      </c>
      <c r="F66" s="12" t="s">
        <v>129</v>
      </c>
      <c r="G66" s="15"/>
      <c r="H66" s="15">
        <v>15</v>
      </c>
      <c r="I66" s="15" t="s">
        <v>13</v>
      </c>
      <c r="J66" s="15"/>
      <c r="K66" s="15"/>
      <c r="L66" s="15" t="s">
        <v>0</v>
      </c>
      <c r="M66" s="15" t="s">
        <v>196</v>
      </c>
      <c r="N66" s="15" t="s">
        <v>13</v>
      </c>
      <c r="O66" s="123">
        <f t="shared" si="1"/>
        <v>2500</v>
      </c>
      <c r="P66" s="37"/>
      <c r="Q66" s="37"/>
      <c r="R66" s="37"/>
      <c r="S66" s="37"/>
      <c r="T66" s="37"/>
      <c r="U66" s="37"/>
      <c r="V66" s="37">
        <v>16</v>
      </c>
      <c r="W66" s="37">
        <v>500</v>
      </c>
      <c r="X66" s="37"/>
      <c r="Y66" s="37"/>
      <c r="Z66" s="37"/>
      <c r="AA66" s="39"/>
      <c r="AB66" s="37"/>
      <c r="AC66" s="39">
        <f t="shared" si="5"/>
        <v>516</v>
      </c>
      <c r="AD66" s="33" t="s">
        <v>342</v>
      </c>
      <c r="AE66" s="60" t="s">
        <v>342</v>
      </c>
      <c r="AF66" s="60" t="s">
        <v>342</v>
      </c>
      <c r="AG66" s="53" t="s">
        <v>342</v>
      </c>
      <c r="AH66" s="6">
        <v>13.65</v>
      </c>
      <c r="AI66" s="36"/>
      <c r="AJ66" s="20"/>
      <c r="AK66" s="21" t="e">
        <f>AJ66*#REF!</f>
        <v>#REF!</v>
      </c>
      <c r="AL66" s="1">
        <v>67</v>
      </c>
      <c r="AM66" s="1">
        <v>5</v>
      </c>
      <c r="AO66" s="121">
        <v>13.65</v>
      </c>
      <c r="AP66" s="131" t="s">
        <v>403</v>
      </c>
      <c r="AQ66" s="150"/>
      <c r="AR66" s="133">
        <f t="shared" si="2"/>
        <v>0</v>
      </c>
    </row>
    <row r="67" spans="1:44" ht="45">
      <c r="A67" s="75"/>
      <c r="B67" s="162"/>
      <c r="C67" s="162"/>
      <c r="D67" s="110" t="s">
        <v>451</v>
      </c>
      <c r="E67" s="12" t="s">
        <v>56</v>
      </c>
      <c r="F67" s="12" t="s">
        <v>233</v>
      </c>
      <c r="G67" s="15"/>
      <c r="H67" s="15">
        <v>4</v>
      </c>
      <c r="I67" s="15" t="s">
        <v>13</v>
      </c>
      <c r="J67" s="15"/>
      <c r="K67" s="15"/>
      <c r="L67" s="15" t="s">
        <v>0</v>
      </c>
      <c r="M67" s="15" t="s">
        <v>196</v>
      </c>
      <c r="N67" s="15" t="s">
        <v>13</v>
      </c>
      <c r="O67" s="123">
        <f t="shared" si="1"/>
        <v>43500</v>
      </c>
      <c r="P67" s="37"/>
      <c r="Q67" s="37">
        <v>650</v>
      </c>
      <c r="R67" s="37">
        <v>5500</v>
      </c>
      <c r="S67" s="37">
        <v>2000</v>
      </c>
      <c r="T67" s="37"/>
      <c r="U67" s="37">
        <v>75.52</v>
      </c>
      <c r="V67" s="37">
        <v>224</v>
      </c>
      <c r="W67" s="37">
        <v>500</v>
      </c>
      <c r="X67" s="37"/>
      <c r="Y67" s="37"/>
      <c r="Z67" s="37"/>
      <c r="AA67" s="39">
        <v>110.5</v>
      </c>
      <c r="AB67" s="37"/>
      <c r="AC67" s="39">
        <f t="shared" si="5"/>
        <v>9060.02</v>
      </c>
      <c r="AD67" s="33">
        <v>10.29</v>
      </c>
      <c r="AE67" s="72">
        <v>11</v>
      </c>
      <c r="AF67" s="60" t="s">
        <v>342</v>
      </c>
      <c r="AG67" s="53">
        <v>11.49</v>
      </c>
      <c r="AH67" s="6">
        <v>18.85</v>
      </c>
      <c r="AI67" s="36" t="s">
        <v>311</v>
      </c>
      <c r="AJ67" s="20"/>
      <c r="AK67" s="21" t="e">
        <f>AJ67*#REF!</f>
        <v>#REF!</v>
      </c>
      <c r="AL67" s="1">
        <v>68</v>
      </c>
      <c r="AM67" s="1">
        <v>5</v>
      </c>
      <c r="AO67" s="121">
        <v>11</v>
      </c>
      <c r="AP67" s="131" t="s">
        <v>364</v>
      </c>
      <c r="AQ67" s="150"/>
      <c r="AR67" s="133">
        <f t="shared" si="2"/>
        <v>0</v>
      </c>
    </row>
    <row r="68" spans="1:44" ht="45">
      <c r="A68" s="75"/>
      <c r="B68" s="162"/>
      <c r="C68" s="162"/>
      <c r="D68" s="110" t="s">
        <v>452</v>
      </c>
      <c r="E68" s="12" t="s">
        <v>219</v>
      </c>
      <c r="F68" s="12" t="s">
        <v>130</v>
      </c>
      <c r="G68" s="15"/>
      <c r="H68" s="15">
        <v>7</v>
      </c>
      <c r="I68" s="15" t="s">
        <v>13</v>
      </c>
      <c r="J68" s="15"/>
      <c r="K68" s="15"/>
      <c r="L68" s="15" t="s">
        <v>0</v>
      </c>
      <c r="M68" s="15" t="s">
        <v>196</v>
      </c>
      <c r="N68" s="15" t="s">
        <v>13</v>
      </c>
      <c r="O68" s="123">
        <f t="shared" si="1"/>
        <v>73800</v>
      </c>
      <c r="P68" s="37">
        <v>1500</v>
      </c>
      <c r="Q68" s="37">
        <v>3120</v>
      </c>
      <c r="R68" s="37">
        <v>8000</v>
      </c>
      <c r="S68" s="37">
        <v>2000</v>
      </c>
      <c r="T68" s="37"/>
      <c r="U68" s="37"/>
      <c r="V68" s="37">
        <v>99</v>
      </c>
      <c r="W68" s="37">
        <v>500</v>
      </c>
      <c r="X68" s="37"/>
      <c r="Y68" s="37"/>
      <c r="Z68" s="37"/>
      <c r="AA68" s="39">
        <v>144</v>
      </c>
      <c r="AB68" s="37"/>
      <c r="AC68" s="39">
        <f t="shared" si="5"/>
        <v>15363</v>
      </c>
      <c r="AD68" s="33">
        <v>7.91</v>
      </c>
      <c r="AE68" s="72">
        <v>9.35</v>
      </c>
      <c r="AF68" s="60" t="s">
        <v>342</v>
      </c>
      <c r="AG68" s="53">
        <v>8.62</v>
      </c>
      <c r="AH68" s="6">
        <v>14.1</v>
      </c>
      <c r="AI68" s="36" t="s">
        <v>313</v>
      </c>
      <c r="AJ68" s="20"/>
      <c r="AK68" s="21" t="e">
        <f>AJ68*#REF!</f>
        <v>#REF!</v>
      </c>
      <c r="AL68" s="1">
        <v>69</v>
      </c>
      <c r="AM68" s="1">
        <v>5</v>
      </c>
      <c r="AO68" s="121">
        <v>9.35</v>
      </c>
      <c r="AP68" s="131" t="s">
        <v>364</v>
      </c>
      <c r="AQ68" s="150"/>
      <c r="AR68" s="133">
        <f t="shared" si="2"/>
        <v>0</v>
      </c>
    </row>
    <row r="69" spans="1:44" ht="45">
      <c r="A69" s="75"/>
      <c r="B69" s="162"/>
      <c r="C69" s="162"/>
      <c r="D69" s="110" t="s">
        <v>453</v>
      </c>
      <c r="E69" s="12" t="s">
        <v>57</v>
      </c>
      <c r="F69" s="12" t="s">
        <v>131</v>
      </c>
      <c r="G69" s="15"/>
      <c r="H69" s="15">
        <v>3</v>
      </c>
      <c r="I69" s="15" t="s">
        <v>13</v>
      </c>
      <c r="J69" s="15"/>
      <c r="K69" s="15"/>
      <c r="L69" s="15" t="s">
        <v>0</v>
      </c>
      <c r="M69" s="15" t="s">
        <v>196</v>
      </c>
      <c r="N69" s="15" t="s">
        <v>13</v>
      </c>
      <c r="O69" s="123">
        <f aca="true" t="shared" si="6" ref="O69:O132">_xlfn.CEILING.MATH((AC69*4)*1.2,100)</f>
        <v>34400</v>
      </c>
      <c r="P69" s="37">
        <v>60</v>
      </c>
      <c r="Q69" s="37">
        <v>530</v>
      </c>
      <c r="R69" s="37"/>
      <c r="S69" s="37">
        <v>4000</v>
      </c>
      <c r="T69" s="37">
        <v>30</v>
      </c>
      <c r="U69" s="37">
        <v>10.71</v>
      </c>
      <c r="V69" s="37">
        <v>895</v>
      </c>
      <c r="W69" s="37">
        <v>500</v>
      </c>
      <c r="X69" s="37"/>
      <c r="Y69" s="37">
        <v>370</v>
      </c>
      <c r="Z69" s="37"/>
      <c r="AA69" s="39">
        <v>756</v>
      </c>
      <c r="AB69" s="37"/>
      <c r="AC69" s="39">
        <f t="shared" si="5"/>
        <v>7151.71</v>
      </c>
      <c r="AD69" s="33" t="s">
        <v>342</v>
      </c>
      <c r="AE69" s="72">
        <v>10.7</v>
      </c>
      <c r="AF69" s="60" t="s">
        <v>342</v>
      </c>
      <c r="AG69" s="53">
        <v>9.55</v>
      </c>
      <c r="AH69" s="6">
        <v>16.2</v>
      </c>
      <c r="AI69" s="36"/>
      <c r="AJ69" s="20"/>
      <c r="AK69" s="21" t="e">
        <f>AJ69*#REF!</f>
        <v>#REF!</v>
      </c>
      <c r="AL69" s="1">
        <v>70</v>
      </c>
      <c r="AM69" s="1">
        <v>5</v>
      </c>
      <c r="AO69" s="121">
        <v>10.700000000000001</v>
      </c>
      <c r="AP69" s="131" t="s">
        <v>364</v>
      </c>
      <c r="AQ69" s="150"/>
      <c r="AR69" s="133">
        <f aca="true" t="shared" si="7" ref="AR69:AR131">+AQ69*O69</f>
        <v>0</v>
      </c>
    </row>
    <row r="70" spans="1:44" ht="45">
      <c r="A70" s="77"/>
      <c r="B70" s="162"/>
      <c r="C70" s="162"/>
      <c r="D70" s="110" t="s">
        <v>454</v>
      </c>
      <c r="E70" s="79" t="s">
        <v>57</v>
      </c>
      <c r="F70" s="79" t="s">
        <v>386</v>
      </c>
      <c r="G70" s="80"/>
      <c r="H70" s="80">
        <v>1.5</v>
      </c>
      <c r="I70" s="80" t="s">
        <v>13</v>
      </c>
      <c r="J70" s="80"/>
      <c r="K70" s="80"/>
      <c r="L70" s="80"/>
      <c r="M70" s="80"/>
      <c r="N70" s="15" t="s">
        <v>13</v>
      </c>
      <c r="O70" s="123">
        <f t="shared" si="6"/>
        <v>1900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39">
        <v>388</v>
      </c>
      <c r="AB70" s="56"/>
      <c r="AC70" s="58">
        <f t="shared" si="5"/>
        <v>388</v>
      </c>
      <c r="AD70" s="59"/>
      <c r="AE70" s="72">
        <v>11.55</v>
      </c>
      <c r="AF70" s="60" t="s">
        <v>342</v>
      </c>
      <c r="AG70" s="61"/>
      <c r="AH70" s="62"/>
      <c r="AI70" s="63"/>
      <c r="AJ70" s="64"/>
      <c r="AK70" s="66"/>
      <c r="AL70" s="1">
        <v>71</v>
      </c>
      <c r="AM70" s="1">
        <v>5</v>
      </c>
      <c r="AO70" s="121">
        <v>11.55</v>
      </c>
      <c r="AP70" s="131" t="s">
        <v>364</v>
      </c>
      <c r="AQ70" s="150"/>
      <c r="AR70" s="133">
        <f t="shared" si="7"/>
        <v>0</v>
      </c>
    </row>
    <row r="71" spans="1:44" ht="45">
      <c r="A71" s="75"/>
      <c r="B71" s="162"/>
      <c r="C71" s="162"/>
      <c r="D71" s="110" t="s">
        <v>455</v>
      </c>
      <c r="E71" s="12" t="s">
        <v>58</v>
      </c>
      <c r="F71" s="12" t="s">
        <v>132</v>
      </c>
      <c r="G71" s="15"/>
      <c r="H71" s="15">
        <v>2</v>
      </c>
      <c r="I71" s="15" t="s">
        <v>13</v>
      </c>
      <c r="J71" s="15"/>
      <c r="K71" s="15"/>
      <c r="L71" s="15" t="s">
        <v>0</v>
      </c>
      <c r="M71" s="15" t="s">
        <v>196</v>
      </c>
      <c r="N71" s="15" t="s">
        <v>13</v>
      </c>
      <c r="O71" s="123">
        <f t="shared" si="6"/>
        <v>24600</v>
      </c>
      <c r="P71" s="37">
        <v>100</v>
      </c>
      <c r="Q71" s="37">
        <v>2000</v>
      </c>
      <c r="R71" s="37">
        <v>100</v>
      </c>
      <c r="S71" s="37">
        <v>2000</v>
      </c>
      <c r="T71" s="37"/>
      <c r="U71" s="37"/>
      <c r="V71" s="37">
        <v>152</v>
      </c>
      <c r="W71" s="37">
        <v>500</v>
      </c>
      <c r="X71" s="37"/>
      <c r="Y71" s="37"/>
      <c r="Z71" s="37"/>
      <c r="AA71" s="39">
        <v>266.5</v>
      </c>
      <c r="AB71" s="37"/>
      <c r="AC71" s="39">
        <f t="shared" si="5"/>
        <v>5118.5</v>
      </c>
      <c r="AD71" s="33" t="s">
        <v>342</v>
      </c>
      <c r="AE71" s="72">
        <v>11.35</v>
      </c>
      <c r="AF71" s="60" t="s">
        <v>342</v>
      </c>
      <c r="AG71" s="53">
        <v>10.67</v>
      </c>
      <c r="AH71" s="6">
        <v>16.2</v>
      </c>
      <c r="AI71" s="36"/>
      <c r="AJ71" s="20"/>
      <c r="AK71" s="21" t="e">
        <f>AJ71*#REF!</f>
        <v>#REF!</v>
      </c>
      <c r="AL71" s="1">
        <v>72</v>
      </c>
      <c r="AM71" s="1">
        <v>5</v>
      </c>
      <c r="AO71" s="121">
        <v>11.35</v>
      </c>
      <c r="AP71" s="131" t="s">
        <v>364</v>
      </c>
      <c r="AQ71" s="150"/>
      <c r="AR71" s="133">
        <f t="shared" si="7"/>
        <v>0</v>
      </c>
    </row>
    <row r="72" spans="1:44" ht="45">
      <c r="A72" s="77"/>
      <c r="B72" s="162"/>
      <c r="C72" s="162"/>
      <c r="D72" s="110" t="s">
        <v>456</v>
      </c>
      <c r="E72" s="79" t="s">
        <v>350</v>
      </c>
      <c r="F72" s="79" t="s">
        <v>387</v>
      </c>
      <c r="G72" s="80"/>
      <c r="H72" s="80">
        <v>1.5</v>
      </c>
      <c r="I72" s="80" t="s">
        <v>13</v>
      </c>
      <c r="J72" s="80"/>
      <c r="K72" s="80"/>
      <c r="L72" s="80"/>
      <c r="M72" s="80"/>
      <c r="N72" s="15" t="s">
        <v>13</v>
      </c>
      <c r="O72" s="123">
        <f t="shared" si="6"/>
        <v>2000</v>
      </c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39">
        <v>400</v>
      </c>
      <c r="AB72" s="56"/>
      <c r="AC72" s="58">
        <f t="shared" si="5"/>
        <v>400</v>
      </c>
      <c r="AD72" s="59"/>
      <c r="AE72" s="72">
        <v>11.55</v>
      </c>
      <c r="AF72" s="60" t="s">
        <v>342</v>
      </c>
      <c r="AG72" s="61"/>
      <c r="AH72" s="62"/>
      <c r="AI72" s="63"/>
      <c r="AJ72" s="64"/>
      <c r="AK72" s="66"/>
      <c r="AL72" s="1">
        <v>73</v>
      </c>
      <c r="AM72" s="1">
        <v>5</v>
      </c>
      <c r="AO72" s="121">
        <v>11.55</v>
      </c>
      <c r="AP72" s="131" t="s">
        <v>364</v>
      </c>
      <c r="AQ72" s="150"/>
      <c r="AR72" s="133">
        <f t="shared" si="7"/>
        <v>0</v>
      </c>
    </row>
    <row r="73" spans="1:44" ht="45">
      <c r="A73" s="75"/>
      <c r="B73" s="162"/>
      <c r="C73" s="162"/>
      <c r="D73" s="110" t="s">
        <v>457</v>
      </c>
      <c r="E73" s="12" t="s">
        <v>59</v>
      </c>
      <c r="F73" s="12" t="s">
        <v>133</v>
      </c>
      <c r="G73" s="15"/>
      <c r="H73" s="15">
        <v>1</v>
      </c>
      <c r="I73" s="15" t="s">
        <v>13</v>
      </c>
      <c r="J73" s="15"/>
      <c r="K73" s="15"/>
      <c r="L73" s="15" t="s">
        <v>0</v>
      </c>
      <c r="M73" s="15" t="s">
        <v>196</v>
      </c>
      <c r="N73" s="15" t="s">
        <v>13</v>
      </c>
      <c r="O73" s="123">
        <f t="shared" si="6"/>
        <v>4500</v>
      </c>
      <c r="P73" s="37"/>
      <c r="Q73" s="37"/>
      <c r="R73" s="37"/>
      <c r="S73" s="37"/>
      <c r="T73" s="37"/>
      <c r="U73" s="37"/>
      <c r="V73" s="37">
        <v>426</v>
      </c>
      <c r="W73" s="37">
        <v>500</v>
      </c>
      <c r="X73" s="37"/>
      <c r="Y73" s="37"/>
      <c r="Z73" s="37"/>
      <c r="AA73" s="39"/>
      <c r="AB73" s="37"/>
      <c r="AC73" s="39">
        <f t="shared" si="5"/>
        <v>926</v>
      </c>
      <c r="AD73" s="33">
        <v>10.4</v>
      </c>
      <c r="AE73" s="60" t="s">
        <v>342</v>
      </c>
      <c r="AF73" s="60" t="s">
        <v>342</v>
      </c>
      <c r="AG73" s="53">
        <v>11.36</v>
      </c>
      <c r="AH73" s="6">
        <v>16.55</v>
      </c>
      <c r="AI73" s="36" t="s">
        <v>312</v>
      </c>
      <c r="AJ73" s="20"/>
      <c r="AK73" s="21" t="e">
        <f>AJ73*#REF!</f>
        <v>#REF!</v>
      </c>
      <c r="AL73" s="1">
        <v>74</v>
      </c>
      <c r="AM73" s="1">
        <v>5</v>
      </c>
      <c r="AO73" s="121">
        <v>12.48</v>
      </c>
      <c r="AP73" s="131" t="s">
        <v>393</v>
      </c>
      <c r="AQ73" s="150"/>
      <c r="AR73" s="133">
        <f t="shared" si="7"/>
        <v>0</v>
      </c>
    </row>
    <row r="74" spans="1:44" ht="45">
      <c r="A74" s="75"/>
      <c r="B74" s="162"/>
      <c r="C74" s="162"/>
      <c r="D74" s="110" t="s">
        <v>458</v>
      </c>
      <c r="E74" s="12" t="s">
        <v>54</v>
      </c>
      <c r="F74" s="12" t="s">
        <v>126</v>
      </c>
      <c r="G74" s="15"/>
      <c r="H74" s="15">
        <v>7</v>
      </c>
      <c r="I74" s="15" t="s">
        <v>13</v>
      </c>
      <c r="J74" s="15"/>
      <c r="K74" s="15"/>
      <c r="L74" s="15" t="s">
        <v>0</v>
      </c>
      <c r="M74" s="15" t="s">
        <v>196</v>
      </c>
      <c r="N74" s="15" t="s">
        <v>13</v>
      </c>
      <c r="O74" s="123">
        <f t="shared" si="6"/>
        <v>2400</v>
      </c>
      <c r="P74" s="37"/>
      <c r="Q74" s="37"/>
      <c r="R74" s="37"/>
      <c r="S74" s="37"/>
      <c r="T74" s="37"/>
      <c r="U74" s="37"/>
      <c r="V74" s="37"/>
      <c r="W74" s="37">
        <v>500</v>
      </c>
      <c r="X74" s="37"/>
      <c r="Y74" s="37"/>
      <c r="Z74" s="37"/>
      <c r="AA74" s="39"/>
      <c r="AB74" s="37"/>
      <c r="AC74" s="39">
        <f t="shared" si="5"/>
        <v>500</v>
      </c>
      <c r="AD74" s="33" t="s">
        <v>342</v>
      </c>
      <c r="AE74" s="60" t="s">
        <v>342</v>
      </c>
      <c r="AF74" s="60" t="s">
        <v>342</v>
      </c>
      <c r="AG74" s="53">
        <v>14.29</v>
      </c>
      <c r="AH74" s="6">
        <v>21.15</v>
      </c>
      <c r="AI74" s="36"/>
      <c r="AJ74" s="20"/>
      <c r="AK74" s="21" t="e">
        <f>AJ74*#REF!</f>
        <v>#REF!</v>
      </c>
      <c r="AL74" s="1">
        <v>75</v>
      </c>
      <c r="AM74" s="1">
        <v>5</v>
      </c>
      <c r="AO74" s="121">
        <v>21.150000000000002</v>
      </c>
      <c r="AP74" s="131" t="s">
        <v>403</v>
      </c>
      <c r="AQ74" s="150"/>
      <c r="AR74" s="133">
        <f t="shared" si="7"/>
        <v>0</v>
      </c>
    </row>
    <row r="75" spans="1:44" ht="33.75">
      <c r="A75" s="89"/>
      <c r="B75" s="14"/>
      <c r="C75" s="14"/>
      <c r="D75" s="110" t="s">
        <v>459</v>
      </c>
      <c r="E75" s="14" t="s">
        <v>257</v>
      </c>
      <c r="F75" s="14" t="s">
        <v>258</v>
      </c>
      <c r="G75" s="82"/>
      <c r="H75" s="82"/>
      <c r="I75" s="82"/>
      <c r="J75" s="82"/>
      <c r="K75" s="82"/>
      <c r="L75" s="82"/>
      <c r="M75" s="82"/>
      <c r="N75" s="82"/>
      <c r="O75" s="123">
        <f t="shared" si="6"/>
        <v>1900</v>
      </c>
      <c r="P75" s="37"/>
      <c r="Q75" s="44"/>
      <c r="R75" s="45"/>
      <c r="S75" s="45"/>
      <c r="T75" s="45"/>
      <c r="U75" s="45"/>
      <c r="V75" s="45">
        <v>385</v>
      </c>
      <c r="W75" s="45"/>
      <c r="X75" s="45"/>
      <c r="Y75" s="45"/>
      <c r="Z75" s="45"/>
      <c r="AA75" s="39"/>
      <c r="AB75" s="39"/>
      <c r="AC75" s="39">
        <f t="shared" si="5"/>
        <v>385</v>
      </c>
      <c r="AD75" s="33">
        <v>12.2</v>
      </c>
      <c r="AE75" s="60" t="s">
        <v>342</v>
      </c>
      <c r="AF75" s="60" t="s">
        <v>342</v>
      </c>
      <c r="AG75" s="53" t="s">
        <v>342</v>
      </c>
      <c r="AH75" s="6" t="s">
        <v>342</v>
      </c>
      <c r="AI75" s="36" t="s">
        <v>288</v>
      </c>
      <c r="AJ75" s="20"/>
      <c r="AK75" s="21"/>
      <c r="AL75" s="1">
        <v>77</v>
      </c>
      <c r="AM75" s="1">
        <v>5</v>
      </c>
      <c r="AO75" s="121">
        <v>14.64</v>
      </c>
      <c r="AP75" s="131" t="s">
        <v>393</v>
      </c>
      <c r="AQ75" s="150"/>
      <c r="AR75" s="133">
        <f t="shared" si="7"/>
        <v>0</v>
      </c>
    </row>
    <row r="76" spans="1:44" ht="11.25">
      <c r="A76" s="75"/>
      <c r="B76" s="14"/>
      <c r="C76" s="14"/>
      <c r="D76" s="110" t="s">
        <v>460</v>
      </c>
      <c r="E76" s="12" t="s">
        <v>337</v>
      </c>
      <c r="F76" s="12" t="s">
        <v>338</v>
      </c>
      <c r="G76" s="15"/>
      <c r="H76" s="15">
        <v>1.5</v>
      </c>
      <c r="I76" s="15" t="s">
        <v>13</v>
      </c>
      <c r="J76" s="15"/>
      <c r="K76" s="96"/>
      <c r="L76" s="80"/>
      <c r="M76" s="80"/>
      <c r="N76" s="80" t="s">
        <v>13</v>
      </c>
      <c r="O76" s="123">
        <f t="shared" si="6"/>
        <v>600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9">
        <v>108</v>
      </c>
      <c r="AB76" s="37"/>
      <c r="AC76" s="39">
        <f t="shared" si="5"/>
        <v>108</v>
      </c>
      <c r="AD76" s="33" t="s">
        <v>342</v>
      </c>
      <c r="AE76" s="72">
        <v>8.25</v>
      </c>
      <c r="AF76" s="60" t="s">
        <v>342</v>
      </c>
      <c r="AG76" s="53" t="s">
        <v>342</v>
      </c>
      <c r="AH76" s="6" t="s">
        <v>342</v>
      </c>
      <c r="AI76" s="36"/>
      <c r="AJ76" s="20"/>
      <c r="AK76" s="21"/>
      <c r="AL76" s="1">
        <v>78</v>
      </c>
      <c r="AM76" s="1">
        <v>5</v>
      </c>
      <c r="AO76" s="121">
        <v>8.25</v>
      </c>
      <c r="AP76" s="131" t="s">
        <v>364</v>
      </c>
      <c r="AQ76" s="150"/>
      <c r="AR76" s="133">
        <f t="shared" si="7"/>
        <v>0</v>
      </c>
    </row>
    <row r="77" spans="1:44" ht="34.5" thickBot="1">
      <c r="A77" s="89"/>
      <c r="B77" s="14"/>
      <c r="C77" s="14"/>
      <c r="D77" s="120" t="s">
        <v>461</v>
      </c>
      <c r="E77" s="95" t="s">
        <v>339</v>
      </c>
      <c r="F77" s="95" t="s">
        <v>340</v>
      </c>
      <c r="G77" s="94"/>
      <c r="H77" s="94">
        <v>2.5</v>
      </c>
      <c r="I77" s="94" t="s">
        <v>13</v>
      </c>
      <c r="J77" s="94"/>
      <c r="K77" s="96"/>
      <c r="L77" s="80"/>
      <c r="M77" s="80"/>
      <c r="N77" s="80" t="s">
        <v>13</v>
      </c>
      <c r="O77" s="123">
        <f t="shared" si="6"/>
        <v>400</v>
      </c>
      <c r="P77" s="37"/>
      <c r="Q77" s="44"/>
      <c r="R77" s="45"/>
      <c r="S77" s="45"/>
      <c r="T77" s="45"/>
      <c r="U77" s="45"/>
      <c r="V77" s="45" t="s">
        <v>260</v>
      </c>
      <c r="W77" s="45"/>
      <c r="X77" s="45"/>
      <c r="Y77" s="45"/>
      <c r="Z77" s="45"/>
      <c r="AA77" s="39">
        <v>72</v>
      </c>
      <c r="AB77" s="39"/>
      <c r="AC77" s="39">
        <f t="shared" si="5"/>
        <v>72</v>
      </c>
      <c r="AD77" s="33">
        <v>12.2</v>
      </c>
      <c r="AE77" s="72">
        <v>9.35</v>
      </c>
      <c r="AF77" s="60" t="s">
        <v>342</v>
      </c>
      <c r="AG77" s="53" t="s">
        <v>342</v>
      </c>
      <c r="AH77" s="6" t="s">
        <v>342</v>
      </c>
      <c r="AI77" s="36" t="s">
        <v>288</v>
      </c>
      <c r="AJ77" s="20"/>
      <c r="AK77" s="21"/>
      <c r="AL77" s="1">
        <v>79</v>
      </c>
      <c r="AM77" s="1">
        <v>5</v>
      </c>
      <c r="AO77" s="121">
        <v>9.35</v>
      </c>
      <c r="AP77" s="131" t="s">
        <v>364</v>
      </c>
      <c r="AQ77" s="150"/>
      <c r="AR77" s="133">
        <f t="shared" si="7"/>
        <v>0</v>
      </c>
    </row>
    <row r="78" spans="1:44" ht="37.5" customHeight="1" thickBot="1">
      <c r="A78" s="145" t="s">
        <v>171</v>
      </c>
      <c r="B78" s="116"/>
      <c r="C78" s="116"/>
      <c r="D78" s="117"/>
      <c r="E78" s="117"/>
      <c r="F78" s="117"/>
      <c r="G78" s="117"/>
      <c r="H78" s="117"/>
      <c r="I78" s="117"/>
      <c r="J78" s="117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 t="s">
        <v>342</v>
      </c>
      <c r="AF78" s="116" t="s">
        <v>342</v>
      </c>
      <c r="AG78" s="116"/>
      <c r="AH78" s="116"/>
      <c r="AI78" s="116"/>
      <c r="AJ78" s="116"/>
      <c r="AK78" s="116"/>
      <c r="AL78" s="116"/>
      <c r="AM78" s="116"/>
      <c r="AN78" s="116"/>
      <c r="AO78" s="116"/>
      <c r="AP78" s="131"/>
      <c r="AQ78" s="148"/>
      <c r="AR78" s="43"/>
    </row>
    <row r="79" spans="1:44" ht="22.5">
      <c r="A79" s="75"/>
      <c r="B79" s="168" t="s">
        <v>184</v>
      </c>
      <c r="C79" s="168" t="s">
        <v>185</v>
      </c>
      <c r="D79" s="110" t="s">
        <v>462</v>
      </c>
      <c r="E79" s="84" t="s">
        <v>60</v>
      </c>
      <c r="F79" s="84" t="s">
        <v>134</v>
      </c>
      <c r="G79" s="85"/>
      <c r="H79" s="85">
        <v>13</v>
      </c>
      <c r="I79" s="85" t="s">
        <v>13</v>
      </c>
      <c r="J79" s="85"/>
      <c r="K79" s="85"/>
      <c r="L79" s="15" t="s">
        <v>0</v>
      </c>
      <c r="M79" s="15" t="s">
        <v>196</v>
      </c>
      <c r="N79" s="15" t="s">
        <v>13</v>
      </c>
      <c r="O79" s="123">
        <f t="shared" si="6"/>
        <v>500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9">
        <v>98</v>
      </c>
      <c r="AB79" s="37"/>
      <c r="AC79" s="39">
        <f aca="true" t="shared" si="8" ref="AC79:AC94">SUM(P79:AB79)</f>
        <v>98</v>
      </c>
      <c r="AD79" s="33" t="s">
        <v>342</v>
      </c>
      <c r="AE79" s="72">
        <v>3.85</v>
      </c>
      <c r="AF79" s="60" t="s">
        <v>342</v>
      </c>
      <c r="AG79" s="53">
        <v>3.24</v>
      </c>
      <c r="AH79" s="6">
        <v>3.3</v>
      </c>
      <c r="AI79" s="36"/>
      <c r="AJ79" s="20"/>
      <c r="AK79" s="21" t="e">
        <f>AJ79*#REF!</f>
        <v>#REF!</v>
      </c>
      <c r="AL79" s="1">
        <v>80</v>
      </c>
      <c r="AM79" s="1">
        <v>6</v>
      </c>
      <c r="AO79" s="121">
        <v>3.85</v>
      </c>
      <c r="AP79" s="131" t="s">
        <v>364</v>
      </c>
      <c r="AQ79" s="150"/>
      <c r="AR79" s="133">
        <f t="shared" si="7"/>
        <v>0</v>
      </c>
    </row>
    <row r="80" spans="1:44" ht="22.5">
      <c r="A80" s="75"/>
      <c r="B80" s="165"/>
      <c r="C80" s="165"/>
      <c r="D80" s="110" t="s">
        <v>463</v>
      </c>
      <c r="E80" s="12" t="s">
        <v>61</v>
      </c>
      <c r="F80" s="84" t="s">
        <v>135</v>
      </c>
      <c r="G80" s="85"/>
      <c r="H80" s="15">
        <v>6</v>
      </c>
      <c r="I80" s="15" t="s">
        <v>13</v>
      </c>
      <c r="J80" s="15"/>
      <c r="K80" s="15"/>
      <c r="L80" s="15" t="s">
        <v>0</v>
      </c>
      <c r="M80" s="15" t="s">
        <v>196</v>
      </c>
      <c r="N80" s="15" t="s">
        <v>13</v>
      </c>
      <c r="O80" s="123">
        <f t="shared" si="6"/>
        <v>4200</v>
      </c>
      <c r="P80" s="37"/>
      <c r="Q80" s="37">
        <v>530</v>
      </c>
      <c r="R80" s="37"/>
      <c r="S80" s="37"/>
      <c r="T80" s="37"/>
      <c r="U80" s="37"/>
      <c r="V80" s="37">
        <v>300</v>
      </c>
      <c r="W80" s="37"/>
      <c r="X80" s="37"/>
      <c r="Y80" s="37"/>
      <c r="Z80" s="37"/>
      <c r="AA80" s="39">
        <v>36</v>
      </c>
      <c r="AB80" s="37"/>
      <c r="AC80" s="39">
        <f t="shared" si="8"/>
        <v>866</v>
      </c>
      <c r="AD80" s="33">
        <v>4.51</v>
      </c>
      <c r="AE80" s="72">
        <v>3.85</v>
      </c>
      <c r="AF80" s="60" t="s">
        <v>342</v>
      </c>
      <c r="AG80" s="53">
        <v>3.19</v>
      </c>
      <c r="AH80" s="6">
        <v>6.05</v>
      </c>
      <c r="AI80" s="36" t="s">
        <v>295</v>
      </c>
      <c r="AJ80" s="20"/>
      <c r="AK80" s="21" t="e">
        <f>AJ80*#REF!</f>
        <v>#REF!</v>
      </c>
      <c r="AL80" s="1">
        <v>81</v>
      </c>
      <c r="AM80" s="1">
        <v>6</v>
      </c>
      <c r="AO80" s="121">
        <v>3.85</v>
      </c>
      <c r="AP80" s="131" t="s">
        <v>364</v>
      </c>
      <c r="AQ80" s="150"/>
      <c r="AR80" s="133">
        <f t="shared" si="7"/>
        <v>0</v>
      </c>
    </row>
    <row r="81" spans="1:44" ht="33.75">
      <c r="A81" s="75"/>
      <c r="B81" s="165"/>
      <c r="C81" s="165"/>
      <c r="D81" s="110" t="s">
        <v>464</v>
      </c>
      <c r="E81" s="12" t="s">
        <v>62</v>
      </c>
      <c r="F81" s="84" t="s">
        <v>155</v>
      </c>
      <c r="G81" s="85"/>
      <c r="H81" s="15">
        <v>2</v>
      </c>
      <c r="I81" s="15" t="s">
        <v>13</v>
      </c>
      <c r="J81" s="15"/>
      <c r="K81" s="15"/>
      <c r="L81" s="15" t="s">
        <v>0</v>
      </c>
      <c r="M81" s="15" t="s">
        <v>196</v>
      </c>
      <c r="N81" s="15" t="s">
        <v>13</v>
      </c>
      <c r="O81" s="123">
        <f t="shared" si="6"/>
        <v>9200</v>
      </c>
      <c r="P81" s="37"/>
      <c r="Q81" s="37"/>
      <c r="R81" s="37"/>
      <c r="S81" s="37">
        <v>1500</v>
      </c>
      <c r="T81" s="37"/>
      <c r="U81" s="37"/>
      <c r="V81" s="37">
        <v>18</v>
      </c>
      <c r="W81" s="37"/>
      <c r="X81" s="37"/>
      <c r="Y81" s="37">
        <v>195</v>
      </c>
      <c r="Z81" s="37"/>
      <c r="AA81" s="39">
        <v>197</v>
      </c>
      <c r="AB81" s="37"/>
      <c r="AC81" s="39">
        <f t="shared" si="8"/>
        <v>1910</v>
      </c>
      <c r="AD81" s="33">
        <v>5.85</v>
      </c>
      <c r="AE81" s="72">
        <v>4.75</v>
      </c>
      <c r="AF81" s="60" t="s">
        <v>342</v>
      </c>
      <c r="AG81" s="53" t="s">
        <v>342</v>
      </c>
      <c r="AH81" s="6">
        <v>4.05</v>
      </c>
      <c r="AI81" s="36" t="s">
        <v>309</v>
      </c>
      <c r="AJ81" s="20"/>
      <c r="AK81" s="21" t="e">
        <f>AJ81*#REF!</f>
        <v>#REF!</v>
      </c>
      <c r="AL81" s="1">
        <v>83</v>
      </c>
      <c r="AM81" s="1">
        <v>6</v>
      </c>
      <c r="AO81" s="121">
        <v>4.75</v>
      </c>
      <c r="AP81" s="131" t="s">
        <v>364</v>
      </c>
      <c r="AQ81" s="150"/>
      <c r="AR81" s="133">
        <f t="shared" si="7"/>
        <v>0</v>
      </c>
    </row>
    <row r="82" spans="1:44" ht="22.5">
      <c r="A82" s="75"/>
      <c r="B82" s="165"/>
      <c r="C82" s="165"/>
      <c r="D82" s="110" t="s">
        <v>465</v>
      </c>
      <c r="E82" s="12" t="s">
        <v>278</v>
      </c>
      <c r="F82" s="84" t="s">
        <v>275</v>
      </c>
      <c r="G82" s="85"/>
      <c r="H82" s="15"/>
      <c r="I82" s="15"/>
      <c r="J82" s="15"/>
      <c r="K82" s="15"/>
      <c r="L82" s="15" t="s">
        <v>0</v>
      </c>
      <c r="M82" s="15" t="s">
        <v>196</v>
      </c>
      <c r="N82" s="15" t="s">
        <v>13</v>
      </c>
      <c r="O82" s="123">
        <f t="shared" si="6"/>
        <v>1300</v>
      </c>
      <c r="P82" s="37"/>
      <c r="Q82" s="37"/>
      <c r="R82" s="37"/>
      <c r="S82" s="37"/>
      <c r="T82" s="37"/>
      <c r="U82" s="37">
        <v>74</v>
      </c>
      <c r="V82" s="37"/>
      <c r="W82" s="37"/>
      <c r="X82" s="37"/>
      <c r="Y82" s="37">
        <v>180</v>
      </c>
      <c r="Z82" s="37"/>
      <c r="AA82" s="39"/>
      <c r="AB82" s="37"/>
      <c r="AC82" s="39">
        <f t="shared" si="8"/>
        <v>254</v>
      </c>
      <c r="AD82" s="33">
        <v>3.37</v>
      </c>
      <c r="AE82" s="60" t="s">
        <v>342</v>
      </c>
      <c r="AF82" s="60" t="s">
        <v>342</v>
      </c>
      <c r="AG82" s="53" t="s">
        <v>342</v>
      </c>
      <c r="AH82" s="6" t="s">
        <v>342</v>
      </c>
      <c r="AI82" s="36" t="s">
        <v>289</v>
      </c>
      <c r="AJ82" s="20"/>
      <c r="AK82" s="21"/>
      <c r="AL82" s="1">
        <v>84</v>
      </c>
      <c r="AM82" s="1">
        <v>6</v>
      </c>
      <c r="AO82" s="121">
        <v>4.04</v>
      </c>
      <c r="AP82" s="131" t="s">
        <v>393</v>
      </c>
      <c r="AQ82" s="150"/>
      <c r="AR82" s="133">
        <f t="shared" si="7"/>
        <v>0</v>
      </c>
    </row>
    <row r="83" spans="1:44" ht="11.25">
      <c r="A83" s="75"/>
      <c r="B83" s="165"/>
      <c r="C83" s="165"/>
      <c r="D83" s="110" t="s">
        <v>466</v>
      </c>
      <c r="E83" s="12" t="s">
        <v>238</v>
      </c>
      <c r="F83" s="84" t="s">
        <v>238</v>
      </c>
      <c r="G83" s="85"/>
      <c r="H83" s="15"/>
      <c r="I83" s="15"/>
      <c r="J83" s="15"/>
      <c r="K83" s="15"/>
      <c r="L83" s="15" t="s">
        <v>0</v>
      </c>
      <c r="M83" s="15" t="s">
        <v>196</v>
      </c>
      <c r="N83" s="15" t="s">
        <v>13</v>
      </c>
      <c r="O83" s="123">
        <f t="shared" si="6"/>
        <v>1300</v>
      </c>
      <c r="P83" s="37"/>
      <c r="Q83" s="37"/>
      <c r="R83" s="37"/>
      <c r="S83" s="37"/>
      <c r="T83" s="37">
        <v>10</v>
      </c>
      <c r="U83" s="37"/>
      <c r="V83" s="37"/>
      <c r="W83" s="37"/>
      <c r="X83" s="37"/>
      <c r="Y83" s="37">
        <v>260</v>
      </c>
      <c r="Z83" s="37"/>
      <c r="AA83" s="39"/>
      <c r="AB83" s="37"/>
      <c r="AC83" s="39">
        <f t="shared" si="8"/>
        <v>270</v>
      </c>
      <c r="AD83" s="33" t="s">
        <v>342</v>
      </c>
      <c r="AE83" s="60" t="s">
        <v>342</v>
      </c>
      <c r="AF83" s="60">
        <v>4</v>
      </c>
      <c r="AG83" s="53" t="s">
        <v>342</v>
      </c>
      <c r="AH83" s="6" t="s">
        <v>342</v>
      </c>
      <c r="AI83" s="36" t="s">
        <v>284</v>
      </c>
      <c r="AJ83" s="20"/>
      <c r="AK83" s="21"/>
      <c r="AL83" s="1">
        <v>85</v>
      </c>
      <c r="AM83" s="1">
        <v>6</v>
      </c>
      <c r="AO83" s="121">
        <v>4</v>
      </c>
      <c r="AP83" s="131" t="s">
        <v>284</v>
      </c>
      <c r="AQ83" s="150"/>
      <c r="AR83" s="133">
        <f t="shared" si="7"/>
        <v>0</v>
      </c>
    </row>
    <row r="84" spans="1:44" ht="19.5" customHeight="1">
      <c r="A84" s="75"/>
      <c r="B84" s="166"/>
      <c r="C84" s="166"/>
      <c r="D84" s="110" t="s">
        <v>467</v>
      </c>
      <c r="E84" s="12" t="s">
        <v>222</v>
      </c>
      <c r="F84" s="84" t="s">
        <v>223</v>
      </c>
      <c r="G84" s="85"/>
      <c r="H84" s="15"/>
      <c r="I84" s="15"/>
      <c r="J84" s="15"/>
      <c r="K84" s="15"/>
      <c r="L84" s="15" t="s">
        <v>0</v>
      </c>
      <c r="M84" s="15" t="s">
        <v>196</v>
      </c>
      <c r="N84" s="15" t="s">
        <v>13</v>
      </c>
      <c r="O84" s="123">
        <f t="shared" si="6"/>
        <v>8100</v>
      </c>
      <c r="P84" s="37">
        <v>1000</v>
      </c>
      <c r="Q84" s="37"/>
      <c r="R84" s="37"/>
      <c r="S84" s="37"/>
      <c r="T84" s="37"/>
      <c r="U84" s="37">
        <v>100</v>
      </c>
      <c r="V84" s="37"/>
      <c r="W84" s="37"/>
      <c r="X84" s="37"/>
      <c r="Y84" s="37">
        <v>300</v>
      </c>
      <c r="Z84" s="37"/>
      <c r="AA84" s="39">
        <v>283</v>
      </c>
      <c r="AB84" s="37"/>
      <c r="AC84" s="39">
        <f t="shared" si="8"/>
        <v>1683</v>
      </c>
      <c r="AD84" s="33" t="s">
        <v>342</v>
      </c>
      <c r="AE84" s="72">
        <v>3.65</v>
      </c>
      <c r="AF84" s="60" t="s">
        <v>342</v>
      </c>
      <c r="AG84" s="53">
        <v>3</v>
      </c>
      <c r="AH84" s="6" t="s">
        <v>342</v>
      </c>
      <c r="AI84" s="36"/>
      <c r="AJ84" s="20"/>
      <c r="AK84" s="21"/>
      <c r="AL84" s="1">
        <v>86</v>
      </c>
      <c r="AM84" s="1">
        <v>6</v>
      </c>
      <c r="AO84" s="121">
        <v>3.65</v>
      </c>
      <c r="AP84" s="131" t="s">
        <v>364</v>
      </c>
      <c r="AQ84" s="150"/>
      <c r="AR84" s="133">
        <f t="shared" si="7"/>
        <v>0</v>
      </c>
    </row>
    <row r="85" spans="1:44" ht="22.5">
      <c r="A85" s="75"/>
      <c r="B85" s="165" t="s">
        <v>186</v>
      </c>
      <c r="C85" s="165" t="s">
        <v>187</v>
      </c>
      <c r="D85" s="110" t="s">
        <v>468</v>
      </c>
      <c r="E85" s="12" t="s">
        <v>60</v>
      </c>
      <c r="F85" s="84" t="s">
        <v>134</v>
      </c>
      <c r="G85" s="85"/>
      <c r="H85" s="15">
        <v>9</v>
      </c>
      <c r="I85" s="15" t="s">
        <v>13</v>
      </c>
      <c r="J85" s="15"/>
      <c r="K85" s="15"/>
      <c r="L85" s="15" t="s">
        <v>0</v>
      </c>
      <c r="M85" s="15" t="s">
        <v>196</v>
      </c>
      <c r="N85" s="15" t="s">
        <v>13</v>
      </c>
      <c r="O85" s="123">
        <f t="shared" si="6"/>
        <v>700</v>
      </c>
      <c r="P85" s="37"/>
      <c r="Q85" s="37">
        <v>120</v>
      </c>
      <c r="R85" s="37"/>
      <c r="S85" s="37"/>
      <c r="T85" s="37"/>
      <c r="U85" s="37"/>
      <c r="V85" s="37">
        <v>7</v>
      </c>
      <c r="W85" s="37"/>
      <c r="X85" s="37"/>
      <c r="Y85" s="37"/>
      <c r="Z85" s="37"/>
      <c r="AA85" s="39"/>
      <c r="AB85" s="37"/>
      <c r="AC85" s="39">
        <f t="shared" si="8"/>
        <v>127</v>
      </c>
      <c r="AD85" s="33">
        <v>3.44</v>
      </c>
      <c r="AE85" s="60" t="s">
        <v>342</v>
      </c>
      <c r="AF85" s="60" t="s">
        <v>342</v>
      </c>
      <c r="AG85" s="53">
        <v>3.85</v>
      </c>
      <c r="AH85" s="6">
        <v>4.95</v>
      </c>
      <c r="AI85" s="36" t="s">
        <v>296</v>
      </c>
      <c r="AJ85" s="20"/>
      <c r="AK85" s="21" t="e">
        <f>AJ85*#REF!</f>
        <v>#REF!</v>
      </c>
      <c r="AL85" s="1">
        <v>87</v>
      </c>
      <c r="AM85" s="1">
        <v>6</v>
      </c>
      <c r="AO85" s="121">
        <v>4.13</v>
      </c>
      <c r="AP85" s="131" t="s">
        <v>393</v>
      </c>
      <c r="AQ85" s="150"/>
      <c r="AR85" s="133">
        <f t="shared" si="7"/>
        <v>0</v>
      </c>
    </row>
    <row r="86" spans="1:44" ht="22.5">
      <c r="A86" s="75"/>
      <c r="B86" s="162"/>
      <c r="C86" s="162"/>
      <c r="D86" s="110" t="s">
        <v>469</v>
      </c>
      <c r="E86" s="12" t="s">
        <v>63</v>
      </c>
      <c r="F86" s="84" t="s">
        <v>136</v>
      </c>
      <c r="G86" s="85"/>
      <c r="H86" s="15">
        <v>2</v>
      </c>
      <c r="I86" s="15" t="s">
        <v>13</v>
      </c>
      <c r="J86" s="15"/>
      <c r="K86" s="15"/>
      <c r="L86" s="15" t="s">
        <v>0</v>
      </c>
      <c r="M86" s="15" t="s">
        <v>196</v>
      </c>
      <c r="N86" s="15" t="s">
        <v>13</v>
      </c>
      <c r="O86" s="123">
        <f t="shared" si="6"/>
        <v>20100</v>
      </c>
      <c r="P86" s="37">
        <v>500</v>
      </c>
      <c r="Q86" s="37">
        <v>410</v>
      </c>
      <c r="R86" s="37"/>
      <c r="S86" s="37">
        <v>2000</v>
      </c>
      <c r="T86" s="37">
        <v>10</v>
      </c>
      <c r="U86" s="37">
        <v>161</v>
      </c>
      <c r="V86" s="37"/>
      <c r="W86" s="37"/>
      <c r="X86" s="37"/>
      <c r="Y86" s="37"/>
      <c r="Z86" s="37"/>
      <c r="AA86" s="39">
        <v>1100</v>
      </c>
      <c r="AB86" s="37"/>
      <c r="AC86" s="39">
        <f t="shared" si="8"/>
        <v>4181</v>
      </c>
      <c r="AD86" s="33">
        <v>7.83</v>
      </c>
      <c r="AE86" s="72">
        <v>4.65</v>
      </c>
      <c r="AF86" s="60" t="s">
        <v>342</v>
      </c>
      <c r="AG86" s="53">
        <v>4.18</v>
      </c>
      <c r="AH86" s="6">
        <v>5.4</v>
      </c>
      <c r="AI86" s="36" t="s">
        <v>308</v>
      </c>
      <c r="AJ86" s="20"/>
      <c r="AK86" s="21" t="e">
        <f>AJ86*#REF!</f>
        <v>#REF!</v>
      </c>
      <c r="AL86" s="1">
        <v>88</v>
      </c>
      <c r="AM86" s="1">
        <v>6</v>
      </c>
      <c r="AO86" s="121">
        <v>4.65</v>
      </c>
      <c r="AP86" s="131" t="s">
        <v>364</v>
      </c>
      <c r="AQ86" s="150"/>
      <c r="AR86" s="133">
        <f t="shared" si="7"/>
        <v>0</v>
      </c>
    </row>
    <row r="87" spans="1:44" ht="22.5">
      <c r="A87" s="75"/>
      <c r="B87" s="162"/>
      <c r="C87" s="162"/>
      <c r="D87" s="110" t="s">
        <v>470</v>
      </c>
      <c r="E87" s="12" t="s">
        <v>64</v>
      </c>
      <c r="F87" s="84" t="s">
        <v>137</v>
      </c>
      <c r="G87" s="85"/>
      <c r="H87" s="15">
        <v>1.7</v>
      </c>
      <c r="I87" s="15" t="s">
        <v>13</v>
      </c>
      <c r="J87" s="15"/>
      <c r="K87" s="15"/>
      <c r="L87" s="15" t="s">
        <v>0</v>
      </c>
      <c r="M87" s="15" t="s">
        <v>196</v>
      </c>
      <c r="N87" s="15" t="s">
        <v>13</v>
      </c>
      <c r="O87" s="123">
        <f t="shared" si="6"/>
        <v>36200</v>
      </c>
      <c r="P87" s="37">
        <v>3500</v>
      </c>
      <c r="Q87" s="37">
        <v>700</v>
      </c>
      <c r="R87" s="37"/>
      <c r="S87" s="37">
        <v>2000</v>
      </c>
      <c r="T87" s="37">
        <v>60</v>
      </c>
      <c r="U87" s="37">
        <v>230.23</v>
      </c>
      <c r="V87" s="37">
        <v>10</v>
      </c>
      <c r="W87" s="37"/>
      <c r="X87" s="37"/>
      <c r="Y87" s="37">
        <v>720</v>
      </c>
      <c r="Z87" s="37"/>
      <c r="AA87" s="39">
        <v>306</v>
      </c>
      <c r="AB87" s="37"/>
      <c r="AC87" s="39">
        <f t="shared" si="8"/>
        <v>7526.23</v>
      </c>
      <c r="AD87" s="33">
        <v>4.09</v>
      </c>
      <c r="AE87" s="72">
        <v>3.75</v>
      </c>
      <c r="AF87" s="60" t="s">
        <v>342</v>
      </c>
      <c r="AG87" s="53">
        <v>4.11</v>
      </c>
      <c r="AH87" s="6">
        <v>6.15</v>
      </c>
      <c r="AI87" s="36" t="s">
        <v>307</v>
      </c>
      <c r="AJ87" s="20"/>
      <c r="AK87" s="21" t="e">
        <f>AJ87*#REF!</f>
        <v>#REF!</v>
      </c>
      <c r="AL87" s="1">
        <v>89</v>
      </c>
      <c r="AM87" s="1">
        <v>6</v>
      </c>
      <c r="AO87" s="121">
        <v>3.75</v>
      </c>
      <c r="AP87" s="131" t="s">
        <v>364</v>
      </c>
      <c r="AQ87" s="150"/>
      <c r="AR87" s="133">
        <f t="shared" si="7"/>
        <v>0</v>
      </c>
    </row>
    <row r="88" spans="1:44" ht="22.5">
      <c r="A88" s="75"/>
      <c r="B88" s="162"/>
      <c r="C88" s="162"/>
      <c r="D88" s="110" t="s">
        <v>471</v>
      </c>
      <c r="E88" s="12" t="s">
        <v>65</v>
      </c>
      <c r="F88" s="84" t="s">
        <v>138</v>
      </c>
      <c r="G88" s="85"/>
      <c r="H88" s="15">
        <v>2</v>
      </c>
      <c r="I88" s="15" t="s">
        <v>13</v>
      </c>
      <c r="J88" s="15"/>
      <c r="K88" s="15"/>
      <c r="L88" s="15" t="s">
        <v>0</v>
      </c>
      <c r="M88" s="15" t="s">
        <v>196</v>
      </c>
      <c r="N88" s="15" t="s">
        <v>13</v>
      </c>
      <c r="O88" s="123">
        <f t="shared" si="6"/>
        <v>14300</v>
      </c>
      <c r="P88" s="37">
        <v>120</v>
      </c>
      <c r="Q88" s="37">
        <v>630</v>
      </c>
      <c r="R88" s="37"/>
      <c r="S88" s="37">
        <v>2000</v>
      </c>
      <c r="T88" s="37">
        <v>20</v>
      </c>
      <c r="U88" s="37">
        <v>56.39</v>
      </c>
      <c r="V88" s="37"/>
      <c r="W88" s="37"/>
      <c r="X88" s="37"/>
      <c r="Y88" s="37">
        <v>45</v>
      </c>
      <c r="Z88" s="37"/>
      <c r="AA88" s="39">
        <v>105.5</v>
      </c>
      <c r="AB88" s="37"/>
      <c r="AC88" s="39">
        <f t="shared" si="8"/>
        <v>2976.89</v>
      </c>
      <c r="AD88" s="33" t="s">
        <v>342</v>
      </c>
      <c r="AE88" s="72">
        <v>8.58</v>
      </c>
      <c r="AF88" s="60" t="s">
        <v>342</v>
      </c>
      <c r="AG88" s="53">
        <v>6.82</v>
      </c>
      <c r="AH88" s="6">
        <v>9.35</v>
      </c>
      <c r="AI88" s="36"/>
      <c r="AJ88" s="20"/>
      <c r="AK88" s="21" t="e">
        <f>AJ88*#REF!</f>
        <v>#REF!</v>
      </c>
      <c r="AL88" s="1">
        <v>90</v>
      </c>
      <c r="AM88" s="1">
        <v>6</v>
      </c>
      <c r="AO88" s="121">
        <v>8.58</v>
      </c>
      <c r="AP88" s="131" t="s">
        <v>364</v>
      </c>
      <c r="AQ88" s="150"/>
      <c r="AR88" s="133">
        <f t="shared" si="7"/>
        <v>0</v>
      </c>
    </row>
    <row r="89" spans="1:44" ht="22.5">
      <c r="A89" s="75"/>
      <c r="B89" s="162"/>
      <c r="C89" s="162"/>
      <c r="D89" s="110" t="s">
        <v>472</v>
      </c>
      <c r="E89" s="12" t="s">
        <v>61</v>
      </c>
      <c r="F89" s="84" t="s">
        <v>135</v>
      </c>
      <c r="G89" s="85"/>
      <c r="H89" s="15">
        <v>4</v>
      </c>
      <c r="I89" s="15" t="s">
        <v>13</v>
      </c>
      <c r="J89" s="15"/>
      <c r="K89" s="15"/>
      <c r="L89" s="15" t="s">
        <v>0</v>
      </c>
      <c r="M89" s="15" t="s">
        <v>196</v>
      </c>
      <c r="N89" s="15" t="s">
        <v>13</v>
      </c>
      <c r="O89" s="123">
        <f t="shared" si="6"/>
        <v>2600</v>
      </c>
      <c r="P89" s="37">
        <v>540</v>
      </c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9"/>
      <c r="AB89" s="37"/>
      <c r="AC89" s="39">
        <f t="shared" si="8"/>
        <v>540</v>
      </c>
      <c r="AD89" s="33">
        <v>4.84</v>
      </c>
      <c r="AE89" s="60" t="s">
        <v>342</v>
      </c>
      <c r="AF89" s="60" t="s">
        <v>342</v>
      </c>
      <c r="AG89" s="53">
        <v>4.22</v>
      </c>
      <c r="AH89" s="6">
        <v>7.2</v>
      </c>
      <c r="AI89" s="36" t="s">
        <v>297</v>
      </c>
      <c r="AJ89" s="20"/>
      <c r="AK89" s="21" t="e">
        <f>AJ89*#REF!</f>
        <v>#REF!</v>
      </c>
      <c r="AL89" s="1">
        <v>91</v>
      </c>
      <c r="AM89" s="1">
        <v>6</v>
      </c>
      <c r="AO89" s="121">
        <v>5.8100000000000005</v>
      </c>
      <c r="AP89" s="131" t="s">
        <v>393</v>
      </c>
      <c r="AQ89" s="150"/>
      <c r="AR89" s="133">
        <f t="shared" si="7"/>
        <v>0</v>
      </c>
    </row>
    <row r="90" spans="1:44" ht="18" customHeight="1">
      <c r="A90" s="75"/>
      <c r="B90" s="162"/>
      <c r="C90" s="162"/>
      <c r="D90" s="110" t="s">
        <v>473</v>
      </c>
      <c r="E90" s="110" t="s">
        <v>369</v>
      </c>
      <c r="F90" s="93" t="s">
        <v>370</v>
      </c>
      <c r="G90" s="85"/>
      <c r="H90" s="15">
        <v>20</v>
      </c>
      <c r="I90" s="15" t="s">
        <v>13</v>
      </c>
      <c r="J90" s="15"/>
      <c r="K90" s="15"/>
      <c r="L90" s="15" t="s">
        <v>0</v>
      </c>
      <c r="M90" s="15" t="s">
        <v>196</v>
      </c>
      <c r="N90" s="15" t="s">
        <v>13</v>
      </c>
      <c r="O90" s="123">
        <f t="shared" si="6"/>
        <v>68800</v>
      </c>
      <c r="P90" s="37">
        <v>210</v>
      </c>
      <c r="Q90" s="37">
        <v>2250</v>
      </c>
      <c r="R90" s="37">
        <v>2000</v>
      </c>
      <c r="S90" s="37">
        <v>6000</v>
      </c>
      <c r="T90" s="37">
        <v>50</v>
      </c>
      <c r="U90" s="37">
        <v>294.67</v>
      </c>
      <c r="V90" s="37">
        <v>452</v>
      </c>
      <c r="W90" s="37"/>
      <c r="X90" s="37"/>
      <c r="Y90" s="37">
        <v>110</v>
      </c>
      <c r="Z90" s="37"/>
      <c r="AA90" s="39">
        <v>2961.5</v>
      </c>
      <c r="AB90" s="37"/>
      <c r="AC90" s="39">
        <f t="shared" si="8"/>
        <v>14328.17</v>
      </c>
      <c r="AD90" s="33">
        <v>4.26</v>
      </c>
      <c r="AE90" s="72">
        <v>4.4</v>
      </c>
      <c r="AF90" s="60" t="s">
        <v>342</v>
      </c>
      <c r="AG90" s="53" t="s">
        <v>342</v>
      </c>
      <c r="AH90" s="6">
        <v>4.62</v>
      </c>
      <c r="AI90" s="36" t="s">
        <v>306</v>
      </c>
      <c r="AJ90" s="20"/>
      <c r="AK90" s="21" t="e">
        <f>AJ90*#REF!</f>
        <v>#REF!</v>
      </c>
      <c r="AL90" s="1">
        <v>92</v>
      </c>
      <c r="AM90" s="1">
        <v>6</v>
      </c>
      <c r="AO90" s="121">
        <v>4.4</v>
      </c>
      <c r="AP90" s="131" t="s">
        <v>364</v>
      </c>
      <c r="AQ90" s="150"/>
      <c r="AR90" s="133">
        <f t="shared" si="7"/>
        <v>0</v>
      </c>
    </row>
    <row r="91" spans="1:44" ht="22.5" customHeight="1">
      <c r="A91" s="75"/>
      <c r="B91" s="162"/>
      <c r="C91" s="162"/>
      <c r="D91" s="110" t="s">
        <v>474</v>
      </c>
      <c r="E91" s="12" t="s">
        <v>16</v>
      </c>
      <c r="F91" s="12" t="s">
        <v>91</v>
      </c>
      <c r="G91" s="15"/>
      <c r="H91" s="15">
        <v>2</v>
      </c>
      <c r="I91" s="15" t="s">
        <v>13</v>
      </c>
      <c r="J91" s="15"/>
      <c r="K91" s="15"/>
      <c r="L91" s="15" t="s">
        <v>0</v>
      </c>
      <c r="M91" s="15" t="s">
        <v>196</v>
      </c>
      <c r="N91" s="15" t="s">
        <v>13</v>
      </c>
      <c r="O91" s="123">
        <f t="shared" si="6"/>
        <v>7000</v>
      </c>
      <c r="P91" s="37"/>
      <c r="Q91" s="37">
        <v>200</v>
      </c>
      <c r="R91" s="37"/>
      <c r="S91" s="37">
        <v>1000</v>
      </c>
      <c r="T91" s="37">
        <v>40</v>
      </c>
      <c r="U91" s="37"/>
      <c r="V91" s="37"/>
      <c r="W91" s="37"/>
      <c r="X91" s="37"/>
      <c r="Y91" s="37">
        <v>200</v>
      </c>
      <c r="Z91" s="37"/>
      <c r="AA91" s="39"/>
      <c r="AB91" s="37"/>
      <c r="AC91" s="39">
        <f t="shared" si="8"/>
        <v>1440</v>
      </c>
      <c r="AD91" s="33" t="s">
        <v>342</v>
      </c>
      <c r="AE91" s="60" t="s">
        <v>342</v>
      </c>
      <c r="AF91" s="60" t="s">
        <v>342</v>
      </c>
      <c r="AG91" s="53">
        <v>5</v>
      </c>
      <c r="AH91" s="6">
        <v>6.38</v>
      </c>
      <c r="AI91" s="36"/>
      <c r="AJ91" s="20"/>
      <c r="AK91" s="21" t="e">
        <f>AJ91*#REF!</f>
        <v>#REF!</v>
      </c>
      <c r="AL91" s="1">
        <v>93</v>
      </c>
      <c r="AM91" s="1">
        <v>6</v>
      </c>
      <c r="AO91" s="121">
        <v>6.38</v>
      </c>
      <c r="AP91" s="131" t="s">
        <v>403</v>
      </c>
      <c r="AQ91" s="150"/>
      <c r="AR91" s="133">
        <f t="shared" si="7"/>
        <v>0</v>
      </c>
    </row>
    <row r="92" spans="1:44" ht="22.5">
      <c r="A92" s="75"/>
      <c r="B92" s="163"/>
      <c r="C92" s="163"/>
      <c r="D92" s="110" t="s">
        <v>475</v>
      </c>
      <c r="E92" s="12" t="s">
        <v>66</v>
      </c>
      <c r="F92" s="84" t="s">
        <v>139</v>
      </c>
      <c r="G92" s="85"/>
      <c r="H92" s="15">
        <v>5</v>
      </c>
      <c r="I92" s="15" t="s">
        <v>13</v>
      </c>
      <c r="J92" s="15"/>
      <c r="K92" s="15"/>
      <c r="L92" s="15" t="s">
        <v>0</v>
      </c>
      <c r="M92" s="15" t="s">
        <v>196</v>
      </c>
      <c r="N92" s="15" t="s">
        <v>13</v>
      </c>
      <c r="O92" s="123">
        <f t="shared" si="6"/>
        <v>6100</v>
      </c>
      <c r="P92" s="37"/>
      <c r="Q92" s="37"/>
      <c r="R92" s="37"/>
      <c r="S92" s="37">
        <v>1000</v>
      </c>
      <c r="T92" s="37">
        <v>30</v>
      </c>
      <c r="U92" s="37">
        <v>238.43</v>
      </c>
      <c r="V92" s="37"/>
      <c r="W92" s="37"/>
      <c r="X92" s="37"/>
      <c r="Y92" s="37"/>
      <c r="Z92" s="37"/>
      <c r="AA92" s="39"/>
      <c r="AB92" s="37"/>
      <c r="AC92" s="39">
        <f t="shared" si="8"/>
        <v>1268.43</v>
      </c>
      <c r="AD92" s="33">
        <v>3.57</v>
      </c>
      <c r="AE92" s="60" t="s">
        <v>342</v>
      </c>
      <c r="AF92" s="60" t="s">
        <v>342</v>
      </c>
      <c r="AG92" s="53">
        <v>3.48</v>
      </c>
      <c r="AH92" s="6">
        <v>4.3</v>
      </c>
      <c r="AI92" s="36" t="s">
        <v>298</v>
      </c>
      <c r="AJ92" s="20"/>
      <c r="AK92" s="21" t="e">
        <f>AJ92*#REF!</f>
        <v>#REF!</v>
      </c>
      <c r="AL92" s="1">
        <v>94</v>
      </c>
      <c r="AM92" s="1">
        <v>6</v>
      </c>
      <c r="AO92" s="121">
        <v>4.28</v>
      </c>
      <c r="AP92" s="131" t="s">
        <v>393</v>
      </c>
      <c r="AQ92" s="150"/>
      <c r="AR92" s="133">
        <f t="shared" si="7"/>
        <v>0</v>
      </c>
    </row>
    <row r="93" spans="1:44" ht="22.5">
      <c r="A93" s="75"/>
      <c r="B93" s="164" t="s">
        <v>188</v>
      </c>
      <c r="C93" s="164" t="s">
        <v>189</v>
      </c>
      <c r="D93" s="110" t="s">
        <v>476</v>
      </c>
      <c r="E93" s="12" t="s">
        <v>67</v>
      </c>
      <c r="F93" s="84" t="s">
        <v>156</v>
      </c>
      <c r="G93" s="85"/>
      <c r="H93" s="15">
        <v>2</v>
      </c>
      <c r="I93" s="15" t="s">
        <v>13</v>
      </c>
      <c r="J93" s="15"/>
      <c r="K93" s="15"/>
      <c r="L93" s="15" t="s">
        <v>0</v>
      </c>
      <c r="M93" s="15" t="s">
        <v>196</v>
      </c>
      <c r="N93" s="15" t="s">
        <v>13</v>
      </c>
      <c r="O93" s="123">
        <f t="shared" si="6"/>
        <v>1200</v>
      </c>
      <c r="P93" s="37">
        <v>100</v>
      </c>
      <c r="Q93" s="37">
        <v>135</v>
      </c>
      <c r="R93" s="37"/>
      <c r="S93" s="37"/>
      <c r="T93" s="37"/>
      <c r="U93" s="37"/>
      <c r="V93" s="37"/>
      <c r="W93" s="37"/>
      <c r="X93" s="37"/>
      <c r="Y93" s="37"/>
      <c r="Z93" s="37"/>
      <c r="AA93" s="39"/>
      <c r="AB93" s="37"/>
      <c r="AC93" s="39">
        <f t="shared" si="8"/>
        <v>235</v>
      </c>
      <c r="AD93" s="33">
        <v>4.18</v>
      </c>
      <c r="AE93" s="60" t="s">
        <v>342</v>
      </c>
      <c r="AF93" s="60" t="s">
        <v>342</v>
      </c>
      <c r="AG93" s="53">
        <v>3.8</v>
      </c>
      <c r="AH93" s="6">
        <v>6.35</v>
      </c>
      <c r="AI93" s="36" t="s">
        <v>305</v>
      </c>
      <c r="AJ93" s="20"/>
      <c r="AK93" s="21" t="e">
        <f>AJ93*#REF!</f>
        <v>#REF!</v>
      </c>
      <c r="AL93" s="1">
        <v>95</v>
      </c>
      <c r="AM93" s="1">
        <v>6</v>
      </c>
      <c r="AO93" s="121">
        <v>5.0200000000000005</v>
      </c>
      <c r="AP93" s="131" t="s">
        <v>393</v>
      </c>
      <c r="AQ93" s="150"/>
      <c r="AR93" s="133">
        <f t="shared" si="7"/>
        <v>0</v>
      </c>
    </row>
    <row r="94" spans="1:44" ht="18.75" customHeight="1" thickBot="1">
      <c r="A94" s="75"/>
      <c r="B94" s="167"/>
      <c r="C94" s="167"/>
      <c r="D94" s="110" t="s">
        <v>477</v>
      </c>
      <c r="E94" s="11" t="s">
        <v>68</v>
      </c>
      <c r="F94" s="14" t="s">
        <v>7</v>
      </c>
      <c r="G94" s="82"/>
      <c r="H94" s="82">
        <v>2</v>
      </c>
      <c r="I94" s="82" t="s">
        <v>69</v>
      </c>
      <c r="J94" s="82"/>
      <c r="K94" s="82"/>
      <c r="L94" s="15" t="s">
        <v>0</v>
      </c>
      <c r="M94" s="15" t="s">
        <v>196</v>
      </c>
      <c r="N94" s="15" t="s">
        <v>13</v>
      </c>
      <c r="O94" s="123">
        <f t="shared" si="6"/>
        <v>8400</v>
      </c>
      <c r="P94" s="37"/>
      <c r="Q94" s="37"/>
      <c r="R94" s="37"/>
      <c r="S94" s="37">
        <v>1000</v>
      </c>
      <c r="T94" s="37"/>
      <c r="U94" s="37"/>
      <c r="V94" s="37"/>
      <c r="W94" s="37"/>
      <c r="X94" s="37"/>
      <c r="Y94" s="37"/>
      <c r="Z94" s="37"/>
      <c r="AA94" s="39">
        <v>730.5</v>
      </c>
      <c r="AB94" s="37"/>
      <c r="AC94" s="39">
        <f t="shared" si="8"/>
        <v>1730.5</v>
      </c>
      <c r="AD94" s="33">
        <v>4.09</v>
      </c>
      <c r="AE94" s="72">
        <v>4.85</v>
      </c>
      <c r="AF94" s="60" t="s">
        <v>342</v>
      </c>
      <c r="AG94" s="53">
        <v>3.91</v>
      </c>
      <c r="AH94" s="6">
        <v>6.1</v>
      </c>
      <c r="AI94" s="36" t="s">
        <v>304</v>
      </c>
      <c r="AJ94" s="20"/>
      <c r="AK94" s="21" t="e">
        <f>AJ94*#REF!</f>
        <v>#REF!</v>
      </c>
      <c r="AL94" s="1">
        <v>96</v>
      </c>
      <c r="AM94" s="1">
        <v>6</v>
      </c>
      <c r="AO94" s="121">
        <v>4.8500000000000005</v>
      </c>
      <c r="AP94" s="131" t="s">
        <v>364</v>
      </c>
      <c r="AQ94" s="150"/>
      <c r="AR94" s="133">
        <f t="shared" si="7"/>
        <v>0</v>
      </c>
    </row>
    <row r="95" spans="1:44" ht="31.5" customHeight="1" thickBot="1">
      <c r="A95" s="145" t="s">
        <v>355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 t="s">
        <v>342</v>
      </c>
      <c r="AF95" s="116" t="s">
        <v>342</v>
      </c>
      <c r="AG95" s="116"/>
      <c r="AH95" s="116"/>
      <c r="AI95" s="116"/>
      <c r="AJ95" s="116"/>
      <c r="AK95" s="116"/>
      <c r="AL95" s="116"/>
      <c r="AM95" s="116"/>
      <c r="AN95" s="116"/>
      <c r="AO95" s="116"/>
      <c r="AP95" s="131"/>
      <c r="AQ95" s="148"/>
      <c r="AR95" s="43"/>
    </row>
    <row r="96" spans="1:44" ht="18.75" customHeight="1">
      <c r="A96" s="97"/>
      <c r="B96" s="98"/>
      <c r="C96" s="98"/>
      <c r="D96" s="110" t="s">
        <v>478</v>
      </c>
      <c r="E96" s="99" t="s">
        <v>351</v>
      </c>
      <c r="F96" s="100" t="s">
        <v>352</v>
      </c>
      <c r="G96" s="101"/>
      <c r="H96" s="101">
        <v>4</v>
      </c>
      <c r="I96" s="101" t="s">
        <v>13</v>
      </c>
      <c r="J96" s="101"/>
      <c r="K96" s="101"/>
      <c r="L96" s="101"/>
      <c r="M96" s="101"/>
      <c r="N96" s="101" t="s">
        <v>13</v>
      </c>
      <c r="O96" s="123">
        <f t="shared" si="6"/>
        <v>500</v>
      </c>
      <c r="P96" s="56"/>
      <c r="Q96" s="112">
        <v>9.5</v>
      </c>
      <c r="R96" s="56"/>
      <c r="S96" s="56"/>
      <c r="T96" s="56"/>
      <c r="U96" s="56"/>
      <c r="V96" s="56"/>
      <c r="W96" s="56"/>
      <c r="X96" s="56"/>
      <c r="Y96" s="56"/>
      <c r="Z96" s="56"/>
      <c r="AA96" s="39">
        <v>80</v>
      </c>
      <c r="AB96" s="56"/>
      <c r="AC96" s="58">
        <f>SUM(P96:AB96)</f>
        <v>89.5</v>
      </c>
      <c r="AD96" s="59"/>
      <c r="AE96" s="72">
        <v>8.25</v>
      </c>
      <c r="AF96" s="60" t="s">
        <v>342</v>
      </c>
      <c r="AG96" s="61"/>
      <c r="AH96" s="62"/>
      <c r="AI96" s="62"/>
      <c r="AJ96" s="64"/>
      <c r="AK96" s="66"/>
      <c r="AL96" s="1">
        <v>97</v>
      </c>
      <c r="AM96" s="1">
        <v>7</v>
      </c>
      <c r="AO96" s="121">
        <v>8.25</v>
      </c>
      <c r="AP96" s="131" t="s">
        <v>364</v>
      </c>
      <c r="AQ96" s="150"/>
      <c r="AR96" s="133">
        <f t="shared" si="7"/>
        <v>0</v>
      </c>
    </row>
    <row r="97" spans="1:44" ht="18.75" customHeight="1" thickBot="1">
      <c r="A97" s="97"/>
      <c r="B97" s="98"/>
      <c r="C97" s="98"/>
      <c r="D97" s="110" t="s">
        <v>479</v>
      </c>
      <c r="E97" s="99" t="s">
        <v>353</v>
      </c>
      <c r="F97" s="100" t="s">
        <v>354</v>
      </c>
      <c r="G97" s="101"/>
      <c r="H97" s="101">
        <v>5</v>
      </c>
      <c r="I97" s="101" t="s">
        <v>13</v>
      </c>
      <c r="J97" s="101"/>
      <c r="K97" s="101"/>
      <c r="L97" s="101"/>
      <c r="M97" s="101"/>
      <c r="N97" s="101" t="s">
        <v>13</v>
      </c>
      <c r="O97" s="123">
        <f t="shared" si="6"/>
        <v>500</v>
      </c>
      <c r="P97" s="56"/>
      <c r="Q97" s="112">
        <v>11.5</v>
      </c>
      <c r="R97" s="56"/>
      <c r="S97" s="56"/>
      <c r="T97" s="56"/>
      <c r="U97" s="56"/>
      <c r="V97" s="56"/>
      <c r="W97" s="56"/>
      <c r="X97" s="56"/>
      <c r="Y97" s="56"/>
      <c r="Z97" s="56"/>
      <c r="AA97" s="39">
        <v>80</v>
      </c>
      <c r="AB97" s="56"/>
      <c r="AC97" s="58">
        <f>SUM(P97:AB97)</f>
        <v>91.5</v>
      </c>
      <c r="AD97" s="59"/>
      <c r="AE97" s="72">
        <v>10.8</v>
      </c>
      <c r="AF97" s="60" t="s">
        <v>342</v>
      </c>
      <c r="AG97" s="61"/>
      <c r="AH97" s="62"/>
      <c r="AI97" s="62"/>
      <c r="AJ97" s="64"/>
      <c r="AK97" s="66"/>
      <c r="AL97" s="1">
        <v>98</v>
      </c>
      <c r="AM97" s="1">
        <v>7</v>
      </c>
      <c r="AO97" s="121">
        <v>10.8</v>
      </c>
      <c r="AP97" s="131" t="s">
        <v>364</v>
      </c>
      <c r="AQ97" s="150"/>
      <c r="AR97" s="133">
        <f t="shared" si="7"/>
        <v>0</v>
      </c>
    </row>
    <row r="98" spans="1:44" ht="27.75" customHeight="1" thickBot="1">
      <c r="A98" s="145" t="s">
        <v>172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 t="s">
        <v>342</v>
      </c>
      <c r="AF98" s="116" t="s">
        <v>342</v>
      </c>
      <c r="AG98" s="116"/>
      <c r="AH98" s="116"/>
      <c r="AI98" s="116"/>
      <c r="AJ98" s="116"/>
      <c r="AK98" s="116"/>
      <c r="AL98" s="116"/>
      <c r="AM98" s="116"/>
      <c r="AN98" s="116"/>
      <c r="AO98" s="116"/>
      <c r="AP98" s="131"/>
      <c r="AQ98" s="148"/>
      <c r="AR98" s="43"/>
    </row>
    <row r="99" spans="1:44" ht="22.5">
      <c r="A99" s="75"/>
      <c r="B99" s="168" t="s">
        <v>70</v>
      </c>
      <c r="C99" s="168" t="s">
        <v>140</v>
      </c>
      <c r="D99" s="110" t="s">
        <v>480</v>
      </c>
      <c r="E99" s="84" t="s">
        <v>202</v>
      </c>
      <c r="F99" s="84" t="s">
        <v>141</v>
      </c>
      <c r="G99" s="85"/>
      <c r="H99" s="85">
        <v>3</v>
      </c>
      <c r="I99" s="85" t="s">
        <v>13</v>
      </c>
      <c r="J99" s="85"/>
      <c r="K99" s="85"/>
      <c r="L99" s="15" t="s">
        <v>0</v>
      </c>
      <c r="M99" s="15" t="s">
        <v>196</v>
      </c>
      <c r="N99" s="15" t="s">
        <v>13</v>
      </c>
      <c r="O99" s="123">
        <f t="shared" si="6"/>
        <v>18000</v>
      </c>
      <c r="P99" s="37">
        <v>350</v>
      </c>
      <c r="Q99" s="37">
        <v>280</v>
      </c>
      <c r="R99" s="37">
        <v>1700</v>
      </c>
      <c r="S99" s="37">
        <v>1000</v>
      </c>
      <c r="T99" s="37"/>
      <c r="U99" s="37">
        <v>6.16</v>
      </c>
      <c r="V99" s="37">
        <v>40</v>
      </c>
      <c r="W99" s="37">
        <v>100</v>
      </c>
      <c r="X99" s="37"/>
      <c r="Y99" s="37">
        <v>45</v>
      </c>
      <c r="Z99" s="37"/>
      <c r="AA99" s="39">
        <v>215.5</v>
      </c>
      <c r="AB99" s="37"/>
      <c r="AC99" s="39">
        <f aca="true" t="shared" si="9" ref="AC99:AC134">SUM(P99:AB99)</f>
        <v>3736.66</v>
      </c>
      <c r="AD99" s="33" t="s">
        <v>342</v>
      </c>
      <c r="AE99" s="72">
        <v>6.15</v>
      </c>
      <c r="AF99" s="60" t="s">
        <v>342</v>
      </c>
      <c r="AG99" s="53">
        <v>4.67</v>
      </c>
      <c r="AH99" s="6">
        <v>6.655</v>
      </c>
      <c r="AI99" s="36"/>
      <c r="AJ99" s="20"/>
      <c r="AK99" s="21" t="e">
        <f>AJ99*#REF!</f>
        <v>#REF!</v>
      </c>
      <c r="AL99" s="1">
        <v>99</v>
      </c>
      <c r="AM99" s="1">
        <v>8</v>
      </c>
      <c r="AO99" s="121">
        <v>6.15</v>
      </c>
      <c r="AP99" s="131" t="s">
        <v>364</v>
      </c>
      <c r="AQ99" s="150"/>
      <c r="AR99" s="133">
        <f t="shared" si="7"/>
        <v>0</v>
      </c>
    </row>
    <row r="100" spans="1:44" ht="22.5">
      <c r="A100" s="75"/>
      <c r="B100" s="162"/>
      <c r="C100" s="162"/>
      <c r="D100" s="110" t="s">
        <v>481</v>
      </c>
      <c r="E100" s="12" t="s">
        <v>71</v>
      </c>
      <c r="F100" s="12" t="s">
        <v>157</v>
      </c>
      <c r="G100" s="15"/>
      <c r="H100" s="15">
        <v>2.5</v>
      </c>
      <c r="I100" s="15" t="s">
        <v>13</v>
      </c>
      <c r="J100" s="15"/>
      <c r="K100" s="15"/>
      <c r="L100" s="15" t="s">
        <v>0</v>
      </c>
      <c r="M100" s="15" t="s">
        <v>196</v>
      </c>
      <c r="N100" s="15" t="s">
        <v>13</v>
      </c>
      <c r="O100" s="123">
        <f t="shared" si="6"/>
        <v>9300</v>
      </c>
      <c r="P100" s="37">
        <v>160</v>
      </c>
      <c r="Q100" s="37">
        <v>140</v>
      </c>
      <c r="R100" s="37">
        <v>1000</v>
      </c>
      <c r="S100" s="37">
        <v>500</v>
      </c>
      <c r="T100" s="37"/>
      <c r="U100" s="37">
        <v>13.29</v>
      </c>
      <c r="V100" s="37">
        <v>2</v>
      </c>
      <c r="W100" s="37">
        <v>100</v>
      </c>
      <c r="X100" s="37"/>
      <c r="Y100" s="37">
        <v>3</v>
      </c>
      <c r="Z100" s="37"/>
      <c r="AA100" s="39"/>
      <c r="AB100" s="37"/>
      <c r="AC100" s="39">
        <f t="shared" si="9"/>
        <v>1918.29</v>
      </c>
      <c r="AD100" s="33" t="s">
        <v>342</v>
      </c>
      <c r="AE100" s="60" t="s">
        <v>342</v>
      </c>
      <c r="AF100" s="60" t="s">
        <v>342</v>
      </c>
      <c r="AG100" s="53">
        <v>3.44</v>
      </c>
      <c r="AH100" s="6">
        <v>4.598</v>
      </c>
      <c r="AI100" s="36"/>
      <c r="AJ100" s="20"/>
      <c r="AK100" s="21" t="e">
        <f>AJ100*#REF!</f>
        <v>#REF!</v>
      </c>
      <c r="AL100" s="1">
        <v>100</v>
      </c>
      <c r="AM100" s="1">
        <v>8</v>
      </c>
      <c r="AO100" s="121">
        <v>4.6000000000000005</v>
      </c>
      <c r="AP100" s="131" t="s">
        <v>403</v>
      </c>
      <c r="AQ100" s="150"/>
      <c r="AR100" s="133">
        <f t="shared" si="7"/>
        <v>0</v>
      </c>
    </row>
    <row r="101" spans="1:44" ht="22.5">
      <c r="A101" s="75"/>
      <c r="B101" s="162"/>
      <c r="C101" s="162"/>
      <c r="D101" s="110" t="s">
        <v>482</v>
      </c>
      <c r="E101" s="12" t="s">
        <v>4</v>
      </c>
      <c r="F101" s="12" t="s">
        <v>158</v>
      </c>
      <c r="G101" s="15"/>
      <c r="H101" s="15">
        <v>2.5</v>
      </c>
      <c r="I101" s="15" t="s">
        <v>13</v>
      </c>
      <c r="J101" s="15"/>
      <c r="K101" s="15"/>
      <c r="L101" s="15" t="s">
        <v>0</v>
      </c>
      <c r="M101" s="15" t="s">
        <v>196</v>
      </c>
      <c r="N101" s="15" t="s">
        <v>13</v>
      </c>
      <c r="O101" s="123">
        <f t="shared" si="6"/>
        <v>4000</v>
      </c>
      <c r="P101" s="37">
        <v>60</v>
      </c>
      <c r="Q101" s="37">
        <v>130</v>
      </c>
      <c r="R101" s="37"/>
      <c r="S101" s="37">
        <v>500</v>
      </c>
      <c r="T101" s="37"/>
      <c r="U101" s="37">
        <v>32.63</v>
      </c>
      <c r="V101" s="37"/>
      <c r="W101" s="37">
        <v>100</v>
      </c>
      <c r="X101" s="37"/>
      <c r="Y101" s="37">
        <v>3</v>
      </c>
      <c r="Z101" s="37"/>
      <c r="AA101" s="39"/>
      <c r="AB101" s="37"/>
      <c r="AC101" s="39">
        <f t="shared" si="9"/>
        <v>825.63</v>
      </c>
      <c r="AD101" s="33" t="s">
        <v>342</v>
      </c>
      <c r="AE101" s="60" t="s">
        <v>342</v>
      </c>
      <c r="AF101" s="60" t="s">
        <v>342</v>
      </c>
      <c r="AG101" s="53">
        <v>2.53</v>
      </c>
      <c r="AH101" s="6">
        <v>4.29</v>
      </c>
      <c r="AI101" s="36"/>
      <c r="AJ101" s="20"/>
      <c r="AK101" s="21" t="e">
        <f>AJ101*#REF!</f>
        <v>#REF!</v>
      </c>
      <c r="AL101" s="1">
        <v>101</v>
      </c>
      <c r="AM101" s="1">
        <v>8</v>
      </c>
      <c r="AO101" s="121">
        <v>4.29</v>
      </c>
      <c r="AP101" s="131" t="s">
        <v>403</v>
      </c>
      <c r="AQ101" s="150"/>
      <c r="AR101" s="133">
        <f t="shared" si="7"/>
        <v>0</v>
      </c>
    </row>
    <row r="102" spans="1:44" ht="22.5">
      <c r="A102" s="75"/>
      <c r="B102" s="162"/>
      <c r="C102" s="162"/>
      <c r="D102" s="110" t="s">
        <v>483</v>
      </c>
      <c r="E102" s="12" t="s">
        <v>273</v>
      </c>
      <c r="F102" s="12" t="s">
        <v>274</v>
      </c>
      <c r="G102" s="15"/>
      <c r="H102" s="15">
        <v>2.5</v>
      </c>
      <c r="I102" s="15" t="s">
        <v>13</v>
      </c>
      <c r="J102" s="15"/>
      <c r="K102" s="15"/>
      <c r="L102" s="15"/>
      <c r="M102" s="15"/>
      <c r="N102" s="15" t="s">
        <v>13</v>
      </c>
      <c r="O102" s="123">
        <f t="shared" si="6"/>
        <v>600</v>
      </c>
      <c r="P102" s="37"/>
      <c r="Q102" s="37"/>
      <c r="R102" s="37"/>
      <c r="S102" s="37"/>
      <c r="T102" s="37">
        <v>20</v>
      </c>
      <c r="U102" s="37"/>
      <c r="V102" s="37"/>
      <c r="W102" s="37"/>
      <c r="X102" s="37"/>
      <c r="Y102" s="37">
        <v>5</v>
      </c>
      <c r="Z102" s="37"/>
      <c r="AA102" s="39">
        <v>100</v>
      </c>
      <c r="AB102" s="37"/>
      <c r="AC102" s="39">
        <f t="shared" si="9"/>
        <v>125</v>
      </c>
      <c r="AD102" s="33" t="s">
        <v>342</v>
      </c>
      <c r="AE102" s="60" t="s">
        <v>342</v>
      </c>
      <c r="AF102" s="60">
        <v>5.8</v>
      </c>
      <c r="AG102" s="53" t="s">
        <v>342</v>
      </c>
      <c r="AH102" s="6" t="s">
        <v>342</v>
      </c>
      <c r="AI102" s="36" t="s">
        <v>284</v>
      </c>
      <c r="AJ102" s="20"/>
      <c r="AK102" s="21"/>
      <c r="AL102" s="1">
        <v>102</v>
      </c>
      <c r="AM102" s="1">
        <v>8</v>
      </c>
      <c r="AO102" s="121">
        <v>5.8</v>
      </c>
      <c r="AP102" s="131" t="s">
        <v>284</v>
      </c>
      <c r="AQ102" s="150"/>
      <c r="AR102" s="133">
        <f t="shared" si="7"/>
        <v>0</v>
      </c>
    </row>
    <row r="103" spans="1:44" ht="41.25" customHeight="1">
      <c r="A103" s="75"/>
      <c r="B103" s="162"/>
      <c r="C103" s="162"/>
      <c r="D103" s="110" t="s">
        <v>484</v>
      </c>
      <c r="E103" s="110" t="s">
        <v>367</v>
      </c>
      <c r="F103" s="110" t="s">
        <v>368</v>
      </c>
      <c r="G103" s="15"/>
      <c r="H103" s="15">
        <v>1</v>
      </c>
      <c r="I103" s="15" t="s">
        <v>13</v>
      </c>
      <c r="J103" s="15"/>
      <c r="K103" s="15"/>
      <c r="L103" s="15" t="s">
        <v>0</v>
      </c>
      <c r="M103" s="15" t="s">
        <v>196</v>
      </c>
      <c r="N103" s="15" t="s">
        <v>13</v>
      </c>
      <c r="O103" s="123">
        <f t="shared" si="6"/>
        <v>4400</v>
      </c>
      <c r="P103" s="37">
        <v>180</v>
      </c>
      <c r="Q103" s="37">
        <v>100</v>
      </c>
      <c r="R103" s="37"/>
      <c r="S103" s="37">
        <v>500</v>
      </c>
      <c r="T103" s="37"/>
      <c r="U103" s="37">
        <v>27.95</v>
      </c>
      <c r="V103" s="37">
        <v>5</v>
      </c>
      <c r="W103" s="37">
        <v>100</v>
      </c>
      <c r="X103" s="37"/>
      <c r="Y103" s="37"/>
      <c r="Z103" s="37"/>
      <c r="AA103" s="39"/>
      <c r="AB103" s="37"/>
      <c r="AC103" s="39">
        <f t="shared" si="9"/>
        <v>912.95</v>
      </c>
      <c r="AD103" s="33" t="s">
        <v>342</v>
      </c>
      <c r="AE103" s="60" t="s">
        <v>342</v>
      </c>
      <c r="AF103" s="60" t="s">
        <v>342</v>
      </c>
      <c r="AG103" s="53">
        <v>3.68</v>
      </c>
      <c r="AH103" s="6">
        <v>5.94</v>
      </c>
      <c r="AI103" s="36"/>
      <c r="AJ103" s="20"/>
      <c r="AK103" s="21" t="e">
        <f>AJ103*#REF!</f>
        <v>#REF!</v>
      </c>
      <c r="AL103" s="1">
        <v>103</v>
      </c>
      <c r="AM103" s="1">
        <v>8</v>
      </c>
      <c r="AO103" s="121">
        <v>5.94</v>
      </c>
      <c r="AP103" s="131" t="s">
        <v>403</v>
      </c>
      <c r="AQ103" s="150"/>
      <c r="AR103" s="133">
        <f t="shared" si="7"/>
        <v>0</v>
      </c>
    </row>
    <row r="104" spans="1:44" ht="15" customHeight="1">
      <c r="A104" s="75"/>
      <c r="B104" s="162"/>
      <c r="C104" s="162"/>
      <c r="D104" s="110" t="s">
        <v>485</v>
      </c>
      <c r="E104" s="12" t="s">
        <v>72</v>
      </c>
      <c r="F104" s="102" t="s">
        <v>198</v>
      </c>
      <c r="G104" s="15"/>
      <c r="H104" s="15">
        <v>3</v>
      </c>
      <c r="I104" s="15" t="s">
        <v>13</v>
      </c>
      <c r="J104" s="15"/>
      <c r="K104" s="15"/>
      <c r="L104" s="15" t="s">
        <v>0</v>
      </c>
      <c r="M104" s="15" t="s">
        <v>196</v>
      </c>
      <c r="N104" s="15" t="s">
        <v>13</v>
      </c>
      <c r="O104" s="123">
        <f t="shared" si="6"/>
        <v>200</v>
      </c>
      <c r="P104" s="37"/>
      <c r="Q104" s="37"/>
      <c r="R104" s="37"/>
      <c r="S104" s="37"/>
      <c r="T104" s="37"/>
      <c r="U104" s="37">
        <v>16.23</v>
      </c>
      <c r="V104" s="37">
        <v>6</v>
      </c>
      <c r="W104" s="37"/>
      <c r="X104" s="37"/>
      <c r="Y104" s="37"/>
      <c r="Z104" s="37"/>
      <c r="AA104" s="39"/>
      <c r="AB104" s="37"/>
      <c r="AC104" s="39">
        <f t="shared" si="9"/>
        <v>22.23</v>
      </c>
      <c r="AD104" s="33" t="s">
        <v>342</v>
      </c>
      <c r="AE104" s="60" t="s">
        <v>342</v>
      </c>
      <c r="AF104" s="60" t="s">
        <v>342</v>
      </c>
      <c r="AG104" s="53"/>
      <c r="AH104" s="6">
        <v>8.5</v>
      </c>
      <c r="AI104" s="36"/>
      <c r="AJ104" s="20"/>
      <c r="AK104" s="21" t="e">
        <f>AJ104*#REF!</f>
        <v>#REF!</v>
      </c>
      <c r="AL104" s="1">
        <v>104</v>
      </c>
      <c r="AM104" s="1">
        <v>8</v>
      </c>
      <c r="AO104" s="121">
        <v>8.5</v>
      </c>
      <c r="AP104" s="131" t="s">
        <v>403</v>
      </c>
      <c r="AQ104" s="150"/>
      <c r="AR104" s="133">
        <f t="shared" si="7"/>
        <v>0</v>
      </c>
    </row>
    <row r="105" spans="1:44" ht="43.5" customHeight="1">
      <c r="A105" s="75"/>
      <c r="B105" s="162"/>
      <c r="C105" s="162"/>
      <c r="D105" s="110" t="s">
        <v>486</v>
      </c>
      <c r="E105" s="69" t="s">
        <v>3</v>
      </c>
      <c r="F105" s="69" t="s">
        <v>3</v>
      </c>
      <c r="G105" s="15"/>
      <c r="H105" s="15">
        <v>4</v>
      </c>
      <c r="I105" s="15" t="s">
        <v>13</v>
      </c>
      <c r="J105" s="15"/>
      <c r="K105" s="15"/>
      <c r="L105" s="15"/>
      <c r="M105" s="15"/>
      <c r="N105" s="15" t="s">
        <v>13</v>
      </c>
      <c r="O105" s="123">
        <f t="shared" si="6"/>
        <v>3600</v>
      </c>
      <c r="P105" s="37">
        <v>270</v>
      </c>
      <c r="Q105" s="37"/>
      <c r="R105" s="37"/>
      <c r="S105" s="37"/>
      <c r="T105" s="37"/>
      <c r="U105" s="37">
        <v>41.23</v>
      </c>
      <c r="V105" s="37"/>
      <c r="W105" s="37"/>
      <c r="X105" s="37"/>
      <c r="Y105" s="37"/>
      <c r="Z105" s="37"/>
      <c r="AA105" s="39">
        <v>419</v>
      </c>
      <c r="AB105" s="37"/>
      <c r="AC105" s="39">
        <f t="shared" si="9"/>
        <v>730.23</v>
      </c>
      <c r="AD105" s="33" t="s">
        <v>342</v>
      </c>
      <c r="AE105" s="72">
        <v>4.3</v>
      </c>
      <c r="AF105" s="60" t="s">
        <v>342</v>
      </c>
      <c r="AG105" s="53">
        <v>5.13</v>
      </c>
      <c r="AH105" s="6" t="s">
        <v>342</v>
      </c>
      <c r="AI105" s="36"/>
      <c r="AJ105" s="20"/>
      <c r="AK105" s="21"/>
      <c r="AL105" s="1">
        <v>105</v>
      </c>
      <c r="AM105" s="1">
        <v>8</v>
      </c>
      <c r="AO105" s="121">
        <v>4.3</v>
      </c>
      <c r="AP105" s="131" t="s">
        <v>364</v>
      </c>
      <c r="AQ105" s="150"/>
      <c r="AR105" s="133">
        <f t="shared" si="7"/>
        <v>0</v>
      </c>
    </row>
    <row r="106" spans="1:44" ht="67.5" customHeight="1">
      <c r="A106" s="75"/>
      <c r="B106" s="162"/>
      <c r="C106" s="162"/>
      <c r="D106" s="110" t="s">
        <v>487</v>
      </c>
      <c r="E106" s="69" t="s">
        <v>3</v>
      </c>
      <c r="F106" s="69" t="s">
        <v>3</v>
      </c>
      <c r="G106" s="13"/>
      <c r="H106" s="13">
        <v>0.8</v>
      </c>
      <c r="I106" s="15" t="s">
        <v>13</v>
      </c>
      <c r="J106" s="15"/>
      <c r="K106" s="15"/>
      <c r="L106" s="15" t="s">
        <v>0</v>
      </c>
      <c r="M106" s="15" t="s">
        <v>196</v>
      </c>
      <c r="N106" s="15" t="s">
        <v>13</v>
      </c>
      <c r="O106" s="123">
        <f t="shared" si="6"/>
        <v>4900</v>
      </c>
      <c r="P106" s="37"/>
      <c r="Q106" s="37"/>
      <c r="R106" s="37"/>
      <c r="S106" s="37">
        <v>500</v>
      </c>
      <c r="T106" s="37">
        <v>10</v>
      </c>
      <c r="U106" s="37"/>
      <c r="V106" s="37"/>
      <c r="W106" s="37">
        <v>500</v>
      </c>
      <c r="X106" s="37"/>
      <c r="Y106" s="37"/>
      <c r="Z106" s="37"/>
      <c r="AA106" s="39"/>
      <c r="AB106" s="37"/>
      <c r="AC106" s="39">
        <f t="shared" si="9"/>
        <v>1010</v>
      </c>
      <c r="AD106" s="33" t="s">
        <v>342</v>
      </c>
      <c r="AE106" s="60" t="s">
        <v>342</v>
      </c>
      <c r="AF106" s="60" t="s">
        <v>342</v>
      </c>
      <c r="AG106" s="53" t="s">
        <v>342</v>
      </c>
      <c r="AH106" s="6">
        <v>5.803</v>
      </c>
      <c r="AI106" s="36"/>
      <c r="AJ106" s="20"/>
      <c r="AK106" s="21" t="e">
        <f>AJ106*#REF!</f>
        <v>#REF!</v>
      </c>
      <c r="AL106" s="1">
        <v>106</v>
      </c>
      <c r="AM106" s="1">
        <v>8</v>
      </c>
      <c r="AO106" s="121">
        <v>5.8</v>
      </c>
      <c r="AP106" s="131" t="s">
        <v>403</v>
      </c>
      <c r="AQ106" s="150"/>
      <c r="AR106" s="133">
        <f t="shared" si="7"/>
        <v>0</v>
      </c>
    </row>
    <row r="107" spans="1:44" ht="17.25" customHeight="1">
      <c r="A107" s="75"/>
      <c r="B107" s="164" t="s">
        <v>73</v>
      </c>
      <c r="C107" s="164" t="s">
        <v>150</v>
      </c>
      <c r="D107" s="110" t="s">
        <v>488</v>
      </c>
      <c r="E107" s="12" t="s">
        <v>160</v>
      </c>
      <c r="F107" s="12" t="s">
        <v>159</v>
      </c>
      <c r="G107" s="13"/>
      <c r="H107" s="13">
        <v>2</v>
      </c>
      <c r="I107" s="15" t="s">
        <v>13</v>
      </c>
      <c r="J107" s="15"/>
      <c r="K107" s="15"/>
      <c r="L107" s="15" t="s">
        <v>1</v>
      </c>
      <c r="M107" s="15" t="s">
        <v>196</v>
      </c>
      <c r="N107" s="15" t="s">
        <v>13</v>
      </c>
      <c r="O107" s="123">
        <f t="shared" si="6"/>
        <v>2700</v>
      </c>
      <c r="P107" s="37"/>
      <c r="Q107" s="37"/>
      <c r="R107" s="37"/>
      <c r="S107" s="37">
        <v>500</v>
      </c>
      <c r="T107" s="37"/>
      <c r="U107" s="37">
        <v>11.93</v>
      </c>
      <c r="V107" s="37"/>
      <c r="W107" s="37">
        <v>50</v>
      </c>
      <c r="X107" s="37"/>
      <c r="Y107" s="37"/>
      <c r="Z107" s="37"/>
      <c r="AA107" s="39"/>
      <c r="AB107" s="37"/>
      <c r="AC107" s="39">
        <f t="shared" si="9"/>
        <v>561.9300000000001</v>
      </c>
      <c r="AD107" s="33">
        <v>10.55</v>
      </c>
      <c r="AE107" s="60" t="s">
        <v>342</v>
      </c>
      <c r="AF107" s="60" t="s">
        <v>342</v>
      </c>
      <c r="AG107" s="53" t="s">
        <v>342</v>
      </c>
      <c r="AH107" s="6">
        <v>12</v>
      </c>
      <c r="AI107" s="36" t="s">
        <v>299</v>
      </c>
      <c r="AJ107" s="20"/>
      <c r="AK107" s="21" t="e">
        <f>AJ107*#REF!</f>
        <v>#REF!</v>
      </c>
      <c r="AL107" s="1">
        <v>107</v>
      </c>
      <c r="AM107" s="1">
        <v>8</v>
      </c>
      <c r="AO107" s="121">
        <v>12.66</v>
      </c>
      <c r="AP107" s="131" t="s">
        <v>393</v>
      </c>
      <c r="AQ107" s="150"/>
      <c r="AR107" s="133">
        <f t="shared" si="7"/>
        <v>0</v>
      </c>
    </row>
    <row r="108" spans="1:44" ht="33.75">
      <c r="A108" s="75"/>
      <c r="B108" s="162"/>
      <c r="C108" s="162"/>
      <c r="D108" s="110" t="s">
        <v>489</v>
      </c>
      <c r="E108" s="12" t="s">
        <v>74</v>
      </c>
      <c r="F108" s="12" t="s">
        <v>142</v>
      </c>
      <c r="G108" s="15"/>
      <c r="H108" s="15">
        <v>1</v>
      </c>
      <c r="I108" s="15" t="s">
        <v>14</v>
      </c>
      <c r="J108" s="15"/>
      <c r="K108" s="15"/>
      <c r="L108" s="15" t="s">
        <v>0</v>
      </c>
      <c r="M108" s="15" t="s">
        <v>196</v>
      </c>
      <c r="N108" s="15" t="s">
        <v>13</v>
      </c>
      <c r="O108" s="123">
        <f t="shared" si="6"/>
        <v>7000</v>
      </c>
      <c r="P108" s="37">
        <v>65</v>
      </c>
      <c r="Q108" s="37">
        <v>260</v>
      </c>
      <c r="R108" s="37">
        <v>600</v>
      </c>
      <c r="S108" s="37">
        <v>200</v>
      </c>
      <c r="T108" s="37">
        <v>30</v>
      </c>
      <c r="U108" s="37">
        <v>3.51</v>
      </c>
      <c r="V108" s="37"/>
      <c r="W108" s="37">
        <v>100</v>
      </c>
      <c r="X108" s="37"/>
      <c r="Y108" s="37"/>
      <c r="Z108" s="37"/>
      <c r="AA108" s="39">
        <v>190</v>
      </c>
      <c r="AB108" s="37"/>
      <c r="AC108" s="39">
        <f t="shared" si="9"/>
        <v>1448.51</v>
      </c>
      <c r="AD108" s="33" t="s">
        <v>342</v>
      </c>
      <c r="AE108" s="72">
        <v>6.6</v>
      </c>
      <c r="AF108" s="60" t="s">
        <v>342</v>
      </c>
      <c r="AG108" s="53">
        <v>4.04</v>
      </c>
      <c r="AH108" s="6">
        <v>6.215</v>
      </c>
      <c r="AI108" s="36"/>
      <c r="AJ108" s="20"/>
      <c r="AK108" s="21" t="e">
        <f>AJ108*#REF!</f>
        <v>#REF!</v>
      </c>
      <c r="AL108" s="1">
        <v>108</v>
      </c>
      <c r="AM108" s="1">
        <v>8</v>
      </c>
      <c r="AO108" s="121">
        <v>6.6000000000000005</v>
      </c>
      <c r="AP108" s="131" t="s">
        <v>364</v>
      </c>
      <c r="AQ108" s="150"/>
      <c r="AR108" s="133">
        <f t="shared" si="7"/>
        <v>0</v>
      </c>
    </row>
    <row r="109" spans="1:44" ht="16.5" customHeight="1">
      <c r="A109" s="75"/>
      <c r="B109" s="162"/>
      <c r="C109" s="162"/>
      <c r="D109" s="110" t="s">
        <v>490</v>
      </c>
      <c r="E109" s="12" t="s">
        <v>75</v>
      </c>
      <c r="F109" s="102" t="s">
        <v>149</v>
      </c>
      <c r="G109" s="103"/>
      <c r="H109" s="15">
        <v>2.5</v>
      </c>
      <c r="I109" s="15" t="s">
        <v>13</v>
      </c>
      <c r="J109" s="15"/>
      <c r="K109" s="15"/>
      <c r="L109" s="15" t="s">
        <v>0</v>
      </c>
      <c r="M109" s="15" t="s">
        <v>196</v>
      </c>
      <c r="N109" s="15" t="s">
        <v>13</v>
      </c>
      <c r="O109" s="123">
        <f t="shared" si="6"/>
        <v>300</v>
      </c>
      <c r="P109" s="37"/>
      <c r="Q109" s="37"/>
      <c r="R109" s="37"/>
      <c r="S109" s="37"/>
      <c r="T109" s="37"/>
      <c r="U109" s="37"/>
      <c r="V109" s="37"/>
      <c r="W109" s="37">
        <v>50</v>
      </c>
      <c r="X109" s="37"/>
      <c r="Y109" s="37"/>
      <c r="Z109" s="37"/>
      <c r="AA109" s="39"/>
      <c r="AB109" s="37"/>
      <c r="AC109" s="39">
        <f t="shared" si="9"/>
        <v>50</v>
      </c>
      <c r="AD109" s="33" t="s">
        <v>342</v>
      </c>
      <c r="AE109" s="60" t="s">
        <v>342</v>
      </c>
      <c r="AF109" s="60" t="s">
        <v>342</v>
      </c>
      <c r="AG109" s="53">
        <v>4</v>
      </c>
      <c r="AH109" s="6">
        <v>8.054</v>
      </c>
      <c r="AI109" s="36"/>
      <c r="AJ109" s="20"/>
      <c r="AK109" s="21" t="e">
        <f>AJ109*#REF!</f>
        <v>#REF!</v>
      </c>
      <c r="AL109" s="1">
        <v>109</v>
      </c>
      <c r="AM109" s="1">
        <v>8</v>
      </c>
      <c r="AO109" s="121">
        <v>8.05</v>
      </c>
      <c r="AP109" s="131" t="s">
        <v>403</v>
      </c>
      <c r="AQ109" s="150"/>
      <c r="AR109" s="133">
        <f t="shared" si="7"/>
        <v>0</v>
      </c>
    </row>
    <row r="110" spans="1:44" ht="18.75" customHeight="1">
      <c r="A110" s="75"/>
      <c r="B110" s="163"/>
      <c r="C110" s="163"/>
      <c r="D110" s="110" t="s">
        <v>491</v>
      </c>
      <c r="E110" s="12" t="s">
        <v>76</v>
      </c>
      <c r="F110" s="12" t="s">
        <v>143</v>
      </c>
      <c r="G110" s="15"/>
      <c r="H110" s="15">
        <v>3</v>
      </c>
      <c r="I110" s="15" t="s">
        <v>13</v>
      </c>
      <c r="J110" s="15"/>
      <c r="K110" s="15"/>
      <c r="L110" s="15" t="s">
        <v>0</v>
      </c>
      <c r="M110" s="15" t="s">
        <v>196</v>
      </c>
      <c r="N110" s="15" t="s">
        <v>13</v>
      </c>
      <c r="O110" s="123">
        <f t="shared" si="6"/>
        <v>300</v>
      </c>
      <c r="P110" s="37"/>
      <c r="Q110" s="37"/>
      <c r="R110" s="37"/>
      <c r="S110" s="37"/>
      <c r="T110" s="37"/>
      <c r="U110" s="37"/>
      <c r="V110" s="37"/>
      <c r="W110" s="37">
        <v>50</v>
      </c>
      <c r="X110" s="37"/>
      <c r="Y110" s="37"/>
      <c r="Z110" s="37"/>
      <c r="AA110" s="39"/>
      <c r="AB110" s="37"/>
      <c r="AC110" s="39">
        <f t="shared" si="9"/>
        <v>50</v>
      </c>
      <c r="AD110" s="33">
        <v>7.9</v>
      </c>
      <c r="AE110" s="60" t="s">
        <v>342</v>
      </c>
      <c r="AF110" s="60" t="s">
        <v>342</v>
      </c>
      <c r="AG110" s="53">
        <v>4</v>
      </c>
      <c r="AH110" s="6">
        <v>7.55</v>
      </c>
      <c r="AI110" s="36" t="s">
        <v>300</v>
      </c>
      <c r="AJ110" s="20"/>
      <c r="AK110" s="21" t="e">
        <f>AJ110*#REF!</f>
        <v>#REF!</v>
      </c>
      <c r="AL110" s="1">
        <v>110</v>
      </c>
      <c r="AM110" s="1">
        <v>8</v>
      </c>
      <c r="AO110" s="121">
        <v>9.48</v>
      </c>
      <c r="AP110" s="131" t="s">
        <v>393</v>
      </c>
      <c r="AQ110" s="150"/>
      <c r="AR110" s="133">
        <f t="shared" si="7"/>
        <v>0</v>
      </c>
    </row>
    <row r="111" spans="1:44" ht="42.75" customHeight="1">
      <c r="A111" s="75"/>
      <c r="B111" s="161" t="s">
        <v>77</v>
      </c>
      <c r="C111" s="161" t="s">
        <v>151</v>
      </c>
      <c r="D111" s="110" t="s">
        <v>492</v>
      </c>
      <c r="E111" s="69" t="s">
        <v>78</v>
      </c>
      <c r="F111" s="69" t="s">
        <v>161</v>
      </c>
      <c r="G111" s="104" t="s">
        <v>246</v>
      </c>
      <c r="H111" s="15"/>
      <c r="I111" s="15"/>
      <c r="J111" s="15"/>
      <c r="K111" s="15"/>
      <c r="L111" s="15"/>
      <c r="M111" s="15"/>
      <c r="N111" s="15"/>
      <c r="O111" s="123">
        <f t="shared" si="6"/>
        <v>7700</v>
      </c>
      <c r="P111" s="37"/>
      <c r="Q111" s="37"/>
      <c r="R111" s="37"/>
      <c r="S111" s="37"/>
      <c r="T111" s="37"/>
      <c r="U111" s="37"/>
      <c r="V111" s="38" t="s">
        <v>260</v>
      </c>
      <c r="W111" s="38">
        <v>1500</v>
      </c>
      <c r="X111" s="37"/>
      <c r="Y111" s="37"/>
      <c r="Z111" s="37"/>
      <c r="AA111" s="39">
        <v>96</v>
      </c>
      <c r="AB111" s="37"/>
      <c r="AC111" s="39">
        <f t="shared" si="9"/>
        <v>1596</v>
      </c>
      <c r="AD111" s="33">
        <v>4.06</v>
      </c>
      <c r="AE111" s="72">
        <v>4.84</v>
      </c>
      <c r="AF111" s="60" t="s">
        <v>342</v>
      </c>
      <c r="AG111" s="53" t="s">
        <v>342</v>
      </c>
      <c r="AH111" s="6" t="s">
        <v>342</v>
      </c>
      <c r="AI111" s="36" t="s">
        <v>301</v>
      </c>
      <c r="AJ111" s="20"/>
      <c r="AK111" s="21"/>
      <c r="AL111" s="1">
        <v>111</v>
      </c>
      <c r="AM111" s="1">
        <v>8</v>
      </c>
      <c r="AO111" s="121">
        <v>4.84</v>
      </c>
      <c r="AP111" s="131" t="s">
        <v>364</v>
      </c>
      <c r="AQ111" s="150"/>
      <c r="AR111" s="133">
        <f t="shared" si="7"/>
        <v>0</v>
      </c>
    </row>
    <row r="112" spans="1:44" ht="53.25" customHeight="1">
      <c r="A112" s="75"/>
      <c r="B112" s="162"/>
      <c r="C112" s="162"/>
      <c r="D112" s="110" t="s">
        <v>493</v>
      </c>
      <c r="E112" s="105" t="s">
        <v>78</v>
      </c>
      <c r="F112" s="69" t="s">
        <v>161</v>
      </c>
      <c r="G112" s="106"/>
      <c r="H112" s="106">
        <v>7.5</v>
      </c>
      <c r="I112" s="15" t="s">
        <v>13</v>
      </c>
      <c r="J112" s="15"/>
      <c r="K112" s="15"/>
      <c r="L112" s="15" t="s">
        <v>0</v>
      </c>
      <c r="M112" s="15" t="s">
        <v>196</v>
      </c>
      <c r="N112" s="15" t="s">
        <v>13</v>
      </c>
      <c r="O112" s="123">
        <f t="shared" si="6"/>
        <v>49000</v>
      </c>
      <c r="P112" s="37">
        <v>1500</v>
      </c>
      <c r="Q112" s="37"/>
      <c r="R112" s="37">
        <v>5300</v>
      </c>
      <c r="S112" s="37">
        <v>200</v>
      </c>
      <c r="T112" s="37"/>
      <c r="U112" s="37">
        <v>20.69</v>
      </c>
      <c r="V112" s="37"/>
      <c r="W112" s="37"/>
      <c r="X112" s="37"/>
      <c r="Y112" s="37">
        <v>170</v>
      </c>
      <c r="Z112" s="37"/>
      <c r="AA112" s="39">
        <v>3000</v>
      </c>
      <c r="AB112" s="37"/>
      <c r="AC112" s="39">
        <f t="shared" si="9"/>
        <v>10190.689999999999</v>
      </c>
      <c r="AD112" s="33" t="s">
        <v>342</v>
      </c>
      <c r="AE112" s="72">
        <v>3.75</v>
      </c>
      <c r="AF112" s="60" t="s">
        <v>342</v>
      </c>
      <c r="AG112" s="53">
        <v>3.02</v>
      </c>
      <c r="AH112" s="6">
        <v>5.445</v>
      </c>
      <c r="AI112" s="36"/>
      <c r="AJ112" s="20"/>
      <c r="AK112" s="21" t="e">
        <f>AJ112*#REF!</f>
        <v>#REF!</v>
      </c>
      <c r="AL112" s="1">
        <v>112</v>
      </c>
      <c r="AM112" s="1">
        <v>8</v>
      </c>
      <c r="AO112" s="121">
        <v>3.75</v>
      </c>
      <c r="AP112" s="131" t="s">
        <v>364</v>
      </c>
      <c r="AQ112" s="150"/>
      <c r="AR112" s="133">
        <f t="shared" si="7"/>
        <v>0</v>
      </c>
    </row>
    <row r="113" spans="1:44" ht="11.25" customHeight="1">
      <c r="A113" s="75"/>
      <c r="B113" s="162"/>
      <c r="C113" s="162"/>
      <c r="D113" s="110" t="s">
        <v>494</v>
      </c>
      <c r="E113" s="107" t="s">
        <v>366</v>
      </c>
      <c r="F113" s="12" t="s">
        <v>144</v>
      </c>
      <c r="G113" s="15"/>
      <c r="H113" s="15">
        <v>1</v>
      </c>
      <c r="I113" s="15" t="s">
        <v>13</v>
      </c>
      <c r="J113" s="15"/>
      <c r="K113" s="15"/>
      <c r="L113" s="15" t="s">
        <v>0</v>
      </c>
      <c r="M113" s="15" t="s">
        <v>196</v>
      </c>
      <c r="N113" s="15" t="s">
        <v>13</v>
      </c>
      <c r="O113" s="123">
        <f t="shared" si="6"/>
        <v>7500</v>
      </c>
      <c r="P113" s="37"/>
      <c r="Q113" s="37">
        <v>550</v>
      </c>
      <c r="R113" s="37"/>
      <c r="S113" s="37">
        <v>1000</v>
      </c>
      <c r="T113" s="37"/>
      <c r="U113" s="37"/>
      <c r="V113" s="37"/>
      <c r="W113" s="37"/>
      <c r="X113" s="37"/>
      <c r="Y113" s="37"/>
      <c r="Z113" s="37"/>
      <c r="AA113" s="39"/>
      <c r="AB113" s="37"/>
      <c r="AC113" s="39">
        <f t="shared" si="9"/>
        <v>1550</v>
      </c>
      <c r="AD113" s="33" t="s">
        <v>342</v>
      </c>
      <c r="AE113" s="60" t="s">
        <v>342</v>
      </c>
      <c r="AF113" s="60" t="s">
        <v>342</v>
      </c>
      <c r="AG113" s="53" t="s">
        <v>342</v>
      </c>
      <c r="AH113" s="6">
        <v>5.28</v>
      </c>
      <c r="AI113" s="36" t="s">
        <v>232</v>
      </c>
      <c r="AJ113" s="20"/>
      <c r="AK113" s="21" t="e">
        <f>AJ113*#REF!</f>
        <v>#REF!</v>
      </c>
      <c r="AL113" s="1">
        <v>113</v>
      </c>
      <c r="AM113" s="1">
        <v>8</v>
      </c>
      <c r="AO113" s="121">
        <v>5.28</v>
      </c>
      <c r="AP113" s="131" t="s">
        <v>403</v>
      </c>
      <c r="AQ113" s="150"/>
      <c r="AR113" s="133">
        <f t="shared" si="7"/>
        <v>0</v>
      </c>
    </row>
    <row r="114" spans="1:44" ht="11.25" customHeight="1">
      <c r="A114" s="75"/>
      <c r="B114" s="162"/>
      <c r="C114" s="162"/>
      <c r="D114" s="110" t="s">
        <v>495</v>
      </c>
      <c r="E114" s="69" t="s">
        <v>79</v>
      </c>
      <c r="F114" s="69" t="s">
        <v>245</v>
      </c>
      <c r="G114" s="104" t="s">
        <v>246</v>
      </c>
      <c r="H114" s="15">
        <v>3</v>
      </c>
      <c r="I114" s="15" t="s">
        <v>13</v>
      </c>
      <c r="J114" s="15"/>
      <c r="K114" s="15"/>
      <c r="L114" s="15"/>
      <c r="M114" s="15"/>
      <c r="N114" s="15"/>
      <c r="O114" s="123">
        <f t="shared" si="6"/>
        <v>1200</v>
      </c>
      <c r="P114" s="37"/>
      <c r="Q114" s="37"/>
      <c r="R114" s="37"/>
      <c r="S114" s="37"/>
      <c r="T114" s="37">
        <v>80</v>
      </c>
      <c r="U114" s="37">
        <v>137</v>
      </c>
      <c r="V114" s="37"/>
      <c r="W114" s="37"/>
      <c r="X114" s="37"/>
      <c r="Y114" s="37">
        <v>13</v>
      </c>
      <c r="Z114" s="37"/>
      <c r="AA114" s="39"/>
      <c r="AB114" s="37"/>
      <c r="AC114" s="39">
        <f t="shared" si="9"/>
        <v>230</v>
      </c>
      <c r="AD114" s="33" t="s">
        <v>342</v>
      </c>
      <c r="AE114" s="60" t="s">
        <v>342</v>
      </c>
      <c r="AF114" s="60">
        <v>16.36</v>
      </c>
      <c r="AG114" s="53" t="s">
        <v>342</v>
      </c>
      <c r="AH114" s="6" t="s">
        <v>342</v>
      </c>
      <c r="AI114" s="36" t="s">
        <v>284</v>
      </c>
      <c r="AJ114" s="20"/>
      <c r="AK114" s="21"/>
      <c r="AL114" s="1">
        <v>114</v>
      </c>
      <c r="AM114" s="1">
        <v>8</v>
      </c>
      <c r="AN114" s="114"/>
      <c r="AO114" s="121">
        <v>16.36</v>
      </c>
      <c r="AP114" s="131" t="s">
        <v>284</v>
      </c>
      <c r="AQ114" s="150"/>
      <c r="AR114" s="133">
        <f t="shared" si="7"/>
        <v>0</v>
      </c>
    </row>
    <row r="115" spans="1:44" ht="11.25" customHeight="1">
      <c r="A115" s="75"/>
      <c r="B115" s="163"/>
      <c r="C115" s="163"/>
      <c r="D115" s="110" t="s">
        <v>496</v>
      </c>
      <c r="E115" s="69" t="s">
        <v>79</v>
      </c>
      <c r="F115" s="69" t="s">
        <v>245</v>
      </c>
      <c r="G115" s="13"/>
      <c r="H115" s="13">
        <v>7.5</v>
      </c>
      <c r="I115" s="15" t="s">
        <v>13</v>
      </c>
      <c r="J115" s="15"/>
      <c r="K115" s="15"/>
      <c r="L115" s="15" t="s">
        <v>0</v>
      </c>
      <c r="M115" s="15" t="s">
        <v>196</v>
      </c>
      <c r="N115" s="15" t="s">
        <v>13</v>
      </c>
      <c r="O115" s="123">
        <f t="shared" si="6"/>
        <v>14300</v>
      </c>
      <c r="P115" s="37">
        <v>80</v>
      </c>
      <c r="Q115" s="37">
        <v>790</v>
      </c>
      <c r="R115" s="37"/>
      <c r="S115" s="37">
        <v>2000</v>
      </c>
      <c r="T115" s="37"/>
      <c r="U115" s="37">
        <v>56.99</v>
      </c>
      <c r="V115" s="37"/>
      <c r="W115" s="37">
        <v>50</v>
      </c>
      <c r="X115" s="37"/>
      <c r="Y115" s="37"/>
      <c r="Z115" s="37"/>
      <c r="AA115" s="39"/>
      <c r="AB115" s="37"/>
      <c r="AC115" s="39">
        <f t="shared" si="9"/>
        <v>2976.99</v>
      </c>
      <c r="AD115" s="33" t="s">
        <v>342</v>
      </c>
      <c r="AE115" s="60" t="s">
        <v>342</v>
      </c>
      <c r="AF115" s="60" t="s">
        <v>342</v>
      </c>
      <c r="AG115" s="53">
        <v>3.74</v>
      </c>
      <c r="AH115" s="6">
        <v>5.445</v>
      </c>
      <c r="AI115" s="36"/>
      <c r="AJ115" s="20"/>
      <c r="AK115" s="21" t="e">
        <f>AJ115*#REF!</f>
        <v>#REF!</v>
      </c>
      <c r="AL115" s="1">
        <v>115</v>
      </c>
      <c r="AM115" s="1">
        <v>8</v>
      </c>
      <c r="AN115" s="114"/>
      <c r="AO115" s="121">
        <v>5.45</v>
      </c>
      <c r="AP115" s="131" t="s">
        <v>403</v>
      </c>
      <c r="AQ115" s="150"/>
      <c r="AR115" s="133">
        <f t="shared" si="7"/>
        <v>0</v>
      </c>
    </row>
    <row r="116" spans="1:44" ht="11.25">
      <c r="A116" s="75"/>
      <c r="B116" s="164" t="s">
        <v>80</v>
      </c>
      <c r="C116" s="164" t="s">
        <v>80</v>
      </c>
      <c r="D116" s="110" t="s">
        <v>497</v>
      </c>
      <c r="E116" s="12" t="s">
        <v>9</v>
      </c>
      <c r="F116" s="102" t="s">
        <v>10</v>
      </c>
      <c r="G116" s="108"/>
      <c r="H116" s="13">
        <v>3</v>
      </c>
      <c r="I116" s="15" t="s">
        <v>13</v>
      </c>
      <c r="J116" s="15"/>
      <c r="K116" s="15"/>
      <c r="L116" s="15" t="s">
        <v>0</v>
      </c>
      <c r="M116" s="15" t="s">
        <v>196</v>
      </c>
      <c r="N116" s="15" t="s">
        <v>13</v>
      </c>
      <c r="O116" s="123">
        <f t="shared" si="6"/>
        <v>3100</v>
      </c>
      <c r="P116" s="37">
        <v>250</v>
      </c>
      <c r="Q116" s="37">
        <v>135</v>
      </c>
      <c r="R116" s="37"/>
      <c r="S116" s="37"/>
      <c r="T116" s="37"/>
      <c r="U116" s="37">
        <v>24.13</v>
      </c>
      <c r="V116" s="37"/>
      <c r="W116" s="37">
        <v>50</v>
      </c>
      <c r="X116" s="37"/>
      <c r="Y116" s="37"/>
      <c r="Z116" s="37"/>
      <c r="AA116" s="39">
        <v>167</v>
      </c>
      <c r="AB116" s="37"/>
      <c r="AC116" s="39">
        <f t="shared" si="9"/>
        <v>626.13</v>
      </c>
      <c r="AD116" s="33" t="s">
        <v>342</v>
      </c>
      <c r="AE116" s="72">
        <v>18.15</v>
      </c>
      <c r="AF116" s="60" t="s">
        <v>342</v>
      </c>
      <c r="AG116" s="53">
        <v>13.16</v>
      </c>
      <c r="AH116" s="6">
        <v>25</v>
      </c>
      <c r="AI116" s="36"/>
      <c r="AJ116" s="20"/>
      <c r="AK116" s="21" t="e">
        <f>AJ116*#REF!</f>
        <v>#REF!</v>
      </c>
      <c r="AL116" s="1">
        <v>116</v>
      </c>
      <c r="AM116" s="1">
        <v>8</v>
      </c>
      <c r="AO116" s="121">
        <v>18.150000000000002</v>
      </c>
      <c r="AP116" s="131" t="s">
        <v>364</v>
      </c>
      <c r="AQ116" s="150"/>
      <c r="AR116" s="133">
        <f t="shared" si="7"/>
        <v>0</v>
      </c>
    </row>
    <row r="117" spans="1:44" ht="11.25" customHeight="1">
      <c r="A117" s="75"/>
      <c r="B117" s="162"/>
      <c r="C117" s="162"/>
      <c r="D117" s="110" t="s">
        <v>498</v>
      </c>
      <c r="E117" s="12" t="s">
        <v>204</v>
      </c>
      <c r="F117" s="12" t="s">
        <v>162</v>
      </c>
      <c r="G117" s="15"/>
      <c r="H117" s="15">
        <v>2.5</v>
      </c>
      <c r="I117" s="15" t="s">
        <v>13</v>
      </c>
      <c r="J117" s="15"/>
      <c r="K117" s="15"/>
      <c r="L117" s="15" t="s">
        <v>0</v>
      </c>
      <c r="M117" s="15" t="s">
        <v>196</v>
      </c>
      <c r="N117" s="15" t="s">
        <v>13</v>
      </c>
      <c r="O117" s="123">
        <f t="shared" si="6"/>
        <v>1000</v>
      </c>
      <c r="P117" s="37"/>
      <c r="Q117" s="37"/>
      <c r="R117" s="37"/>
      <c r="S117" s="37">
        <v>200</v>
      </c>
      <c r="T117" s="37"/>
      <c r="U117" s="37"/>
      <c r="V117" s="37">
        <v>2</v>
      </c>
      <c r="W117" s="37"/>
      <c r="X117" s="37"/>
      <c r="Y117" s="37"/>
      <c r="Z117" s="37"/>
      <c r="AA117" s="39"/>
      <c r="AB117" s="37"/>
      <c r="AC117" s="39">
        <f t="shared" si="9"/>
        <v>202</v>
      </c>
      <c r="AD117" s="33">
        <v>15.04</v>
      </c>
      <c r="AE117" s="60" t="s">
        <v>342</v>
      </c>
      <c r="AF117" s="60" t="s">
        <v>342</v>
      </c>
      <c r="AG117" s="53" t="s">
        <v>342</v>
      </c>
      <c r="AH117" s="6">
        <v>21</v>
      </c>
      <c r="AI117" s="36" t="s">
        <v>302</v>
      </c>
      <c r="AJ117" s="20"/>
      <c r="AK117" s="21" t="e">
        <f>AJ117*#REF!</f>
        <v>#REF!</v>
      </c>
      <c r="AL117" s="1">
        <v>117</v>
      </c>
      <c r="AM117" s="1">
        <v>8</v>
      </c>
      <c r="AO117" s="121">
        <v>18.05</v>
      </c>
      <c r="AP117" s="131" t="s">
        <v>393</v>
      </c>
      <c r="AQ117" s="150"/>
      <c r="AR117" s="133">
        <f t="shared" si="7"/>
        <v>0</v>
      </c>
    </row>
    <row r="118" spans="1:44" ht="15" customHeight="1">
      <c r="A118" s="75"/>
      <c r="B118" s="69" t="s">
        <v>81</v>
      </c>
      <c r="C118" s="69" t="s">
        <v>152</v>
      </c>
      <c r="D118" s="110" t="s">
        <v>499</v>
      </c>
      <c r="E118" s="12" t="s">
        <v>199</v>
      </c>
      <c r="F118" s="12" t="s">
        <v>203</v>
      </c>
      <c r="G118" s="15"/>
      <c r="H118" s="15">
        <v>8</v>
      </c>
      <c r="I118" s="15" t="s">
        <v>13</v>
      </c>
      <c r="J118" s="15"/>
      <c r="K118" s="15"/>
      <c r="L118" s="15" t="s">
        <v>0</v>
      </c>
      <c r="M118" s="15" t="s">
        <v>196</v>
      </c>
      <c r="N118" s="15" t="s">
        <v>13</v>
      </c>
      <c r="O118" s="123">
        <f t="shared" si="6"/>
        <v>10400</v>
      </c>
      <c r="P118" s="37">
        <v>400</v>
      </c>
      <c r="Q118" s="37">
        <v>190</v>
      </c>
      <c r="R118" s="37">
        <v>330</v>
      </c>
      <c r="S118" s="37">
        <v>500</v>
      </c>
      <c r="T118" s="37"/>
      <c r="U118" s="37">
        <v>23.4</v>
      </c>
      <c r="V118" s="37"/>
      <c r="W118" s="37">
        <v>50</v>
      </c>
      <c r="X118" s="37"/>
      <c r="Y118" s="37"/>
      <c r="Z118" s="37"/>
      <c r="AA118" s="39">
        <v>670</v>
      </c>
      <c r="AB118" s="37"/>
      <c r="AC118" s="39">
        <f t="shared" si="9"/>
        <v>2163.4</v>
      </c>
      <c r="AD118" s="33" t="s">
        <v>342</v>
      </c>
      <c r="AE118" s="72">
        <v>11.55</v>
      </c>
      <c r="AF118" s="60" t="s">
        <v>342</v>
      </c>
      <c r="AG118" s="53">
        <v>9.24</v>
      </c>
      <c r="AH118" s="6">
        <v>10.615</v>
      </c>
      <c r="AI118" s="36"/>
      <c r="AJ118" s="20"/>
      <c r="AK118" s="21" t="e">
        <f>AJ118*#REF!</f>
        <v>#REF!</v>
      </c>
      <c r="AL118" s="1">
        <v>118</v>
      </c>
      <c r="AM118" s="1">
        <v>8</v>
      </c>
      <c r="AO118" s="121">
        <v>11.55</v>
      </c>
      <c r="AP118" s="131" t="s">
        <v>364</v>
      </c>
      <c r="AQ118" s="150"/>
      <c r="AR118" s="133">
        <f t="shared" si="7"/>
        <v>0</v>
      </c>
    </row>
    <row r="119" spans="1:44" ht="11.25">
      <c r="A119" s="75"/>
      <c r="B119" s="164" t="s">
        <v>82</v>
      </c>
      <c r="C119" s="164" t="s">
        <v>82</v>
      </c>
      <c r="D119" s="110" t="s">
        <v>500</v>
      </c>
      <c r="E119" s="12" t="s">
        <v>83</v>
      </c>
      <c r="F119" s="12" t="s">
        <v>205</v>
      </c>
      <c r="G119" s="13"/>
      <c r="H119" s="13">
        <v>4.5</v>
      </c>
      <c r="I119" s="15" t="s">
        <v>13</v>
      </c>
      <c r="J119" s="15"/>
      <c r="K119" s="15"/>
      <c r="L119" s="15" t="s">
        <v>0</v>
      </c>
      <c r="M119" s="15" t="s">
        <v>196</v>
      </c>
      <c r="N119" s="15" t="s">
        <v>13</v>
      </c>
      <c r="O119" s="123">
        <f t="shared" si="6"/>
        <v>5900</v>
      </c>
      <c r="P119" s="37">
        <v>50</v>
      </c>
      <c r="Q119" s="37">
        <v>150</v>
      </c>
      <c r="R119" s="37"/>
      <c r="S119" s="37">
        <v>500</v>
      </c>
      <c r="T119" s="37">
        <v>20</v>
      </c>
      <c r="U119" s="37">
        <v>22.91</v>
      </c>
      <c r="V119" s="37">
        <v>28</v>
      </c>
      <c r="W119" s="37">
        <v>100</v>
      </c>
      <c r="X119" s="37"/>
      <c r="Y119" s="37">
        <v>80</v>
      </c>
      <c r="Z119" s="37"/>
      <c r="AA119" s="39">
        <v>260</v>
      </c>
      <c r="AB119" s="37"/>
      <c r="AC119" s="39">
        <f t="shared" si="9"/>
        <v>1210.9099999999999</v>
      </c>
      <c r="AD119" s="33" t="s">
        <v>342</v>
      </c>
      <c r="AE119" s="72">
        <v>8.36</v>
      </c>
      <c r="AF119" s="60" t="s">
        <v>342</v>
      </c>
      <c r="AG119" s="53">
        <v>7.05</v>
      </c>
      <c r="AH119" s="6">
        <v>11.1</v>
      </c>
      <c r="AI119" s="36"/>
      <c r="AJ119" s="20"/>
      <c r="AK119" s="21" t="e">
        <f>AJ119*#REF!</f>
        <v>#REF!</v>
      </c>
      <c r="AL119" s="1">
        <v>119</v>
      </c>
      <c r="AM119" s="1">
        <v>8</v>
      </c>
      <c r="AO119" s="121">
        <v>8.36</v>
      </c>
      <c r="AP119" s="131" t="s">
        <v>364</v>
      </c>
      <c r="AQ119" s="150"/>
      <c r="AR119" s="133">
        <f t="shared" si="7"/>
        <v>0</v>
      </c>
    </row>
    <row r="120" spans="1:44" ht="11.25" customHeight="1">
      <c r="A120" s="75"/>
      <c r="B120" s="163"/>
      <c r="C120" s="163"/>
      <c r="D120" s="110" t="s">
        <v>501</v>
      </c>
      <c r="E120" s="12" t="s">
        <v>84</v>
      </c>
      <c r="F120" s="12" t="s">
        <v>82</v>
      </c>
      <c r="G120" s="13"/>
      <c r="H120" s="13">
        <v>4.5</v>
      </c>
      <c r="I120" s="15" t="s">
        <v>13</v>
      </c>
      <c r="J120" s="102"/>
      <c r="K120" s="102"/>
      <c r="L120" s="15" t="s">
        <v>0</v>
      </c>
      <c r="M120" s="15" t="s">
        <v>196</v>
      </c>
      <c r="N120" s="15" t="s">
        <v>13</v>
      </c>
      <c r="O120" s="123">
        <f t="shared" si="6"/>
        <v>600</v>
      </c>
      <c r="P120" s="37"/>
      <c r="Q120" s="37"/>
      <c r="R120" s="37"/>
      <c r="S120" s="37"/>
      <c r="T120" s="37"/>
      <c r="U120" s="37">
        <v>60.38</v>
      </c>
      <c r="V120" s="37"/>
      <c r="W120" s="37">
        <v>50</v>
      </c>
      <c r="X120" s="37"/>
      <c r="Y120" s="37"/>
      <c r="Z120" s="37"/>
      <c r="AA120" s="39"/>
      <c r="AB120" s="37"/>
      <c r="AC120" s="39">
        <f t="shared" si="9"/>
        <v>110.38</v>
      </c>
      <c r="AD120" s="33" t="s">
        <v>342</v>
      </c>
      <c r="AE120" s="60" t="s">
        <v>342</v>
      </c>
      <c r="AF120" s="60" t="s">
        <v>342</v>
      </c>
      <c r="AG120" s="53" t="s">
        <v>342</v>
      </c>
      <c r="AH120" s="6">
        <v>9.45</v>
      </c>
      <c r="AI120" s="36"/>
      <c r="AJ120" s="20"/>
      <c r="AK120" s="21" t="e">
        <f>AJ120*#REF!</f>
        <v>#REF!</v>
      </c>
      <c r="AL120" s="1">
        <v>120</v>
      </c>
      <c r="AM120" s="1">
        <v>8</v>
      </c>
      <c r="AO120" s="121">
        <v>9.450000000000001</v>
      </c>
      <c r="AP120" s="131" t="s">
        <v>403</v>
      </c>
      <c r="AQ120" s="150"/>
      <c r="AR120" s="133">
        <f t="shared" si="7"/>
        <v>0</v>
      </c>
    </row>
    <row r="121" spans="1:44" ht="11.25" customHeight="1">
      <c r="A121" s="75"/>
      <c r="B121" s="164" t="s">
        <v>190</v>
      </c>
      <c r="C121" s="164" t="s">
        <v>191</v>
      </c>
      <c r="D121" s="110" t="s">
        <v>502</v>
      </c>
      <c r="E121" s="12" t="s">
        <v>5</v>
      </c>
      <c r="F121" s="12" t="s">
        <v>2</v>
      </c>
      <c r="G121" s="15" t="s">
        <v>200</v>
      </c>
      <c r="H121" s="13">
        <v>0.1</v>
      </c>
      <c r="I121" s="15" t="s">
        <v>13</v>
      </c>
      <c r="J121" s="15"/>
      <c r="K121" s="15"/>
      <c r="L121" s="15" t="s">
        <v>0</v>
      </c>
      <c r="M121" s="15" t="s">
        <v>196</v>
      </c>
      <c r="N121" s="15" t="s">
        <v>13</v>
      </c>
      <c r="O121" s="123">
        <f t="shared" si="6"/>
        <v>6000</v>
      </c>
      <c r="P121" s="37"/>
      <c r="Q121" s="37"/>
      <c r="R121" s="37"/>
      <c r="S121" s="37">
        <v>1000</v>
      </c>
      <c r="T121" s="37"/>
      <c r="U121" s="37"/>
      <c r="V121" s="37"/>
      <c r="W121" s="37">
        <v>250</v>
      </c>
      <c r="X121" s="37"/>
      <c r="Y121" s="37"/>
      <c r="Z121" s="37"/>
      <c r="AA121" s="39"/>
      <c r="AB121" s="37"/>
      <c r="AC121" s="39">
        <f t="shared" si="9"/>
        <v>1250</v>
      </c>
      <c r="AD121" s="33" t="s">
        <v>342</v>
      </c>
      <c r="AE121" s="60" t="s">
        <v>342</v>
      </c>
      <c r="AF121" s="60" t="s">
        <v>342</v>
      </c>
      <c r="AG121" s="53">
        <v>4.8</v>
      </c>
      <c r="AH121" s="6">
        <v>4.9</v>
      </c>
      <c r="AI121" s="36"/>
      <c r="AJ121" s="20"/>
      <c r="AK121" s="21" t="e">
        <f>AJ121*#REF!</f>
        <v>#REF!</v>
      </c>
      <c r="AL121" s="1">
        <v>121</v>
      </c>
      <c r="AM121" s="1">
        <v>8</v>
      </c>
      <c r="AO121" s="121">
        <v>4.9</v>
      </c>
      <c r="AP121" s="131" t="s">
        <v>403</v>
      </c>
      <c r="AQ121" s="150"/>
      <c r="AR121" s="133">
        <f t="shared" si="7"/>
        <v>0</v>
      </c>
    </row>
    <row r="122" spans="1:44" ht="11.25" customHeight="1">
      <c r="A122" s="75"/>
      <c r="B122" s="165"/>
      <c r="C122" s="165"/>
      <c r="D122" s="110" t="s">
        <v>503</v>
      </c>
      <c r="E122" s="12" t="s">
        <v>6</v>
      </c>
      <c r="F122" s="12" t="s">
        <v>192</v>
      </c>
      <c r="G122" s="15" t="s">
        <v>201</v>
      </c>
      <c r="H122" s="13">
        <v>0.72</v>
      </c>
      <c r="I122" s="15" t="s">
        <v>13</v>
      </c>
      <c r="J122" s="15"/>
      <c r="K122" s="15"/>
      <c r="L122" s="15" t="s">
        <v>0</v>
      </c>
      <c r="M122" s="15" t="s">
        <v>196</v>
      </c>
      <c r="N122" s="15" t="s">
        <v>13</v>
      </c>
      <c r="O122" s="123">
        <f t="shared" si="6"/>
        <v>12200</v>
      </c>
      <c r="P122" s="37"/>
      <c r="Q122" s="37"/>
      <c r="R122" s="37"/>
      <c r="S122" s="37"/>
      <c r="T122" s="37">
        <v>20</v>
      </c>
      <c r="U122" s="37"/>
      <c r="V122" s="37">
        <v>2220</v>
      </c>
      <c r="W122" s="37">
        <v>250</v>
      </c>
      <c r="X122" s="37"/>
      <c r="Y122" s="37">
        <v>51</v>
      </c>
      <c r="Z122" s="37"/>
      <c r="AA122" s="39"/>
      <c r="AB122" s="37"/>
      <c r="AC122" s="39">
        <f t="shared" si="9"/>
        <v>2541</v>
      </c>
      <c r="AD122" s="33">
        <v>2.5</v>
      </c>
      <c r="AE122" s="60" t="s">
        <v>342</v>
      </c>
      <c r="AF122" s="60" t="s">
        <v>342</v>
      </c>
      <c r="AG122" s="53" t="s">
        <v>342</v>
      </c>
      <c r="AH122" s="6">
        <v>4.55</v>
      </c>
      <c r="AI122" s="36" t="s">
        <v>303</v>
      </c>
      <c r="AJ122" s="20"/>
      <c r="AK122" s="21" t="e">
        <f>AJ122*#REF!</f>
        <v>#REF!</v>
      </c>
      <c r="AL122" s="1">
        <v>122</v>
      </c>
      <c r="AM122" s="1">
        <v>8</v>
      </c>
      <c r="AO122" s="121">
        <v>3</v>
      </c>
      <c r="AP122" s="131" t="s">
        <v>393</v>
      </c>
      <c r="AQ122" s="150"/>
      <c r="AR122" s="133">
        <f t="shared" si="7"/>
        <v>0</v>
      </c>
    </row>
    <row r="123" spans="1:44" ht="11.25" customHeight="1">
      <c r="A123" s="75"/>
      <c r="B123" s="165"/>
      <c r="C123" s="165"/>
      <c r="D123" s="110" t="s">
        <v>504</v>
      </c>
      <c r="E123" s="70" t="s">
        <v>243</v>
      </c>
      <c r="F123" s="12" t="s">
        <v>242</v>
      </c>
      <c r="G123" s="15" t="s">
        <v>244</v>
      </c>
      <c r="H123" s="13">
        <v>1</v>
      </c>
      <c r="I123" s="15" t="s">
        <v>13</v>
      </c>
      <c r="J123" s="15"/>
      <c r="K123" s="15"/>
      <c r="L123" s="15"/>
      <c r="M123" s="15"/>
      <c r="N123" s="15"/>
      <c r="O123" s="123">
        <f t="shared" si="6"/>
        <v>100</v>
      </c>
      <c r="P123" s="37"/>
      <c r="Q123" s="37"/>
      <c r="R123" s="37"/>
      <c r="S123" s="37"/>
      <c r="T123" s="37">
        <v>15</v>
      </c>
      <c r="U123" s="37"/>
      <c r="V123" s="37"/>
      <c r="W123" s="37"/>
      <c r="X123" s="37"/>
      <c r="Y123" s="37"/>
      <c r="Z123" s="37"/>
      <c r="AA123" s="39"/>
      <c r="AB123" s="37"/>
      <c r="AC123" s="39">
        <f t="shared" si="9"/>
        <v>15</v>
      </c>
      <c r="AD123" s="33" t="s">
        <v>342</v>
      </c>
      <c r="AE123" s="60" t="s">
        <v>342</v>
      </c>
      <c r="AF123" s="60">
        <v>11.03</v>
      </c>
      <c r="AG123" s="53" t="s">
        <v>342</v>
      </c>
      <c r="AH123" s="6" t="s">
        <v>342</v>
      </c>
      <c r="AI123" s="36" t="s">
        <v>284</v>
      </c>
      <c r="AJ123" s="20"/>
      <c r="AK123" s="21"/>
      <c r="AL123" s="1">
        <v>123</v>
      </c>
      <c r="AM123" s="1">
        <v>8</v>
      </c>
      <c r="AO123" s="121">
        <v>11.03</v>
      </c>
      <c r="AP123" s="131" t="s">
        <v>284</v>
      </c>
      <c r="AQ123" s="150"/>
      <c r="AR123" s="133">
        <f t="shared" si="7"/>
        <v>0</v>
      </c>
    </row>
    <row r="124" spans="1:44" ht="22.5">
      <c r="A124" s="75"/>
      <c r="B124" s="166"/>
      <c r="C124" s="166"/>
      <c r="D124" s="110" t="s">
        <v>505</v>
      </c>
      <c r="E124" s="70" t="s">
        <v>220</v>
      </c>
      <c r="F124" s="12" t="s">
        <v>221</v>
      </c>
      <c r="G124" s="15">
        <v>62.5</v>
      </c>
      <c r="H124" s="13">
        <v>1.5</v>
      </c>
      <c r="I124" s="15"/>
      <c r="J124" s="15"/>
      <c r="K124" s="15"/>
      <c r="L124" s="15"/>
      <c r="M124" s="15"/>
      <c r="N124" s="15"/>
      <c r="O124" s="123">
        <f t="shared" si="6"/>
        <v>9100</v>
      </c>
      <c r="P124" s="37">
        <v>260</v>
      </c>
      <c r="Q124" s="37">
        <v>300</v>
      </c>
      <c r="R124" s="37">
        <v>10</v>
      </c>
      <c r="S124" s="37">
        <v>1000</v>
      </c>
      <c r="T124" s="37">
        <v>100</v>
      </c>
      <c r="U124" s="37">
        <f>29.78+32.4+17.02</f>
        <v>79.2</v>
      </c>
      <c r="V124" s="37"/>
      <c r="W124" s="37"/>
      <c r="X124" s="37"/>
      <c r="Y124" s="37">
        <v>130</v>
      </c>
      <c r="Z124" s="37"/>
      <c r="AA124" s="39"/>
      <c r="AB124" s="37"/>
      <c r="AC124" s="39">
        <f t="shared" si="9"/>
        <v>1879.2</v>
      </c>
      <c r="AD124" s="33" t="s">
        <v>342</v>
      </c>
      <c r="AE124" s="60" t="s">
        <v>342</v>
      </c>
      <c r="AF124" s="60">
        <v>6.66</v>
      </c>
      <c r="AG124" s="53">
        <v>4.8</v>
      </c>
      <c r="AH124" s="6" t="s">
        <v>342</v>
      </c>
      <c r="AI124" s="36" t="s">
        <v>284</v>
      </c>
      <c r="AJ124" s="20"/>
      <c r="AK124" s="21"/>
      <c r="AL124" s="1">
        <v>124</v>
      </c>
      <c r="AM124" s="1">
        <v>8</v>
      </c>
      <c r="AO124" s="121">
        <v>6.66</v>
      </c>
      <c r="AP124" s="131" t="s">
        <v>284</v>
      </c>
      <c r="AQ124" s="150"/>
      <c r="AR124" s="133">
        <f t="shared" si="7"/>
        <v>0</v>
      </c>
    </row>
    <row r="125" spans="1:44" ht="22.5">
      <c r="A125" s="83"/>
      <c r="B125" s="159"/>
      <c r="C125" s="159"/>
      <c r="D125" s="110" t="s">
        <v>506</v>
      </c>
      <c r="E125" s="74" t="s">
        <v>85</v>
      </c>
      <c r="F125" s="12" t="s">
        <v>145</v>
      </c>
      <c r="G125" s="15"/>
      <c r="H125" s="15">
        <v>1</v>
      </c>
      <c r="I125" s="15" t="s">
        <v>13</v>
      </c>
      <c r="J125" s="15"/>
      <c r="K125" s="15"/>
      <c r="L125" s="15" t="s">
        <v>0</v>
      </c>
      <c r="M125" s="15" t="s">
        <v>196</v>
      </c>
      <c r="N125" s="15" t="s">
        <v>13</v>
      </c>
      <c r="O125" s="123">
        <f t="shared" si="6"/>
        <v>8400</v>
      </c>
      <c r="P125" s="37">
        <v>500</v>
      </c>
      <c r="Q125" s="37">
        <v>235</v>
      </c>
      <c r="R125" s="37">
        <v>1000</v>
      </c>
      <c r="S125" s="37"/>
      <c r="T125" s="37"/>
      <c r="U125" s="37"/>
      <c r="V125" s="37"/>
      <c r="W125" s="37"/>
      <c r="X125" s="37"/>
      <c r="Y125" s="37"/>
      <c r="Z125" s="37"/>
      <c r="AA125" s="39"/>
      <c r="AB125" s="37"/>
      <c r="AC125" s="39">
        <f t="shared" si="9"/>
        <v>1735</v>
      </c>
      <c r="AD125" s="33" t="s">
        <v>342</v>
      </c>
      <c r="AE125" s="60" t="s">
        <v>342</v>
      </c>
      <c r="AF125" s="60">
        <v>6.31</v>
      </c>
      <c r="AG125" s="53">
        <v>6.26</v>
      </c>
      <c r="AH125" s="6">
        <v>6.82</v>
      </c>
      <c r="AI125" s="36" t="s">
        <v>284</v>
      </c>
      <c r="AJ125" s="20"/>
      <c r="AK125" s="21" t="e">
        <f>AJ125*#REF!</f>
        <v>#REF!</v>
      </c>
      <c r="AL125" s="1">
        <v>127</v>
      </c>
      <c r="AM125" s="1">
        <v>8</v>
      </c>
      <c r="AO125" s="121">
        <v>6.82</v>
      </c>
      <c r="AP125" s="131" t="s">
        <v>403</v>
      </c>
      <c r="AQ125" s="150"/>
      <c r="AR125" s="133">
        <f t="shared" si="7"/>
        <v>0</v>
      </c>
    </row>
    <row r="126" spans="1:44" ht="22.5">
      <c r="A126" s="83"/>
      <c r="B126" s="159"/>
      <c r="C126" s="159"/>
      <c r="D126" s="110" t="s">
        <v>507</v>
      </c>
      <c r="E126" s="109" t="s">
        <v>356</v>
      </c>
      <c r="F126" s="79" t="s">
        <v>357</v>
      </c>
      <c r="G126" s="80"/>
      <c r="H126" s="80">
        <v>6</v>
      </c>
      <c r="I126" s="80" t="s">
        <v>13</v>
      </c>
      <c r="J126" s="80"/>
      <c r="K126" s="80"/>
      <c r="L126" s="80"/>
      <c r="M126" s="80"/>
      <c r="N126" s="15" t="s">
        <v>13</v>
      </c>
      <c r="O126" s="123">
        <f t="shared" si="6"/>
        <v>1200</v>
      </c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39">
        <v>237</v>
      </c>
      <c r="AB126" s="56"/>
      <c r="AC126" s="58">
        <f t="shared" si="9"/>
        <v>237</v>
      </c>
      <c r="AD126" s="59"/>
      <c r="AE126" s="72">
        <v>5.4</v>
      </c>
      <c r="AF126" s="60" t="s">
        <v>342</v>
      </c>
      <c r="AG126" s="61"/>
      <c r="AH126" s="62"/>
      <c r="AI126" s="63"/>
      <c r="AJ126" s="64"/>
      <c r="AK126" s="65"/>
      <c r="AL126" s="1">
        <v>128</v>
      </c>
      <c r="AM126" s="1">
        <v>8</v>
      </c>
      <c r="AO126" s="121">
        <v>5.4</v>
      </c>
      <c r="AP126" s="131" t="s">
        <v>364</v>
      </c>
      <c r="AQ126" s="150"/>
      <c r="AR126" s="133">
        <f t="shared" si="7"/>
        <v>0</v>
      </c>
    </row>
    <row r="127" spans="1:44" ht="11.25">
      <c r="A127" s="83"/>
      <c r="B127" s="159"/>
      <c r="C127" s="159"/>
      <c r="D127" s="110" t="s">
        <v>508</v>
      </c>
      <c r="E127" s="74" t="s">
        <v>239</v>
      </c>
      <c r="F127" s="12" t="s">
        <v>240</v>
      </c>
      <c r="G127" s="15"/>
      <c r="H127" s="15"/>
      <c r="I127" s="15"/>
      <c r="J127" s="15"/>
      <c r="K127" s="15"/>
      <c r="L127" s="15"/>
      <c r="M127" s="15"/>
      <c r="N127" s="15" t="s">
        <v>13</v>
      </c>
      <c r="O127" s="123">
        <f t="shared" si="6"/>
        <v>600</v>
      </c>
      <c r="P127" s="37"/>
      <c r="Q127" s="37"/>
      <c r="R127" s="37"/>
      <c r="S127" s="37"/>
      <c r="T127" s="37">
        <v>60</v>
      </c>
      <c r="U127" s="37">
        <v>63.63</v>
      </c>
      <c r="V127" s="37"/>
      <c r="W127" s="37"/>
      <c r="X127" s="37"/>
      <c r="Y127" s="37"/>
      <c r="Z127" s="37"/>
      <c r="AA127" s="39"/>
      <c r="AB127" s="37"/>
      <c r="AC127" s="39">
        <f t="shared" si="9"/>
        <v>123.63</v>
      </c>
      <c r="AD127" s="33" t="s">
        <v>342</v>
      </c>
      <c r="AE127" s="60" t="s">
        <v>342</v>
      </c>
      <c r="AF127" s="60">
        <v>13.53</v>
      </c>
      <c r="AG127" s="53" t="s">
        <v>342</v>
      </c>
      <c r="AH127" s="6" t="s">
        <v>342</v>
      </c>
      <c r="AI127" s="36" t="s">
        <v>284</v>
      </c>
      <c r="AJ127" s="20"/>
      <c r="AK127" s="21"/>
      <c r="AL127" s="1">
        <v>129</v>
      </c>
      <c r="AM127" s="1">
        <v>8</v>
      </c>
      <c r="AO127" s="121">
        <v>13.530000000000001</v>
      </c>
      <c r="AP127" s="131" t="s">
        <v>284</v>
      </c>
      <c r="AQ127" s="150"/>
      <c r="AR127" s="133">
        <f t="shared" si="7"/>
        <v>0</v>
      </c>
    </row>
    <row r="128" spans="1:44" ht="22.5">
      <c r="A128" s="83"/>
      <c r="B128" s="159"/>
      <c r="C128" s="159"/>
      <c r="D128" s="110" t="s">
        <v>509</v>
      </c>
      <c r="E128" s="74" t="s">
        <v>252</v>
      </c>
      <c r="F128" s="12" t="s">
        <v>253</v>
      </c>
      <c r="G128" s="15"/>
      <c r="H128" s="15"/>
      <c r="I128" s="15"/>
      <c r="J128" s="15"/>
      <c r="K128" s="15"/>
      <c r="L128" s="15"/>
      <c r="M128" s="15"/>
      <c r="N128" s="15" t="s">
        <v>13</v>
      </c>
      <c r="O128" s="123">
        <f t="shared" si="6"/>
        <v>700</v>
      </c>
      <c r="P128" s="37"/>
      <c r="Q128" s="37"/>
      <c r="R128" s="37"/>
      <c r="S128" s="37"/>
      <c r="T128" s="37"/>
      <c r="U128" s="37">
        <v>18.84</v>
      </c>
      <c r="V128" s="37"/>
      <c r="W128" s="37"/>
      <c r="X128" s="37"/>
      <c r="Y128" s="37">
        <v>120</v>
      </c>
      <c r="Z128" s="37"/>
      <c r="AA128" s="39"/>
      <c r="AB128" s="37"/>
      <c r="AC128" s="39">
        <f t="shared" si="9"/>
        <v>138.84</v>
      </c>
      <c r="AD128" s="33" t="s">
        <v>342</v>
      </c>
      <c r="AE128" s="60" t="s">
        <v>342</v>
      </c>
      <c r="AF128" s="60">
        <v>8.45</v>
      </c>
      <c r="AG128" s="53" t="s">
        <v>342</v>
      </c>
      <c r="AH128" s="6" t="s">
        <v>342</v>
      </c>
      <c r="AI128" s="36" t="s">
        <v>284</v>
      </c>
      <c r="AJ128" s="20"/>
      <c r="AK128" s="21"/>
      <c r="AL128" s="1">
        <v>130</v>
      </c>
      <c r="AM128" s="1">
        <v>8</v>
      </c>
      <c r="AO128" s="121">
        <v>8.45</v>
      </c>
      <c r="AP128" s="131" t="s">
        <v>284</v>
      </c>
      <c r="AQ128" s="150"/>
      <c r="AR128" s="133">
        <f t="shared" si="7"/>
        <v>0</v>
      </c>
    </row>
    <row r="129" spans="1:44" ht="11.25">
      <c r="A129" s="83"/>
      <c r="B129" s="159"/>
      <c r="C129" s="159"/>
      <c r="D129" s="110" t="s">
        <v>510</v>
      </c>
      <c r="E129" s="109" t="s">
        <v>358</v>
      </c>
      <c r="F129" s="109" t="s">
        <v>358</v>
      </c>
      <c r="G129" s="80"/>
      <c r="H129" s="80">
        <v>1</v>
      </c>
      <c r="I129" s="80" t="s">
        <v>13</v>
      </c>
      <c r="J129" s="80"/>
      <c r="K129" s="80"/>
      <c r="L129" s="80"/>
      <c r="M129" s="80"/>
      <c r="N129" s="15" t="s">
        <v>13</v>
      </c>
      <c r="O129" s="123">
        <f t="shared" si="6"/>
        <v>300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39">
        <v>57</v>
      </c>
      <c r="AB129" s="56"/>
      <c r="AC129" s="58">
        <f t="shared" si="9"/>
        <v>57</v>
      </c>
      <c r="AD129" s="59"/>
      <c r="AE129" s="72">
        <v>5.75</v>
      </c>
      <c r="AF129" s="60" t="s">
        <v>342</v>
      </c>
      <c r="AG129" s="61"/>
      <c r="AH129" s="62"/>
      <c r="AI129" s="63"/>
      <c r="AJ129" s="64"/>
      <c r="AK129" s="65"/>
      <c r="AL129" s="1">
        <v>131</v>
      </c>
      <c r="AM129" s="1">
        <v>8</v>
      </c>
      <c r="AO129" s="121">
        <v>5.75</v>
      </c>
      <c r="AP129" s="131" t="s">
        <v>364</v>
      </c>
      <c r="AQ129" s="150"/>
      <c r="AR129" s="133">
        <f t="shared" si="7"/>
        <v>0</v>
      </c>
    </row>
    <row r="130" spans="1:44" ht="15" customHeight="1">
      <c r="A130" s="83"/>
      <c r="B130" s="160"/>
      <c r="C130" s="160"/>
      <c r="D130" s="110" t="s">
        <v>511</v>
      </c>
      <c r="E130" s="74" t="s">
        <v>86</v>
      </c>
      <c r="F130" s="12" t="s">
        <v>146</v>
      </c>
      <c r="G130" s="15"/>
      <c r="H130" s="15"/>
      <c r="I130" s="15" t="s">
        <v>13</v>
      </c>
      <c r="J130" s="15"/>
      <c r="K130" s="15"/>
      <c r="L130" s="15" t="s">
        <v>0</v>
      </c>
      <c r="M130" s="15" t="s">
        <v>196</v>
      </c>
      <c r="N130" s="15" t="s">
        <v>13</v>
      </c>
      <c r="O130" s="123">
        <f t="shared" si="6"/>
        <v>9900</v>
      </c>
      <c r="P130" s="37">
        <v>450</v>
      </c>
      <c r="Q130" s="37"/>
      <c r="R130" s="37">
        <v>1000</v>
      </c>
      <c r="S130" s="37">
        <v>500</v>
      </c>
      <c r="T130" s="37">
        <v>100</v>
      </c>
      <c r="U130" s="37"/>
      <c r="V130" s="37"/>
      <c r="W130" s="37"/>
      <c r="X130" s="37"/>
      <c r="Y130" s="37"/>
      <c r="Z130" s="37"/>
      <c r="AA130" s="39"/>
      <c r="AB130" s="37"/>
      <c r="AC130" s="39">
        <f t="shared" si="9"/>
        <v>2050</v>
      </c>
      <c r="AD130" s="33" t="s">
        <v>342</v>
      </c>
      <c r="AE130" s="60" t="s">
        <v>342</v>
      </c>
      <c r="AF130" s="60" t="s">
        <v>342</v>
      </c>
      <c r="AG130" s="53">
        <v>4.26</v>
      </c>
      <c r="AH130" s="6">
        <v>6.49</v>
      </c>
      <c r="AI130" s="36"/>
      <c r="AJ130" s="20"/>
      <c r="AK130" s="21" t="e">
        <f>AJ130*#REF!</f>
        <v>#REF!</v>
      </c>
      <c r="AL130" s="1">
        <v>132</v>
      </c>
      <c r="AM130" s="1">
        <v>8</v>
      </c>
      <c r="AO130" s="121">
        <v>6.49</v>
      </c>
      <c r="AP130" s="131" t="s">
        <v>403</v>
      </c>
      <c r="AQ130" s="150"/>
      <c r="AR130" s="133">
        <f t="shared" si="7"/>
        <v>0</v>
      </c>
    </row>
    <row r="131" spans="1:44" ht="15" customHeight="1">
      <c r="A131" s="83"/>
      <c r="B131" s="160"/>
      <c r="C131" s="160"/>
      <c r="D131" s="110" t="s">
        <v>512</v>
      </c>
      <c r="E131" s="74" t="s">
        <v>241</v>
      </c>
      <c r="F131" s="12" t="s">
        <v>272</v>
      </c>
      <c r="G131" s="15"/>
      <c r="H131" s="15">
        <v>1</v>
      </c>
      <c r="I131" s="15" t="s">
        <v>13</v>
      </c>
      <c r="J131" s="15"/>
      <c r="K131" s="15"/>
      <c r="L131" s="15"/>
      <c r="M131" s="15"/>
      <c r="N131" s="15" t="s">
        <v>13</v>
      </c>
      <c r="O131" s="123">
        <f t="shared" si="6"/>
        <v>600</v>
      </c>
      <c r="P131" s="37"/>
      <c r="Q131" s="37"/>
      <c r="R131" s="37"/>
      <c r="S131" s="37"/>
      <c r="T131" s="37">
        <v>10</v>
      </c>
      <c r="U131" s="37"/>
      <c r="V131" s="37"/>
      <c r="W131" s="37"/>
      <c r="X131" s="37"/>
      <c r="Y131" s="37">
        <v>100</v>
      </c>
      <c r="Z131" s="37"/>
      <c r="AA131" s="39"/>
      <c r="AB131" s="37"/>
      <c r="AC131" s="39">
        <f t="shared" si="9"/>
        <v>110</v>
      </c>
      <c r="AD131" s="33" t="s">
        <v>342</v>
      </c>
      <c r="AE131" s="60" t="s">
        <v>342</v>
      </c>
      <c r="AF131" s="60">
        <v>11.54</v>
      </c>
      <c r="AG131" s="53" t="s">
        <v>342</v>
      </c>
      <c r="AH131" s="6" t="s">
        <v>342</v>
      </c>
      <c r="AI131" s="36" t="s">
        <v>284</v>
      </c>
      <c r="AJ131" s="20"/>
      <c r="AK131" s="21"/>
      <c r="AL131" s="1">
        <v>133</v>
      </c>
      <c r="AM131" s="1">
        <v>8</v>
      </c>
      <c r="AO131" s="121">
        <v>11.540000000000001</v>
      </c>
      <c r="AP131" s="131" t="s">
        <v>284</v>
      </c>
      <c r="AQ131" s="150"/>
      <c r="AR131" s="133">
        <f t="shared" si="7"/>
        <v>0</v>
      </c>
    </row>
    <row r="132" spans="1:44" ht="22.5">
      <c r="A132" s="83"/>
      <c r="B132" s="160"/>
      <c r="C132" s="160"/>
      <c r="D132" s="110" t="s">
        <v>513</v>
      </c>
      <c r="E132" s="74" t="s">
        <v>87</v>
      </c>
      <c r="F132" s="12" t="s">
        <v>147</v>
      </c>
      <c r="G132" s="15"/>
      <c r="H132" s="15">
        <v>1</v>
      </c>
      <c r="I132" s="15" t="s">
        <v>13</v>
      </c>
      <c r="J132" s="15"/>
      <c r="K132" s="15"/>
      <c r="L132" s="15" t="s">
        <v>0</v>
      </c>
      <c r="M132" s="15" t="s">
        <v>196</v>
      </c>
      <c r="N132" s="15" t="s">
        <v>13</v>
      </c>
      <c r="O132" s="123">
        <f t="shared" si="6"/>
        <v>8700</v>
      </c>
      <c r="P132" s="37">
        <v>250</v>
      </c>
      <c r="Q132" s="37">
        <v>440</v>
      </c>
      <c r="R132" s="37">
        <v>600</v>
      </c>
      <c r="S132" s="37">
        <v>500</v>
      </c>
      <c r="T132" s="37"/>
      <c r="U132" s="37">
        <v>8.45</v>
      </c>
      <c r="V132" s="37"/>
      <c r="W132" s="37"/>
      <c r="X132" s="37"/>
      <c r="Y132" s="37"/>
      <c r="Z132" s="37"/>
      <c r="AA132" s="39"/>
      <c r="AB132" s="37"/>
      <c r="AC132" s="39">
        <f t="shared" si="9"/>
        <v>1798.45</v>
      </c>
      <c r="AD132" s="33" t="s">
        <v>342</v>
      </c>
      <c r="AE132" s="60" t="s">
        <v>342</v>
      </c>
      <c r="AF132" s="60" t="s">
        <v>342</v>
      </c>
      <c r="AG132" s="53">
        <v>4.89</v>
      </c>
      <c r="AH132" s="6">
        <v>8.25</v>
      </c>
      <c r="AI132" s="36"/>
      <c r="AJ132" s="20"/>
      <c r="AK132" s="21" t="e">
        <f>AJ132*#REF!</f>
        <v>#REF!</v>
      </c>
      <c r="AL132" s="1">
        <v>134</v>
      </c>
      <c r="AM132" s="1">
        <v>8</v>
      </c>
      <c r="AO132" s="121">
        <v>8.25</v>
      </c>
      <c r="AP132" s="131" t="s">
        <v>403</v>
      </c>
      <c r="AQ132" s="150"/>
      <c r="AR132" s="133">
        <f>+AQ132*O132</f>
        <v>0</v>
      </c>
    </row>
    <row r="133" spans="1:44" ht="15" customHeight="1">
      <c r="A133" s="83"/>
      <c r="B133" s="160"/>
      <c r="C133" s="160"/>
      <c r="D133" s="110" t="s">
        <v>514</v>
      </c>
      <c r="E133" s="74" t="s">
        <v>88</v>
      </c>
      <c r="F133" s="12" t="s">
        <v>148</v>
      </c>
      <c r="G133" s="13"/>
      <c r="H133" s="13">
        <v>1</v>
      </c>
      <c r="I133" s="15" t="s">
        <v>13</v>
      </c>
      <c r="J133" s="15"/>
      <c r="K133" s="15"/>
      <c r="L133" s="15" t="s">
        <v>0</v>
      </c>
      <c r="M133" s="15" t="s">
        <v>196</v>
      </c>
      <c r="N133" s="15" t="s">
        <v>13</v>
      </c>
      <c r="O133" s="123">
        <f>_xlfn.CEILING.MATH((AC133*4)*1.2,100)</f>
        <v>200</v>
      </c>
      <c r="P133" s="37">
        <v>30</v>
      </c>
      <c r="Q133" s="37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>
        <f t="shared" si="9"/>
        <v>30</v>
      </c>
      <c r="AD133" s="33" t="s">
        <v>342</v>
      </c>
      <c r="AE133" s="60" t="s">
        <v>342</v>
      </c>
      <c r="AF133" s="60">
        <v>2.22</v>
      </c>
      <c r="AG133" s="53" t="s">
        <v>342</v>
      </c>
      <c r="AH133" s="6">
        <v>6.435</v>
      </c>
      <c r="AI133" s="36" t="s">
        <v>284</v>
      </c>
      <c r="AJ133" s="20"/>
      <c r="AK133" s="21" t="e">
        <f>AJ133*#REF!</f>
        <v>#REF!</v>
      </c>
      <c r="AL133" s="1">
        <v>135</v>
      </c>
      <c r="AM133" s="1">
        <v>8</v>
      </c>
      <c r="AO133" s="121">
        <v>6.44</v>
      </c>
      <c r="AP133" s="131" t="s">
        <v>403</v>
      </c>
      <c r="AQ133" s="150"/>
      <c r="AR133" s="133">
        <f>+AQ133*O133</f>
        <v>0</v>
      </c>
    </row>
    <row r="134" spans="1:44" ht="15" customHeight="1">
      <c r="A134" s="83"/>
      <c r="B134" s="160"/>
      <c r="C134" s="160"/>
      <c r="D134" s="110" t="s">
        <v>515</v>
      </c>
      <c r="E134" s="74" t="s">
        <v>235</v>
      </c>
      <c r="F134" s="12" t="s">
        <v>234</v>
      </c>
      <c r="G134" s="13"/>
      <c r="H134" s="13" t="s">
        <v>236</v>
      </c>
      <c r="I134" s="15"/>
      <c r="J134" s="15"/>
      <c r="K134" s="15"/>
      <c r="L134" s="15"/>
      <c r="M134" s="15"/>
      <c r="N134" s="15" t="s">
        <v>13</v>
      </c>
      <c r="O134" s="123">
        <f>_xlfn.CEILING.MATH((AC134*4)*1.2,100)</f>
        <v>5700</v>
      </c>
      <c r="P134" s="37">
        <v>500</v>
      </c>
      <c r="Q134" s="37"/>
      <c r="R134" s="39"/>
      <c r="S134" s="37">
        <v>500</v>
      </c>
      <c r="T134" s="37"/>
      <c r="U134" s="37"/>
      <c r="V134" s="37"/>
      <c r="W134" s="37"/>
      <c r="X134" s="37"/>
      <c r="Y134" s="37">
        <v>180</v>
      </c>
      <c r="Z134" s="39"/>
      <c r="AA134" s="39"/>
      <c r="AB134" s="39"/>
      <c r="AC134" s="39">
        <f t="shared" si="9"/>
        <v>1180</v>
      </c>
      <c r="AD134" s="33" t="s">
        <v>342</v>
      </c>
      <c r="AE134" s="60" t="s">
        <v>342</v>
      </c>
      <c r="AF134" s="60" t="s">
        <v>342</v>
      </c>
      <c r="AG134" s="53">
        <v>3.7</v>
      </c>
      <c r="AH134" s="6" t="s">
        <v>342</v>
      </c>
      <c r="AI134" s="36"/>
      <c r="AJ134" s="20"/>
      <c r="AK134" s="21"/>
      <c r="AL134" s="1">
        <v>136</v>
      </c>
      <c r="AM134" s="1">
        <v>8</v>
      </c>
      <c r="AO134" s="121">
        <v>3.64</v>
      </c>
      <c r="AP134" s="131" t="s">
        <v>447</v>
      </c>
      <c r="AQ134" s="150"/>
      <c r="AR134" s="133">
        <f>+AQ134*O134</f>
        <v>0</v>
      </c>
    </row>
    <row r="135" spans="1:41" ht="15" customHeight="1" thickBot="1">
      <c r="A135" s="9"/>
      <c r="B135" s="27"/>
      <c r="C135" s="27"/>
      <c r="D135" s="27"/>
      <c r="E135" s="28"/>
      <c r="F135" s="28"/>
      <c r="G135" s="8"/>
      <c r="H135" s="8"/>
      <c r="I135" s="7"/>
      <c r="J135" s="7"/>
      <c r="K135" s="7"/>
      <c r="L135" s="7"/>
      <c r="M135" s="7"/>
      <c r="N135" s="7"/>
      <c r="O135" s="28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55"/>
      <c r="AH135" s="46"/>
      <c r="AI135" s="46"/>
      <c r="AJ135" s="29"/>
      <c r="AK135" s="30"/>
      <c r="AO135" s="151">
        <f>_xlfn.CEILING.MATH(SUMPRODUCT(O4:O134,AO4:AO134),1000)</f>
        <v>8757000</v>
      </c>
    </row>
    <row r="136" spans="2:44" ht="35.25" customHeight="1">
      <c r="B136" s="146" t="s">
        <v>210</v>
      </c>
      <c r="C136" s="147"/>
      <c r="D136" s="17"/>
      <c r="L136" s="5"/>
      <c r="N136" s="152" t="s">
        <v>519</v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38"/>
      <c r="AQ136" s="139" t="s">
        <v>523</v>
      </c>
      <c r="AR136" s="144">
        <f>SUM(AR4:AR134)</f>
        <v>0</v>
      </c>
    </row>
    <row r="137" spans="2:44" ht="45" customHeight="1" thickBot="1">
      <c r="B137" s="16" t="s">
        <v>213</v>
      </c>
      <c r="C137" s="157" t="s">
        <v>211</v>
      </c>
      <c r="D137" s="157"/>
      <c r="E137" s="157"/>
      <c r="K137" s="18"/>
      <c r="L137" s="22"/>
      <c r="M137" s="125"/>
      <c r="N137" s="154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40"/>
      <c r="AQ137" s="141" t="s">
        <v>524</v>
      </c>
      <c r="AR137" s="142"/>
    </row>
    <row r="138" spans="2:37" ht="45" customHeight="1" thickBot="1">
      <c r="B138" s="16" t="s">
        <v>206</v>
      </c>
      <c r="C138" s="158" t="s">
        <v>8</v>
      </c>
      <c r="D138" s="158"/>
      <c r="E138" s="158"/>
      <c r="K138" s="19"/>
      <c r="L138" s="22"/>
      <c r="U138" s="135" t="s">
        <v>520</v>
      </c>
      <c r="V138" s="136" t="e">
        <f>SUM(#REF!)</f>
        <v>#REF!</v>
      </c>
      <c r="W138" s="126"/>
      <c r="X138" s="127"/>
      <c r="Y138" s="135" t="s">
        <v>520</v>
      </c>
      <c r="Z138" s="137">
        <f>SUM(Z105:Z136)</f>
        <v>0</v>
      </c>
      <c r="AA138" s="46"/>
      <c r="AB138" s="46"/>
      <c r="AC138" s="46"/>
      <c r="AD138" s="46"/>
      <c r="AE138" s="46"/>
      <c r="AF138" s="46"/>
      <c r="AG138" s="55"/>
      <c r="AH138" s="46"/>
      <c r="AI138" s="46"/>
      <c r="AJ138" s="1"/>
      <c r="AK138" s="1"/>
    </row>
    <row r="139" spans="2:44" ht="42" customHeight="1">
      <c r="B139" s="16" t="s">
        <v>209</v>
      </c>
      <c r="C139" s="158" t="s">
        <v>212</v>
      </c>
      <c r="D139" s="158"/>
      <c r="E139" s="158"/>
      <c r="N139" s="152" t="s">
        <v>522</v>
      </c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38"/>
      <c r="AQ139" s="139" t="s">
        <v>523</v>
      </c>
      <c r="AR139" s="143"/>
    </row>
    <row r="140" spans="14:44" ht="44.25" customHeight="1" thickBot="1">
      <c r="N140" s="154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40"/>
      <c r="AQ140" s="141" t="s">
        <v>524</v>
      </c>
      <c r="AR140" s="142"/>
    </row>
    <row r="141" spans="14:35" ht="25.5" customHeight="1">
      <c r="N141" s="125"/>
      <c r="O141" s="125"/>
      <c r="P141" s="125"/>
      <c r="Q141" s="125"/>
      <c r="R141" s="125"/>
      <c r="S141" s="125"/>
      <c r="T141" s="125"/>
      <c r="U141" s="135" t="s">
        <v>520</v>
      </c>
      <c r="V141" s="136"/>
      <c r="W141" s="126"/>
      <c r="X141" s="127"/>
      <c r="Y141" s="135" t="s">
        <v>520</v>
      </c>
      <c r="Z141" s="136"/>
      <c r="AA141" s="46"/>
      <c r="AB141" s="46"/>
      <c r="AC141" s="46"/>
      <c r="AD141" s="46"/>
      <c r="AE141" s="46"/>
      <c r="AF141" s="46"/>
      <c r="AG141" s="55"/>
      <c r="AH141" s="46"/>
      <c r="AI141" s="46"/>
    </row>
    <row r="142" spans="13:35" ht="26.25" thickBot="1">
      <c r="M142" s="125"/>
      <c r="N142" s="125"/>
      <c r="O142" s="125"/>
      <c r="P142" s="134"/>
      <c r="Q142" s="134"/>
      <c r="R142" s="134"/>
      <c r="S142" s="134"/>
      <c r="T142" s="134"/>
      <c r="U142" s="128" t="s">
        <v>521</v>
      </c>
      <c r="V142" s="129"/>
      <c r="W142" s="126"/>
      <c r="X142" s="127"/>
      <c r="Y142" s="128" t="s">
        <v>521</v>
      </c>
      <c r="Z142" s="130"/>
      <c r="AA142" s="46"/>
      <c r="AB142" s="46"/>
      <c r="AC142" s="46"/>
      <c r="AD142" s="46"/>
      <c r="AE142" s="46"/>
      <c r="AF142" s="46"/>
      <c r="AG142" s="55"/>
      <c r="AH142" s="46"/>
      <c r="AI142" s="46"/>
    </row>
    <row r="143" spans="16:35" ht="11.25"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55"/>
      <c r="AH143" s="46"/>
      <c r="AI143" s="46"/>
    </row>
    <row r="144" spans="16:35" ht="11.25"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55"/>
      <c r="AH144" s="46"/>
      <c r="AI144" s="46"/>
    </row>
    <row r="145" spans="16:35" ht="11.25"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55"/>
      <c r="AH145" s="46"/>
      <c r="AI145" s="46"/>
    </row>
    <row r="146" spans="16:35" ht="11.25"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55"/>
      <c r="AH146" s="46"/>
      <c r="AI146" s="46"/>
    </row>
    <row r="147" spans="16:35" ht="11.25"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55"/>
      <c r="AH147" s="46"/>
      <c r="AI147" s="46"/>
    </row>
    <row r="148" spans="16:35" ht="11.25"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55"/>
      <c r="AH148" s="46"/>
      <c r="AI148" s="46"/>
    </row>
    <row r="149" spans="16:35" ht="11.25"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55"/>
      <c r="AH149" s="46"/>
      <c r="AI149" s="46"/>
    </row>
    <row r="150" spans="16:35" ht="11.25"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55"/>
      <c r="AH150" s="46"/>
      <c r="AI150" s="46"/>
    </row>
    <row r="151" spans="16:35" ht="11.25"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55"/>
      <c r="AH151" s="46"/>
      <c r="AI151" s="46"/>
    </row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4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</sheetData>
  <sheetProtection password="D83F" sheet="1"/>
  <mergeCells count="47">
    <mergeCell ref="B20:B22"/>
    <mergeCell ref="C20:C22"/>
    <mergeCell ref="A2:C2"/>
    <mergeCell ref="B4:B10"/>
    <mergeCell ref="C4:C10"/>
    <mergeCell ref="B12:B18"/>
    <mergeCell ref="C12:C18"/>
    <mergeCell ref="B30:B38"/>
    <mergeCell ref="C30:C38"/>
    <mergeCell ref="B43:B48"/>
    <mergeCell ref="C43:C48"/>
    <mergeCell ref="C26:C29"/>
    <mergeCell ref="B26:B29"/>
    <mergeCell ref="B49:B56"/>
    <mergeCell ref="C49:C56"/>
    <mergeCell ref="B59:B60"/>
    <mergeCell ref="C59:C60"/>
    <mergeCell ref="B61:B62"/>
    <mergeCell ref="C61:C62"/>
    <mergeCell ref="B66:B74"/>
    <mergeCell ref="C66:C74"/>
    <mergeCell ref="B79:B84"/>
    <mergeCell ref="C79:C84"/>
    <mergeCell ref="B85:B92"/>
    <mergeCell ref="C85:C92"/>
    <mergeCell ref="B93:B94"/>
    <mergeCell ref="C93:C94"/>
    <mergeCell ref="B99:B106"/>
    <mergeCell ref="C99:C106"/>
    <mergeCell ref="B107:B110"/>
    <mergeCell ref="C107:C110"/>
    <mergeCell ref="C116:C117"/>
    <mergeCell ref="B119:B120"/>
    <mergeCell ref="C119:C120"/>
    <mergeCell ref="B121:B124"/>
    <mergeCell ref="C121:C124"/>
    <mergeCell ref="B111:B115"/>
    <mergeCell ref="N136:AO137"/>
    <mergeCell ref="N139:AO140"/>
    <mergeCell ref="A1:AR1"/>
    <mergeCell ref="C137:E137"/>
    <mergeCell ref="C138:E138"/>
    <mergeCell ref="C139:E139"/>
    <mergeCell ref="C125:C134"/>
    <mergeCell ref="B125:B134"/>
    <mergeCell ref="C111:C115"/>
    <mergeCell ref="B116:B117"/>
  </mergeCells>
  <conditionalFormatting sqref="AJ27:AJ31 AJ59:AJ69 AJ135 AJ4:AJ10 AJ76 AJ34:AJ38 AJ71 AJ73:AJ74 AJ127:AJ128 AJ130:AJ133 AJ12:AJ22 AJ24 AJ43:AJ56 AJ79:AJ94 AJ99:AJ125">
    <cfRule type="cellIs" priority="15" dxfId="14" operator="greaterThanOrEqual" stopIfTrue="1">
      <formula>'Lotto 1  Los 1'!#REF!</formula>
    </cfRule>
  </conditionalFormatting>
  <conditionalFormatting sqref="AJ134">
    <cfRule type="cellIs" priority="14" dxfId="14" operator="greaterThanOrEqual" stopIfTrue="1">
      <formula>'Lotto 1  Los 1'!#REF!</formula>
    </cfRule>
  </conditionalFormatting>
  <conditionalFormatting sqref="AJ41">
    <cfRule type="cellIs" priority="13" dxfId="14" operator="greaterThanOrEqual" stopIfTrue="1">
      <formula>'Lotto 1  Los 1'!#REF!</formula>
    </cfRule>
  </conditionalFormatting>
  <conditionalFormatting sqref="AJ57">
    <cfRule type="cellIs" priority="12" dxfId="14" operator="greaterThanOrEqual" stopIfTrue="1">
      <formula>'Lotto 1  Los 1'!#REF!</formula>
    </cfRule>
  </conditionalFormatting>
  <conditionalFormatting sqref="AJ77">
    <cfRule type="cellIs" priority="11" dxfId="14" operator="greaterThanOrEqual" stopIfTrue="1">
      <formula>'Lotto 1  Los 1'!#REF!</formula>
    </cfRule>
  </conditionalFormatting>
  <conditionalFormatting sqref="AJ26">
    <cfRule type="cellIs" priority="10" dxfId="14" operator="greaterThanOrEqual" stopIfTrue="1">
      <formula>'Lotto 1  Los 1'!#REF!</formula>
    </cfRule>
  </conditionalFormatting>
  <conditionalFormatting sqref="AJ75">
    <cfRule type="cellIs" priority="9" dxfId="14" operator="greaterThanOrEqual" stopIfTrue="1">
      <formula>'Lotto 1  Los 1'!#REF!</formula>
    </cfRule>
  </conditionalFormatting>
  <conditionalFormatting sqref="AI11">
    <cfRule type="cellIs" priority="8" dxfId="14" operator="greaterThanOrEqual" stopIfTrue="1">
      <formula>#REF!</formula>
    </cfRule>
  </conditionalFormatting>
  <conditionalFormatting sqref="AI32:AI33">
    <cfRule type="cellIs" priority="7" dxfId="14" operator="greaterThanOrEqual" stopIfTrue="1">
      <formula>#REF!</formula>
    </cfRule>
  </conditionalFormatting>
  <conditionalFormatting sqref="AI39:AI40">
    <cfRule type="cellIs" priority="6" dxfId="14" operator="greaterThanOrEqual" stopIfTrue="1">
      <formula>#REF!</formula>
    </cfRule>
  </conditionalFormatting>
  <conditionalFormatting sqref="AI70">
    <cfRule type="cellIs" priority="5" dxfId="14" operator="greaterThanOrEqual" stopIfTrue="1">
      <formula>#REF!</formula>
    </cfRule>
  </conditionalFormatting>
  <conditionalFormatting sqref="AI72">
    <cfRule type="cellIs" priority="4" dxfId="14" operator="greaterThanOrEqual" stopIfTrue="1">
      <formula>#REF!</formula>
    </cfRule>
  </conditionalFormatting>
  <conditionalFormatting sqref="AI126">
    <cfRule type="cellIs" priority="2" dxfId="14" operator="greaterThanOrEqual" stopIfTrue="1">
      <formula>#REF!</formula>
    </cfRule>
  </conditionalFormatting>
  <conditionalFormatting sqref="AI129">
    <cfRule type="cellIs" priority="1" dxfId="14" operator="greaterThanOrEqual" stopIfTrue="1">
      <formula>#REF!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8" scale="78" r:id="rId4"/>
  <ignoredErrors>
    <ignoredError sqref="AC9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Donati, Dario</cp:lastModifiedBy>
  <cp:lastPrinted>2014-01-14T08:20:07Z</cp:lastPrinted>
  <dcterms:created xsi:type="dcterms:W3CDTF">2013-05-07T14:09:25Z</dcterms:created>
  <dcterms:modified xsi:type="dcterms:W3CDTF">2018-07-19T09:02:32Z</dcterms:modified>
  <cp:category/>
  <cp:version/>
  <cp:contentType/>
  <cp:contentStatus/>
</cp:coreProperties>
</file>