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3" sheetId="1" r:id="rId1"/>
  </sheets>
  <definedNames/>
  <calcPr fullCalcOnLoad="1"/>
</workbook>
</file>

<file path=xl/sharedStrings.xml><?xml version="1.0" encoding="utf-8"?>
<sst xmlns="http://schemas.openxmlformats.org/spreadsheetml/2006/main" count="1883" uniqueCount="553">
  <si>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</si>
  <si>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</si>
  <si>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</si>
  <si>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</si>
  <si>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</si>
  <si>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</si>
  <si>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</si>
  <si>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</si>
  <si>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</si>
  <si>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</si>
  <si>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</si>
  <si>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</si>
  <si>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</si>
  <si>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</si>
  <si>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</si>
  <si>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</si>
  <si>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</si>
  <si>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</si>
  <si>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</si>
  <si>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</si>
  <si>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</si>
  <si>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</si>
  <si>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</si>
  <si>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</si>
  <si>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</si>
  <si>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</si>
  <si>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</si>
  <si>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</si>
  <si>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</si>
  <si>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</si>
  <si>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</si>
  <si>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</si>
  <si>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</si>
  <si>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</si>
  <si>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</si>
  <si>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</si>
  <si>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</si>
  <si>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</si>
  <si>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</si>
  <si>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</si>
  <si>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</si>
  <si>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</si>
  <si>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</si>
  <si>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</si>
  <si>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</si>
  <si>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</si>
  <si>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</si>
  <si>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</si>
  <si>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</si>
  <si>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</si>
  <si>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</si>
  <si>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</si>
  <si>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</si>
  <si>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</si>
  <si>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</si>
  <si>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</si>
  <si>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</si>
  <si>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</si>
  <si>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</si>
  <si>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</si>
  <si>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</si>
  <si>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</si>
  <si>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</si>
  <si>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</si>
  <si>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</si>
  <si>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</si>
  <si>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</si>
  <si>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</si>
  <si>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</si>
  <si>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</si>
  <si>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</si>
  <si>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</si>
  <si>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</si>
  <si>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</si>
  <si>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</si>
  <si>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</si>
  <si>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</si>
  <si>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</si>
  <si>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</si>
  <si>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</si>
  <si>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</si>
  <si>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</si>
  <si>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</si>
  <si>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</si>
  <si>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</si>
  <si>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</si>
  <si>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</si>
  <si>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</si>
  <si>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</si>
  <si>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</si>
  <si>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</si>
  <si>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</si>
  <si>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</si>
  <si>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</si>
  <si>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</si>
  <si>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</si>
  <si>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</si>
  <si>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</si>
  <si>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</si>
  <si>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</si>
  <si>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</si>
  <si>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</si>
  <si>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</si>
  <si>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</si>
  <si>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</si>
  <si>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</si>
  <si>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</si>
  <si>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</si>
  <si>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</si>
  <si>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</si>
  <si>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</si>
  <si>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</si>
  <si>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</si>
  <si>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</si>
  <si>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</si>
  <si>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</si>
  <si>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</si>
  <si>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</si>
  <si>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</si>
  <si>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</si>
  <si>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</si>
  <si>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</si>
  <si>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</si>
  <si>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</si>
  <si>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</si>
  <si>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</si>
  <si>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</si>
  <si>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</si>
  <si>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</si>
  <si>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</si>
  <si>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</si>
  <si>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</si>
  <si>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</si>
  <si>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</si>
  <si>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</si>
  <si>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</si>
  <si>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</si>
  <si>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</si>
  <si>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</si>
  <si>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</si>
  <si>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</si>
  <si>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</si>
  <si>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</si>
  <si>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</si>
  <si>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</si>
  <si>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</si>
  <si>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</si>
  <si>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</si>
  <si>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</si>
  <si>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</si>
  <si>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</si>
  <si>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</si>
  <si>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</si>
  <si>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</si>
  <si>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</si>
  <si>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</si>
  <si>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</si>
  <si>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</si>
  <si>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</si>
  <si>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</si>
  <si>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</si>
  <si>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</si>
  <si>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</si>
  <si>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</si>
  <si>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</si>
  <si>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</si>
  <si>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</si>
  <si>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</si>
  <si>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</si>
  <si>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</si>
  <si>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</si>
  <si>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</si>
  <si>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</si>
  <si>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</si>
  <si>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</si>
  <si>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</si>
  <si>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</si>
  <si>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</si>
  <si>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</si>
  <si>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</si>
  <si>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</si>
  <si>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</si>
  <si>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</si>
  <si>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</si>
  <si>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</si>
  <si>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</si>
  <si>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</si>
  <si>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</si>
  <si>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</si>
  <si>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</si>
  <si>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</si>
  <si>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</si>
  <si>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</si>
  <si>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</si>
  <si>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</si>
  <si>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</si>
  <si>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</si>
  <si>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</si>
  <si>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</si>
  <si>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</si>
  <si>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</si>
  <si>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</si>
  <si>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</si>
  <si>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</si>
  <si>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</si>
  <si>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</si>
  <si>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</si>
  <si>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</si>
  <si>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</si>
  <si>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</si>
  <si>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</si>
  <si>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</si>
  <si>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</si>
  <si>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</si>
  <si>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</si>
  <si>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</si>
  <si>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</si>
  <si>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</si>
  <si>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</si>
  <si>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</si>
  <si>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</si>
  <si>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</si>
  <si>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</si>
  <si>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</si>
  <si>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</si>
  <si>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</si>
  <si>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</si>
  <si>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</si>
  <si>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</si>
  <si>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</si>
  <si>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</si>
  <si>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</si>
  <si>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</si>
  <si>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</si>
  <si>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</si>
  <si>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</si>
  <si>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</si>
  <si>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</si>
  <si>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</si>
  <si>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</si>
  <si>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</si>
  <si>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</si>
  <si>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</si>
  <si>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</si>
  <si>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</si>
  <si>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</si>
  <si>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</si>
  <si>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</si>
  <si>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</si>
  <si>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</si>
  <si>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</si>
  <si>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</si>
  <si>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</si>
  <si>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</si>
  <si>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</si>
  <si>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</si>
  <si>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</si>
  <si>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</si>
  <si>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</si>
  <si>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</si>
  <si>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</si>
  <si>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</si>
  <si>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</si>
  <si>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</si>
  <si>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</si>
  <si>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</si>
  <si>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</si>
  <si>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</si>
  <si>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</si>
  <si>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</si>
  <si>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</si>
  <si>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</si>
  <si>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</si>
  <si>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</si>
  <si>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</si>
  <si>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</si>
  <si>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</si>
  <si>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</si>
  <si>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</si>
  <si>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</si>
  <si>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</si>
  <si>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</si>
  <si>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</si>
  <si>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</si>
  <si>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</si>
  <si>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</si>
  <si>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</si>
  <si>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</si>
  <si>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</si>
  <si>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</si>
  <si>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</si>
  <si>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</si>
  <si>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</si>
  <si>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</si>
  <si>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</si>
  <si>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</si>
  <si>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</si>
  <si>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</si>
  <si>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</si>
  <si>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</si>
  <si>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</si>
  <si>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</si>
  <si>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</si>
  <si>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</si>
  <si>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</si>
  <si>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</si>
  <si>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</si>
  <si>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</si>
  <si>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</si>
  <si>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</si>
  <si>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</si>
  <si>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</si>
  <si>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</si>
  <si>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</si>
  <si>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</si>
  <si>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</si>
  <si>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</si>
  <si>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</si>
  <si>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</si>
  <si>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</si>
  <si>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</si>
  <si>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</si>
  <si>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</si>
  <si>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</si>
  <si>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</si>
  <si>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</si>
  <si>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</si>
  <si>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</si>
  <si>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</si>
  <si>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</si>
  <si>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</si>
  <si>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</si>
  <si>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</si>
  <si>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</si>
  <si>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</si>
  <si>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</si>
  <si>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</si>
  <si>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</si>
  <si>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</si>
  <si>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</si>
  <si>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</si>
  <si>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</si>
  <si>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</si>
  <si>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</si>
  <si>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</si>
  <si>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</si>
  <si>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</si>
  <si>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</si>
  <si>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</si>
  <si>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</si>
  <si>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</si>
  <si>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</si>
  <si>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</si>
  <si>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</si>
  <si>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</si>
  <si>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</si>
  <si>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</si>
  <si>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</si>
  <si>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</si>
  <si>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</si>
  <si>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</si>
  <si>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</si>
  <si>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</si>
  <si>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</si>
  <si>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</si>
  <si>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</si>
  <si>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</si>
  <si>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</si>
  <si>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</si>
  <si>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</si>
  <si>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</si>
  <si>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</si>
  <si>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</si>
  <si>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</si>
  <si>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</si>
  <si>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</si>
  <si>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</si>
  <si>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</si>
  <si>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</si>
  <si>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</si>
  <si>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</si>
  <si>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</si>
  <si>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</si>
  <si>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</si>
  <si>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</si>
  <si>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</si>
  <si>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</si>
  <si>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</si>
  <si>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</si>
  <si>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</si>
  <si>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</si>
  <si>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</si>
  <si>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</si>
  <si>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</si>
  <si>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</si>
  <si>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</si>
  <si>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</si>
  <si>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</si>
  <si>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</si>
  <si>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</si>
  <si>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</si>
  <si>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</si>
  <si>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</si>
  <si>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</si>
  <si>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</si>
  <si>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</si>
  <si>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</si>
  <si>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</si>
  <si>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</si>
  <si>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</si>
  <si>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</si>
  <si>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</si>
  <si>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</si>
  <si>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</si>
  <si>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</si>
  <si>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</si>
  <si>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</si>
  <si>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</si>
  <si>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</si>
  <si>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</si>
  <si>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</si>
  <si>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</si>
  <si>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</si>
  <si>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</si>
  <si>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</si>
  <si>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</si>
  <si>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</si>
  <si>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</si>
  <si>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</si>
  <si>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</si>
  <si>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</si>
  <si>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</si>
  <si>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</si>
  <si>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</si>
  <si>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</si>
  <si>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</si>
  <si>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</si>
  <si>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</si>
  <si>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</si>
  <si>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</si>
  <si>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</si>
  <si>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</si>
  <si>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</si>
  <si>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</si>
  <si>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</si>
  <si>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</si>
  <si>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</si>
  <si>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</si>
  <si>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</si>
  <si>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</si>
  <si>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</si>
  <si>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</si>
  <si>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</si>
  <si>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</si>
  <si>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</si>
  <si>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</si>
  <si>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</si>
  <si>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</si>
  <si>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</si>
  <si>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</si>
  <si>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</si>
  <si>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</si>
  <si>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</si>
  <si>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</si>
  <si>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</si>
  <si>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</si>
  <si>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</si>
  <si>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</si>
  <si>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</si>
  <si>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</si>
  <si>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</si>
  <si>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</si>
  <si>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</si>
  <si>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</si>
  <si>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</si>
  <si>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</si>
  <si>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</si>
  <si>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</si>
  <si>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</si>
  <si>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</si>
  <si>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</si>
  <si>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</si>
  <si>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</si>
  <si>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</si>
  <si>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</si>
  <si>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</si>
  <si>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</si>
  <si>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</si>
  <si>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</si>
  <si>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</si>
  <si>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</si>
  <si>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</si>
  <si>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</si>
  <si>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</si>
  <si>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</si>
  <si>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</si>
  <si>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</si>
  <si>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</si>
  <si>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</si>
  <si>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</si>
  <si>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</si>
  <si>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</si>
  <si>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</si>
  <si>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</si>
  <si>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</si>
  <si>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</si>
  <si>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</si>
  <si>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</si>
  <si>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</si>
  <si>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</si>
  <si>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</si>
  <si>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</si>
  <si>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</si>
  <si>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</si>
  <si>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</si>
  <si>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</si>
  <si>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</si>
  <si>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</si>
  <si>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</si>
  <si>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</si>
  <si>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</si>
  <si>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</si>
  <si>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</si>
  <si>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</si>
  <si>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</si>
  <si>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</si>
  <si>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</si>
  <si>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</si>
  <si>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</si>
  <si>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</si>
  <si>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</si>
  <si>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</si>
  <si>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</si>
  <si>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</si>
  <si>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</si>
  <si>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</si>
  <si>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</si>
  <si>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</si>
  <si>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</si>
  <si>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</si>
  <si>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</si>
  <si>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</si>
  <si>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</si>
  <si>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</si>
  <si>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</si>
  <si>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</si>
  <si>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</si>
  <si>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</si>
  <si>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</si>
  <si>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</si>
  <si>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</si>
  <si>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</si>
  <si>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23 - GENERI VARI (AREA OVEST)
LOS 23 - VERSCHIEDENE NAHRUNGSMITTEL (BEREICH WEST)
CIG 5420223D81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</si>
</sst>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medium"/>
    </border>
    <border>
      <left style="thin"/>
      <right style="thin"/>
      <top>
        <color indexed="63"/>
      </top>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2" fontId="0" fillId="0" borderId="17" xfId="0" applyNumberFormat="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0" fontId="20" fillId="0" borderId="17"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0" fillId="0" borderId="17" xfId="0" applyNumberFormat="1" applyBorder="1" applyAlignment="1">
      <alignment horizontal="center" vertical="center" wrapText="1"/>
    </xf>
    <xf numFmtId="0" fontId="25" fillId="0" borderId="12" xfId="0" applyFont="1" applyBorder="1" applyAlignment="1" applyProtection="1">
      <alignment horizontal="center" vertical="center" wrapText="1"/>
      <protection/>
    </xf>
    <xf numFmtId="0" fontId="25" fillId="0" borderId="36" xfId="0" applyFont="1" applyFill="1" applyBorder="1" applyAlignment="1">
      <alignment vertical="center" wrapText="1"/>
    </xf>
    <xf numFmtId="0" fontId="20" fillId="0" borderId="20" xfId="0" applyFont="1" applyBorder="1" applyAlignment="1">
      <alignment horizontal="center" vertical="center" wrapText="1"/>
    </xf>
    <xf numFmtId="0" fontId="30" fillId="0" borderId="37" xfId="0" applyFont="1" applyBorder="1" applyAlignment="1">
      <alignment horizontal="justify" vertical="center" wrapText="1"/>
    </xf>
    <xf numFmtId="0" fontId="0" fillId="0" borderId="28" xfId="0" applyBorder="1" applyAlignment="1">
      <alignment vertical="center"/>
    </xf>
    <xf numFmtId="0" fontId="2" fillId="0" borderId="15" xfId="0" applyFont="1" applyBorder="1" applyAlignment="1">
      <alignment vertical="center" wrapText="1"/>
    </xf>
    <xf numFmtId="0" fontId="2" fillId="0" borderId="36" xfId="0" applyFont="1" applyBorder="1" applyAlignment="1">
      <alignment horizontal="left" vertical="center" wrapText="1"/>
    </xf>
    <xf numFmtId="0" fontId="0" fillId="0" borderId="17" xfId="0" applyBorder="1" applyAlignment="1">
      <alignment horizontal="left" wrapText="1"/>
    </xf>
    <xf numFmtId="0" fontId="20" fillId="0" borderId="36" xfId="0" applyFont="1" applyBorder="1" applyAlignment="1">
      <alignment vertical="center" wrapText="1"/>
    </xf>
    <xf numFmtId="0" fontId="20" fillId="0" borderId="20" xfId="0" applyFont="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0" fontId="0" fillId="0" borderId="20" xfId="0" applyBorder="1" applyAlignment="1">
      <alignment vertical="center" wrapText="1"/>
    </xf>
    <xf numFmtId="0" fontId="0" fillId="0" borderId="38" xfId="0" applyBorder="1" applyAlignment="1">
      <alignment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4" fontId="25" fillId="7" borderId="15" xfId="0" applyNumberFormat="1" applyFont="1" applyFill="1" applyBorder="1" applyAlignment="1" applyProtection="1">
      <alignment horizontal="center" vertical="center" wrapText="1"/>
      <protection/>
    </xf>
    <xf numFmtId="0" fontId="20" fillId="0" borderId="15" xfId="0" applyFont="1" applyBorder="1" applyAlignment="1">
      <alignment horizontal="center"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15" xfId="0" applyFont="1" applyFill="1" applyBorder="1" applyAlignment="1">
      <alignment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0" fillId="0" borderId="17" xfId="0" applyBorder="1" applyAlignment="1">
      <alignment vertical="center" wrapText="1"/>
    </xf>
    <xf numFmtId="0" fontId="2" fillId="0" borderId="23" xfId="0" applyFont="1" applyBorder="1" applyAlignment="1">
      <alignment vertical="center" wrapText="1"/>
    </xf>
    <xf numFmtId="0" fontId="0" fillId="0" borderId="39" xfId="0" applyBorder="1" applyAlignment="1">
      <alignment vertical="center" wrapText="1"/>
    </xf>
    <xf numFmtId="0" fontId="0" fillId="0" borderId="39" xfId="0" applyBorder="1" applyAlignment="1">
      <alignment/>
    </xf>
    <xf numFmtId="0" fontId="0" fillId="0" borderId="22" xfId="0" applyBorder="1" applyAlignment="1">
      <alignment/>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4" fontId="20" fillId="7" borderId="15" xfId="0" applyNumberFormat="1" applyFont="1" applyFill="1" applyBorder="1" applyAlignment="1">
      <alignment horizontal="center"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3" fontId="20" fillId="3" borderId="15" xfId="0" applyNumberFormat="1" applyFont="1" applyFill="1" applyBorder="1" applyAlignment="1">
      <alignment horizontal="center"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1"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0" fontId="20" fillId="0" borderId="36" xfId="0" applyFont="1" applyBorder="1" applyAlignment="1">
      <alignment horizontal="justify" vertical="center" wrapText="1"/>
    </xf>
    <xf numFmtId="0" fontId="0" fillId="0" borderId="20" xfId="0" applyBorder="1" applyAlignment="1">
      <alignment/>
    </xf>
    <xf numFmtId="0" fontId="0" fillId="0" borderId="38" xfId="0" applyBorder="1" applyAlignment="1">
      <alignment/>
    </xf>
    <xf numFmtId="0" fontId="0" fillId="0" borderId="20" xfId="0" applyBorder="1" applyAlignment="1">
      <alignment horizontal="center" vertical="center" wrapText="1"/>
    </xf>
    <xf numFmtId="0" fontId="20" fillId="0" borderId="20" xfId="0" applyFont="1" applyFill="1" applyBorder="1" applyAlignment="1">
      <alignment vertical="center" wrapText="1"/>
    </xf>
    <xf numFmtId="0" fontId="20" fillId="0" borderId="36" xfId="0" applyFont="1" applyBorder="1" applyAlignment="1">
      <alignment horizontal="center" vertical="center" wrapText="1"/>
    </xf>
    <xf numFmtId="0" fontId="25" fillId="0" borderId="0" xfId="0" applyFont="1" applyFill="1" applyBorder="1" applyAlignment="1" applyProtection="1">
      <alignment horizontal="center" vertical="center"/>
      <protection/>
    </xf>
    <xf numFmtId="3" fontId="20" fillId="0" borderId="15" xfId="0" applyNumberFormat="1" applyFont="1" applyFill="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3" borderId="20" xfId="0"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15" xfId="0" applyNumberFormat="1" applyFont="1" applyBorder="1" applyAlignment="1" applyProtection="1">
      <alignment horizontal="center" vertical="center"/>
      <protection/>
    </xf>
    <xf numFmtId="4" fontId="0" fillId="4" borderId="17" xfId="0" applyNumberFormat="1" applyFill="1" applyBorder="1" applyAlignment="1">
      <alignment horizontal="center" vertical="center"/>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1" fillId="0" borderId="20" xfId="0" applyFont="1" applyBorder="1" applyAlignment="1">
      <alignment horizontal="justify" vertical="center" wrapText="1"/>
    </xf>
    <xf numFmtId="0" fontId="2" fillId="0" borderId="4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30" xfId="0" applyBorder="1" applyAlignment="1">
      <alignment vertical="center" wrapText="1"/>
    </xf>
    <xf numFmtId="0" fontId="0" fillId="0" borderId="41" xfId="0" applyBorder="1" applyAlignment="1">
      <alignment vertical="center" wrapText="1"/>
    </xf>
    <xf numFmtId="0" fontId="2" fillId="0" borderId="17" xfId="0" applyFont="1" applyBorder="1" applyAlignment="1">
      <alignment horizontal="lef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8"/>
  <sheetViews>
    <sheetView tabSelected="1" zoomScalePageLayoutView="0" workbookViewId="0" topLeftCell="A1">
      <selection activeCell="AE2" sqref="AE2"/>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401" t="s">
        <v>544</v>
      </c>
      <c r="B1" s="402"/>
      <c r="C1" s="402"/>
      <c r="D1" s="402"/>
      <c r="E1" s="402"/>
      <c r="F1" s="402"/>
      <c r="G1" s="402"/>
      <c r="H1" s="402"/>
      <c r="I1" s="402"/>
      <c r="J1" s="402"/>
      <c r="K1" s="402"/>
      <c r="L1" s="402"/>
      <c r="M1" s="402"/>
      <c r="N1" s="402"/>
      <c r="O1" s="402"/>
      <c r="P1" s="402"/>
      <c r="Q1" s="402"/>
      <c r="R1" s="402"/>
      <c r="S1" s="402"/>
      <c r="T1" s="402"/>
      <c r="U1" s="403"/>
      <c r="V1" s="403"/>
      <c r="W1" s="403"/>
      <c r="X1" s="403"/>
      <c r="Y1" s="403"/>
      <c r="Z1" s="403"/>
      <c r="AA1" s="403"/>
      <c r="AB1" s="55"/>
    </row>
    <row r="2" spans="1:27" ht="150" customHeight="1" thickBot="1">
      <c r="A2" s="392" t="s">
        <v>552</v>
      </c>
      <c r="B2" s="393"/>
      <c r="C2" s="394"/>
      <c r="D2" s="105" t="s">
        <v>226</v>
      </c>
      <c r="E2" s="106" t="s">
        <v>227</v>
      </c>
      <c r="F2" s="65" t="s">
        <v>228</v>
      </c>
      <c r="G2" s="65" t="s">
        <v>222</v>
      </c>
      <c r="H2" s="65" t="s">
        <v>535</v>
      </c>
      <c r="I2" s="65" t="s">
        <v>229</v>
      </c>
      <c r="J2" s="65" t="s">
        <v>536</v>
      </c>
      <c r="K2" s="65" t="s">
        <v>537</v>
      </c>
      <c r="L2" s="107" t="s">
        <v>538</v>
      </c>
      <c r="M2" s="65" t="s">
        <v>230</v>
      </c>
      <c r="N2" s="108" t="s">
        <v>551</v>
      </c>
      <c r="O2" s="108" t="s">
        <v>551</v>
      </c>
      <c r="Q2" s="130"/>
      <c r="R2" s="109" t="s">
        <v>231</v>
      </c>
      <c r="S2" s="115"/>
      <c r="T2" s="116"/>
      <c r="U2" s="117"/>
      <c r="V2" s="2"/>
      <c r="W2" s="2"/>
      <c r="X2" s="2"/>
      <c r="Y2" s="2"/>
      <c r="Z2" s="179" t="s">
        <v>545</v>
      </c>
      <c r="AA2" s="179" t="s">
        <v>546</v>
      </c>
    </row>
    <row r="3" spans="1:27" ht="86.25" customHeight="1" thickBot="1">
      <c r="A3" s="395" t="s">
        <v>232</v>
      </c>
      <c r="B3" s="396"/>
      <c r="C3" s="396"/>
      <c r="D3" s="396"/>
      <c r="E3" s="396"/>
      <c r="F3" s="396"/>
      <c r="G3" s="396"/>
      <c r="H3" s="396"/>
      <c r="I3" s="396"/>
      <c r="J3" s="396"/>
      <c r="K3" s="396"/>
      <c r="L3" s="396"/>
      <c r="M3" s="396"/>
      <c r="N3" s="396"/>
      <c r="O3" s="396"/>
      <c r="P3" s="396"/>
      <c r="Q3" s="396"/>
      <c r="R3" s="397"/>
      <c r="S3" s="118"/>
      <c r="T3" s="119"/>
      <c r="U3" s="120"/>
      <c r="V3" s="2"/>
      <c r="W3" s="2"/>
      <c r="X3" s="2"/>
      <c r="Y3" s="2"/>
      <c r="Z3" s="2"/>
      <c r="AA3" s="2"/>
    </row>
    <row r="4" spans="1:27" ht="19.5" customHeight="1" thickBot="1">
      <c r="A4" s="252" t="s">
        <v>233</v>
      </c>
      <c r="B4" s="398"/>
      <c r="C4" s="398"/>
      <c r="D4" s="398"/>
      <c r="E4" s="398"/>
      <c r="F4" s="398"/>
      <c r="G4" s="398"/>
      <c r="H4" s="398"/>
      <c r="I4" s="398"/>
      <c r="J4" s="398"/>
      <c r="K4" s="398"/>
      <c r="L4" s="399"/>
      <c r="M4" s="399"/>
      <c r="N4" s="399"/>
      <c r="O4" s="399"/>
      <c r="P4" s="399"/>
      <c r="Q4" s="399"/>
      <c r="R4" s="399"/>
      <c r="S4" s="182"/>
      <c r="T4" s="183"/>
      <c r="U4" s="184"/>
      <c r="V4" s="185"/>
      <c r="W4" s="186"/>
      <c r="X4" s="187"/>
      <c r="Y4" s="188"/>
      <c r="Z4" s="188"/>
      <c r="AA4" s="189"/>
    </row>
    <row r="5" spans="1:28" ht="22.5">
      <c r="A5" s="332"/>
      <c r="B5" s="49" t="s">
        <v>98</v>
      </c>
      <c r="C5" s="180" t="s">
        <v>223</v>
      </c>
      <c r="D5" s="151" t="s">
        <v>515</v>
      </c>
      <c r="E5" s="152" t="s">
        <v>516</v>
      </c>
      <c r="F5" s="21"/>
      <c r="G5" s="21">
        <v>1</v>
      </c>
      <c r="H5" s="21" t="s">
        <v>99</v>
      </c>
      <c r="I5" s="21">
        <v>1</v>
      </c>
      <c r="J5" s="21" t="s">
        <v>100</v>
      </c>
      <c r="K5" s="64" t="s">
        <v>485</v>
      </c>
      <c r="L5" s="100" t="s">
        <v>77</v>
      </c>
      <c r="M5" s="103" t="s">
        <v>99</v>
      </c>
      <c r="N5" s="162">
        <v>2457</v>
      </c>
      <c r="O5" s="121">
        <f>P5*5</f>
        <v>3520</v>
      </c>
      <c r="P5" s="61">
        <v>704</v>
      </c>
      <c r="Q5" s="136">
        <f>R5*O5</f>
        <v>13200</v>
      </c>
      <c r="R5" s="133">
        <v>3.75</v>
      </c>
      <c r="S5" s="103"/>
      <c r="T5" s="103"/>
      <c r="U5" s="178"/>
      <c r="V5" s="104"/>
      <c r="W5" s="181"/>
      <c r="X5" s="86"/>
      <c r="Y5" s="87">
        <v>8.71</v>
      </c>
      <c r="Z5" s="197"/>
      <c r="AA5" s="207">
        <f>Z5*N5</f>
        <v>0</v>
      </c>
      <c r="AB5" s="217">
        <f>R5*N5</f>
        <v>9213.75</v>
      </c>
    </row>
    <row r="6" spans="1:28" ht="33.75">
      <c r="A6" s="332"/>
      <c r="B6" s="49" t="s">
        <v>259</v>
      </c>
      <c r="C6" s="51" t="s">
        <v>223</v>
      </c>
      <c r="D6" s="166" t="s">
        <v>517</v>
      </c>
      <c r="E6" s="152" t="s">
        <v>533</v>
      </c>
      <c r="F6" s="13"/>
      <c r="G6" s="13">
        <v>1</v>
      </c>
      <c r="H6" s="13" t="s">
        <v>99</v>
      </c>
      <c r="I6" s="13">
        <v>1</v>
      </c>
      <c r="J6" s="13" t="s">
        <v>100</v>
      </c>
      <c r="K6" s="63" t="s">
        <v>485</v>
      </c>
      <c r="L6" s="50" t="s">
        <v>77</v>
      </c>
      <c r="M6" s="66" t="s">
        <v>99</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332"/>
      <c r="B7" s="49" t="s">
        <v>255</v>
      </c>
      <c r="C7" s="51" t="s">
        <v>223</v>
      </c>
      <c r="D7" s="166" t="s">
        <v>518</v>
      </c>
      <c r="E7" s="152" t="s">
        <v>534</v>
      </c>
      <c r="F7" s="18"/>
      <c r="G7" s="18">
        <v>1</v>
      </c>
      <c r="H7" s="18" t="s">
        <v>99</v>
      </c>
      <c r="I7" s="18">
        <v>1</v>
      </c>
      <c r="J7" s="18" t="s">
        <v>100</v>
      </c>
      <c r="K7" s="98" t="s">
        <v>485</v>
      </c>
      <c r="L7" s="122" t="s">
        <v>77</v>
      </c>
      <c r="M7" s="67" t="s">
        <v>99</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33"/>
      <c r="B8" s="17" t="s">
        <v>257</v>
      </c>
      <c r="C8" s="17" t="s">
        <v>258</v>
      </c>
      <c r="D8" s="125" t="s">
        <v>487</v>
      </c>
      <c r="E8" s="101" t="s">
        <v>488</v>
      </c>
      <c r="F8" s="18"/>
      <c r="G8" s="18">
        <v>1</v>
      </c>
      <c r="H8" s="18" t="s">
        <v>99</v>
      </c>
      <c r="I8" s="18">
        <v>1</v>
      </c>
      <c r="J8" s="18" t="s">
        <v>100</v>
      </c>
      <c r="K8" s="98" t="s">
        <v>485</v>
      </c>
      <c r="L8" s="122" t="s">
        <v>77</v>
      </c>
      <c r="M8" s="67" t="s">
        <v>99</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52" t="s">
        <v>234</v>
      </c>
      <c r="B9" s="253"/>
      <c r="C9" s="253"/>
      <c r="D9" s="253"/>
      <c r="E9" s="253"/>
      <c r="F9" s="253"/>
      <c r="G9" s="253"/>
      <c r="H9" s="253"/>
      <c r="I9" s="253"/>
      <c r="J9" s="253"/>
      <c r="K9" s="253"/>
      <c r="L9" s="253"/>
      <c r="M9" s="253"/>
      <c r="N9" s="220"/>
      <c r="O9" s="168"/>
      <c r="P9" s="167"/>
      <c r="Q9" s="167"/>
      <c r="R9" s="177"/>
      <c r="S9" s="177"/>
      <c r="T9" s="177"/>
      <c r="U9" s="177"/>
      <c r="V9" s="177"/>
      <c r="W9" s="177"/>
      <c r="X9" s="177"/>
      <c r="Y9" s="177"/>
      <c r="Z9" s="198"/>
      <c r="AA9" s="208"/>
      <c r="AB9" s="218">
        <f>SUM(AB5:AB8)</f>
        <v>68512.5</v>
      </c>
    </row>
    <row r="10" spans="1:28" ht="14.25" customHeight="1">
      <c r="A10" s="331"/>
      <c r="B10" s="386" t="s">
        <v>244</v>
      </c>
      <c r="C10" s="386" t="s">
        <v>245</v>
      </c>
      <c r="D10" s="20" t="s">
        <v>101</v>
      </c>
      <c r="E10" s="20" t="s">
        <v>101</v>
      </c>
      <c r="F10" s="21"/>
      <c r="G10" s="103">
        <v>5</v>
      </c>
      <c r="H10" s="103" t="s">
        <v>99</v>
      </c>
      <c r="I10" s="71">
        <v>2</v>
      </c>
      <c r="J10" s="103" t="s">
        <v>100</v>
      </c>
      <c r="K10" s="103" t="s">
        <v>256</v>
      </c>
      <c r="L10" s="103" t="s">
        <v>77</v>
      </c>
      <c r="M10" s="103" t="s">
        <v>99</v>
      </c>
      <c r="N10" s="169">
        <f t="shared" si="0"/>
        <v>3600</v>
      </c>
      <c r="O10" s="157">
        <v>6000</v>
      </c>
      <c r="P10" s="330">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332"/>
      <c r="B11" s="400"/>
      <c r="C11" s="400"/>
      <c r="D11" s="12" t="s">
        <v>102</v>
      </c>
      <c r="E11" s="12" t="s">
        <v>102</v>
      </c>
      <c r="F11" s="13"/>
      <c r="G11" s="66">
        <v>5</v>
      </c>
      <c r="H11" s="66" t="s">
        <v>99</v>
      </c>
      <c r="I11" s="67">
        <v>2</v>
      </c>
      <c r="J11" s="66" t="s">
        <v>100</v>
      </c>
      <c r="K11" s="66" t="s">
        <v>256</v>
      </c>
      <c r="L11" s="66" t="s">
        <v>77</v>
      </c>
      <c r="M11" s="66" t="s">
        <v>99</v>
      </c>
      <c r="N11" s="162">
        <v>3945</v>
      </c>
      <c r="O11" s="158">
        <v>6000</v>
      </c>
      <c r="P11" s="323"/>
      <c r="Q11" s="160">
        <f aca="true" t="shared" si="2" ref="Q11:Q30">R11*O11</f>
        <v>8700</v>
      </c>
      <c r="R11" s="138">
        <v>1.45</v>
      </c>
      <c r="S11" s="66"/>
      <c r="T11" s="66"/>
      <c r="U11" s="81"/>
      <c r="V11" s="104">
        <v>0.919</v>
      </c>
      <c r="W11" s="5">
        <v>0.8</v>
      </c>
      <c r="X11" s="6"/>
      <c r="Y11" s="7"/>
      <c r="Z11" s="197"/>
      <c r="AA11" s="207">
        <f aca="true" t="shared" si="3" ref="AA11:AA30">Z11*N11</f>
        <v>0</v>
      </c>
      <c r="AB11" s="217">
        <f t="shared" si="1"/>
        <v>5720.25</v>
      </c>
    </row>
    <row r="12" spans="1:28" ht="11.25" customHeight="1">
      <c r="A12" s="332"/>
      <c r="B12" s="400"/>
      <c r="C12" s="400"/>
      <c r="D12" s="12" t="s">
        <v>103</v>
      </c>
      <c r="E12" s="12" t="s">
        <v>103</v>
      </c>
      <c r="F12" s="13"/>
      <c r="G12" s="66">
        <v>5</v>
      </c>
      <c r="H12" s="66" t="s">
        <v>99</v>
      </c>
      <c r="I12" s="67">
        <v>2</v>
      </c>
      <c r="J12" s="66" t="s">
        <v>100</v>
      </c>
      <c r="K12" s="66" t="s">
        <v>256</v>
      </c>
      <c r="L12" s="66" t="s">
        <v>77</v>
      </c>
      <c r="M12" s="66" t="s">
        <v>99</v>
      </c>
      <c r="N12" s="162">
        <f t="shared" si="0"/>
        <v>3600</v>
      </c>
      <c r="O12" s="158">
        <v>6000</v>
      </c>
      <c r="P12" s="323"/>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332"/>
      <c r="B13" s="400"/>
      <c r="C13" s="400"/>
      <c r="D13" s="12" t="s">
        <v>104</v>
      </c>
      <c r="E13" s="12" t="s">
        <v>104</v>
      </c>
      <c r="F13" s="13"/>
      <c r="G13" s="66">
        <v>5</v>
      </c>
      <c r="H13" s="66" t="s">
        <v>99</v>
      </c>
      <c r="I13" s="67">
        <v>2</v>
      </c>
      <c r="J13" s="66" t="s">
        <v>100</v>
      </c>
      <c r="K13" s="66" t="s">
        <v>256</v>
      </c>
      <c r="L13" s="66" t="s">
        <v>77</v>
      </c>
      <c r="M13" s="66" t="s">
        <v>99</v>
      </c>
      <c r="N13" s="162">
        <f t="shared" si="0"/>
        <v>3600</v>
      </c>
      <c r="O13" s="158">
        <v>6000</v>
      </c>
      <c r="P13" s="323"/>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332"/>
      <c r="B14" s="400"/>
      <c r="C14" s="400"/>
      <c r="D14" s="12" t="s">
        <v>105</v>
      </c>
      <c r="E14" s="12" t="s">
        <v>105</v>
      </c>
      <c r="F14" s="13"/>
      <c r="G14" s="66">
        <v>5</v>
      </c>
      <c r="H14" s="66" t="s">
        <v>99</v>
      </c>
      <c r="I14" s="67">
        <v>2</v>
      </c>
      <c r="J14" s="66" t="s">
        <v>100</v>
      </c>
      <c r="K14" s="66" t="s">
        <v>256</v>
      </c>
      <c r="L14" s="66" t="s">
        <v>77</v>
      </c>
      <c r="M14" s="66" t="s">
        <v>99</v>
      </c>
      <c r="N14" s="162">
        <f t="shared" si="0"/>
        <v>3600</v>
      </c>
      <c r="O14" s="158">
        <v>6000</v>
      </c>
      <c r="P14" s="323"/>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332"/>
      <c r="B15" s="400"/>
      <c r="C15" s="400"/>
      <c r="D15" s="12" t="s">
        <v>106</v>
      </c>
      <c r="E15" s="12" t="s">
        <v>106</v>
      </c>
      <c r="F15" s="13"/>
      <c r="G15" s="66">
        <v>5</v>
      </c>
      <c r="H15" s="66" t="s">
        <v>99</v>
      </c>
      <c r="I15" s="67">
        <v>2</v>
      </c>
      <c r="J15" s="66" t="s">
        <v>100</v>
      </c>
      <c r="K15" s="103" t="s">
        <v>256</v>
      </c>
      <c r="L15" s="66" t="s">
        <v>77</v>
      </c>
      <c r="M15" s="66" t="s">
        <v>99</v>
      </c>
      <c r="N15" s="162">
        <f t="shared" si="0"/>
        <v>3600</v>
      </c>
      <c r="O15" s="158">
        <v>6000</v>
      </c>
      <c r="P15" s="323"/>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332"/>
      <c r="B16" s="400"/>
      <c r="C16" s="400"/>
      <c r="D16" s="12" t="s">
        <v>107</v>
      </c>
      <c r="E16" s="12" t="s">
        <v>107</v>
      </c>
      <c r="F16" s="13"/>
      <c r="G16" s="66">
        <v>5</v>
      </c>
      <c r="H16" s="66" t="s">
        <v>99</v>
      </c>
      <c r="I16" s="67">
        <v>2</v>
      </c>
      <c r="J16" s="66" t="s">
        <v>100</v>
      </c>
      <c r="K16" s="66" t="s">
        <v>256</v>
      </c>
      <c r="L16" s="66" t="s">
        <v>77</v>
      </c>
      <c r="M16" s="66" t="s">
        <v>99</v>
      </c>
      <c r="N16" s="162">
        <f t="shared" si="0"/>
        <v>3600</v>
      </c>
      <c r="O16" s="158">
        <v>6000</v>
      </c>
      <c r="P16" s="323"/>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332"/>
      <c r="B17" s="400"/>
      <c r="C17" s="400"/>
      <c r="D17" s="12" t="s">
        <v>108</v>
      </c>
      <c r="E17" s="12" t="s">
        <v>108</v>
      </c>
      <c r="F17" s="13"/>
      <c r="G17" s="66">
        <v>5</v>
      </c>
      <c r="H17" s="66" t="s">
        <v>99</v>
      </c>
      <c r="I17" s="67">
        <v>2</v>
      </c>
      <c r="J17" s="66" t="s">
        <v>100</v>
      </c>
      <c r="K17" s="66" t="s">
        <v>256</v>
      </c>
      <c r="L17" s="66" t="s">
        <v>77</v>
      </c>
      <c r="M17" s="66" t="s">
        <v>99</v>
      </c>
      <c r="N17" s="162">
        <f t="shared" si="0"/>
        <v>3600</v>
      </c>
      <c r="O17" s="158">
        <v>6000</v>
      </c>
      <c r="P17" s="323"/>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332"/>
      <c r="B18" s="400"/>
      <c r="C18" s="400"/>
      <c r="D18" s="12" t="s">
        <v>109</v>
      </c>
      <c r="E18" s="12" t="s">
        <v>109</v>
      </c>
      <c r="F18" s="13"/>
      <c r="G18" s="66">
        <v>5</v>
      </c>
      <c r="H18" s="66" t="s">
        <v>99</v>
      </c>
      <c r="I18" s="67">
        <v>2</v>
      </c>
      <c r="J18" s="66" t="s">
        <v>100</v>
      </c>
      <c r="K18" s="66" t="s">
        <v>256</v>
      </c>
      <c r="L18" s="66" t="s">
        <v>77</v>
      </c>
      <c r="M18" s="66" t="s">
        <v>99</v>
      </c>
      <c r="N18" s="162">
        <f t="shared" si="0"/>
        <v>3600</v>
      </c>
      <c r="O18" s="158">
        <v>6000</v>
      </c>
      <c r="P18" s="323"/>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332"/>
      <c r="B19" s="400"/>
      <c r="C19" s="400"/>
      <c r="D19" s="12" t="s">
        <v>110</v>
      </c>
      <c r="E19" s="12" t="s">
        <v>110</v>
      </c>
      <c r="F19" s="13"/>
      <c r="G19" s="66">
        <v>5</v>
      </c>
      <c r="H19" s="66" t="s">
        <v>99</v>
      </c>
      <c r="I19" s="67">
        <v>2</v>
      </c>
      <c r="J19" s="66" t="s">
        <v>100</v>
      </c>
      <c r="K19" s="66" t="s">
        <v>256</v>
      </c>
      <c r="L19" s="66" t="s">
        <v>77</v>
      </c>
      <c r="M19" s="66" t="s">
        <v>99</v>
      </c>
      <c r="N19" s="162">
        <f t="shared" si="0"/>
        <v>3600</v>
      </c>
      <c r="O19" s="158">
        <v>6000</v>
      </c>
      <c r="P19" s="323"/>
      <c r="Q19" s="160">
        <f t="shared" si="2"/>
        <v>9300</v>
      </c>
      <c r="R19" s="138">
        <v>1.55</v>
      </c>
      <c r="S19" s="66"/>
      <c r="T19" s="66"/>
      <c r="U19" s="69"/>
      <c r="V19" s="104">
        <v>0.919</v>
      </c>
      <c r="W19" s="5">
        <v>0.8</v>
      </c>
      <c r="X19" s="6"/>
      <c r="Y19" s="7"/>
      <c r="Z19" s="197"/>
      <c r="AA19" s="207">
        <f t="shared" si="3"/>
        <v>0</v>
      </c>
      <c r="AB19" s="217">
        <f t="shared" si="1"/>
        <v>5580</v>
      </c>
    </row>
    <row r="20" spans="1:28" ht="11.25" customHeight="1">
      <c r="A20" s="332"/>
      <c r="B20" s="400"/>
      <c r="C20" s="400"/>
      <c r="D20" s="12" t="s">
        <v>111</v>
      </c>
      <c r="E20" s="12" t="s">
        <v>224</v>
      </c>
      <c r="F20" s="13"/>
      <c r="G20" s="66">
        <v>5</v>
      </c>
      <c r="H20" s="66" t="s">
        <v>99</v>
      </c>
      <c r="I20" s="67">
        <v>2</v>
      </c>
      <c r="J20" s="66" t="s">
        <v>100</v>
      </c>
      <c r="K20" s="103" t="s">
        <v>256</v>
      </c>
      <c r="L20" s="66" t="s">
        <v>77</v>
      </c>
      <c r="M20" s="66" t="s">
        <v>99</v>
      </c>
      <c r="N20" s="162">
        <f t="shared" si="0"/>
        <v>3600</v>
      </c>
      <c r="O20" s="158">
        <v>6000</v>
      </c>
      <c r="P20" s="323"/>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332"/>
      <c r="B21" s="400"/>
      <c r="C21" s="400"/>
      <c r="D21" s="12" t="s">
        <v>112</v>
      </c>
      <c r="E21" s="12" t="s">
        <v>112</v>
      </c>
      <c r="F21" s="13"/>
      <c r="G21" s="66">
        <v>5</v>
      </c>
      <c r="H21" s="66" t="s">
        <v>99</v>
      </c>
      <c r="I21" s="67">
        <v>2</v>
      </c>
      <c r="J21" s="66" t="s">
        <v>100</v>
      </c>
      <c r="K21" s="66" t="s">
        <v>256</v>
      </c>
      <c r="L21" s="66" t="s">
        <v>77</v>
      </c>
      <c r="M21" s="66" t="s">
        <v>99</v>
      </c>
      <c r="N21" s="162">
        <f t="shared" si="0"/>
        <v>3600</v>
      </c>
      <c r="O21" s="158">
        <v>6000</v>
      </c>
      <c r="P21" s="323"/>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332"/>
      <c r="B22" s="400"/>
      <c r="C22" s="400"/>
      <c r="D22" s="12" t="s">
        <v>113</v>
      </c>
      <c r="E22" s="12" t="s">
        <v>113</v>
      </c>
      <c r="F22" s="13"/>
      <c r="G22" s="66">
        <v>5</v>
      </c>
      <c r="H22" s="66" t="s">
        <v>99</v>
      </c>
      <c r="I22" s="67">
        <v>2</v>
      </c>
      <c r="J22" s="66" t="s">
        <v>100</v>
      </c>
      <c r="K22" s="66" t="s">
        <v>256</v>
      </c>
      <c r="L22" s="66" t="s">
        <v>77</v>
      </c>
      <c r="M22" s="66" t="s">
        <v>99</v>
      </c>
      <c r="N22" s="162">
        <f t="shared" si="0"/>
        <v>3600</v>
      </c>
      <c r="O22" s="158">
        <v>6000</v>
      </c>
      <c r="P22" s="323"/>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332"/>
      <c r="B23" s="400"/>
      <c r="C23" s="400"/>
      <c r="D23" s="12" t="s">
        <v>114</v>
      </c>
      <c r="E23" s="12" t="s">
        <v>114</v>
      </c>
      <c r="F23" s="13"/>
      <c r="G23" s="66">
        <v>5</v>
      </c>
      <c r="H23" s="66" t="s">
        <v>99</v>
      </c>
      <c r="I23" s="67">
        <v>2</v>
      </c>
      <c r="J23" s="66" t="s">
        <v>100</v>
      </c>
      <c r="K23" s="66" t="s">
        <v>256</v>
      </c>
      <c r="L23" s="66" t="s">
        <v>77</v>
      </c>
      <c r="M23" s="66" t="s">
        <v>99</v>
      </c>
      <c r="N23" s="162">
        <f t="shared" si="0"/>
        <v>3600</v>
      </c>
      <c r="O23" s="158">
        <v>6000</v>
      </c>
      <c r="P23" s="323"/>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332"/>
      <c r="B24" s="400"/>
      <c r="C24" s="400"/>
      <c r="D24" s="12" t="s">
        <v>115</v>
      </c>
      <c r="E24" s="12" t="s">
        <v>115</v>
      </c>
      <c r="F24" s="13"/>
      <c r="G24" s="66">
        <v>5</v>
      </c>
      <c r="H24" s="66" t="s">
        <v>99</v>
      </c>
      <c r="I24" s="67">
        <v>2</v>
      </c>
      <c r="J24" s="66" t="s">
        <v>100</v>
      </c>
      <c r="K24" s="66" t="s">
        <v>256</v>
      </c>
      <c r="L24" s="66" t="s">
        <v>77</v>
      </c>
      <c r="M24" s="66" t="s">
        <v>99</v>
      </c>
      <c r="N24" s="162">
        <f t="shared" si="0"/>
        <v>3600</v>
      </c>
      <c r="O24" s="158">
        <v>6000</v>
      </c>
      <c r="P24" s="323"/>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332"/>
      <c r="B25" s="400"/>
      <c r="C25" s="400"/>
      <c r="D25" s="12" t="s">
        <v>116</v>
      </c>
      <c r="E25" s="12" t="s">
        <v>116</v>
      </c>
      <c r="F25" s="13"/>
      <c r="G25" s="66">
        <v>5</v>
      </c>
      <c r="H25" s="66" t="s">
        <v>99</v>
      </c>
      <c r="I25" s="67">
        <v>2</v>
      </c>
      <c r="J25" s="66" t="s">
        <v>100</v>
      </c>
      <c r="K25" s="66" t="s">
        <v>256</v>
      </c>
      <c r="L25" s="66" t="s">
        <v>77</v>
      </c>
      <c r="M25" s="66" t="s">
        <v>99</v>
      </c>
      <c r="N25" s="162">
        <f t="shared" si="0"/>
        <v>3600</v>
      </c>
      <c r="O25" s="158">
        <v>6000</v>
      </c>
      <c r="P25" s="323"/>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332"/>
      <c r="B26" s="400"/>
      <c r="C26" s="400"/>
      <c r="D26" s="12" t="s">
        <v>117</v>
      </c>
      <c r="E26" s="12" t="s">
        <v>117</v>
      </c>
      <c r="F26" s="13"/>
      <c r="G26" s="66">
        <v>5</v>
      </c>
      <c r="H26" s="66" t="s">
        <v>99</v>
      </c>
      <c r="I26" s="67">
        <v>2</v>
      </c>
      <c r="J26" s="66" t="s">
        <v>100</v>
      </c>
      <c r="K26" s="66" t="s">
        <v>256</v>
      </c>
      <c r="L26" s="66" t="s">
        <v>77</v>
      </c>
      <c r="M26" s="66" t="s">
        <v>99</v>
      </c>
      <c r="N26" s="162">
        <f t="shared" si="0"/>
        <v>3600</v>
      </c>
      <c r="O26" s="158">
        <v>6000</v>
      </c>
      <c r="P26" s="323"/>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332"/>
      <c r="B27" s="400"/>
      <c r="C27" s="400"/>
      <c r="D27" s="12" t="s">
        <v>118</v>
      </c>
      <c r="E27" s="12" t="s">
        <v>118</v>
      </c>
      <c r="F27" s="13"/>
      <c r="G27" s="66">
        <v>5</v>
      </c>
      <c r="H27" s="66" t="s">
        <v>99</v>
      </c>
      <c r="I27" s="67">
        <v>2</v>
      </c>
      <c r="J27" s="66" t="s">
        <v>100</v>
      </c>
      <c r="K27" s="66" t="s">
        <v>256</v>
      </c>
      <c r="L27" s="66" t="s">
        <v>77</v>
      </c>
      <c r="M27" s="66" t="s">
        <v>99</v>
      </c>
      <c r="N27" s="162">
        <f t="shared" si="0"/>
        <v>3600</v>
      </c>
      <c r="O27" s="158">
        <v>6000</v>
      </c>
      <c r="P27" s="323"/>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332"/>
      <c r="B28" s="400"/>
      <c r="C28" s="400"/>
      <c r="D28" s="12" t="s">
        <v>119</v>
      </c>
      <c r="E28" s="12" t="s">
        <v>119</v>
      </c>
      <c r="F28" s="13"/>
      <c r="G28" s="66">
        <v>5</v>
      </c>
      <c r="H28" s="66" t="s">
        <v>99</v>
      </c>
      <c r="I28" s="67">
        <v>2</v>
      </c>
      <c r="J28" s="66" t="s">
        <v>100</v>
      </c>
      <c r="K28" s="66" t="s">
        <v>256</v>
      </c>
      <c r="L28" s="66" t="s">
        <v>77</v>
      </c>
      <c r="M28" s="66" t="s">
        <v>99</v>
      </c>
      <c r="N28" s="162">
        <f t="shared" si="0"/>
        <v>3600</v>
      </c>
      <c r="O28" s="158">
        <v>6000</v>
      </c>
      <c r="P28" s="323"/>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332"/>
      <c r="B29" s="400"/>
      <c r="C29" s="400"/>
      <c r="D29" s="12" t="s">
        <v>120</v>
      </c>
      <c r="E29" s="12" t="s">
        <v>120</v>
      </c>
      <c r="F29" s="13"/>
      <c r="G29" s="66">
        <v>5</v>
      </c>
      <c r="H29" s="66" t="s">
        <v>99</v>
      </c>
      <c r="I29" s="67">
        <v>2</v>
      </c>
      <c r="J29" s="66" t="s">
        <v>100</v>
      </c>
      <c r="K29" s="66" t="s">
        <v>256</v>
      </c>
      <c r="L29" s="66" t="s">
        <v>77</v>
      </c>
      <c r="M29" s="66" t="s">
        <v>99</v>
      </c>
      <c r="N29" s="162">
        <f t="shared" si="0"/>
        <v>3600</v>
      </c>
      <c r="O29" s="158">
        <v>6000</v>
      </c>
      <c r="P29" s="323"/>
      <c r="Q29" s="160">
        <f t="shared" si="2"/>
        <v>6534</v>
      </c>
      <c r="R29" s="138">
        <v>1.089</v>
      </c>
      <c r="S29" s="66"/>
      <c r="T29" s="66"/>
      <c r="U29" s="81"/>
      <c r="V29" s="314" t="s">
        <v>458</v>
      </c>
      <c r="W29" s="328" t="s">
        <v>458</v>
      </c>
      <c r="X29" s="6"/>
      <c r="Y29" s="7">
        <v>0.99</v>
      </c>
      <c r="Z29" s="197"/>
      <c r="AA29" s="207">
        <f t="shared" si="3"/>
        <v>0</v>
      </c>
      <c r="AB29" s="217">
        <f t="shared" si="1"/>
        <v>3920.4</v>
      </c>
    </row>
    <row r="30" spans="1:28" ht="11.25" customHeight="1">
      <c r="A30" s="332"/>
      <c r="B30" s="400"/>
      <c r="C30" s="400"/>
      <c r="D30" s="12" t="s">
        <v>121</v>
      </c>
      <c r="E30" s="12" t="s">
        <v>121</v>
      </c>
      <c r="F30" s="13"/>
      <c r="G30" s="66">
        <v>5</v>
      </c>
      <c r="H30" s="66" t="s">
        <v>99</v>
      </c>
      <c r="I30" s="66">
        <v>2</v>
      </c>
      <c r="J30" s="66" t="s">
        <v>100</v>
      </c>
      <c r="K30" s="66" t="s">
        <v>256</v>
      </c>
      <c r="L30" s="66" t="s">
        <v>77</v>
      </c>
      <c r="M30" s="66" t="s">
        <v>99</v>
      </c>
      <c r="N30" s="162">
        <f t="shared" si="0"/>
        <v>3600</v>
      </c>
      <c r="O30" s="158">
        <v>6000</v>
      </c>
      <c r="P30" s="279"/>
      <c r="Q30" s="160">
        <f t="shared" si="2"/>
        <v>9300</v>
      </c>
      <c r="R30" s="138">
        <v>1.55</v>
      </c>
      <c r="S30" s="66"/>
      <c r="T30" s="66"/>
      <c r="U30" s="81"/>
      <c r="V30" s="314"/>
      <c r="W30" s="329"/>
      <c r="X30" s="6"/>
      <c r="Y30" s="7"/>
      <c r="Z30" s="197"/>
      <c r="AA30" s="207">
        <f t="shared" si="3"/>
        <v>0</v>
      </c>
      <c r="AB30" s="217">
        <f t="shared" si="1"/>
        <v>5580</v>
      </c>
    </row>
    <row r="31" spans="1:28" ht="11.25" customHeight="1">
      <c r="A31" s="332"/>
      <c r="B31" s="400"/>
      <c r="C31" s="400"/>
      <c r="D31" s="33" t="s">
        <v>107</v>
      </c>
      <c r="E31" s="33" t="s">
        <v>107</v>
      </c>
      <c r="F31" s="270"/>
      <c r="G31" s="301">
        <v>0.5</v>
      </c>
      <c r="H31" s="301" t="s">
        <v>99</v>
      </c>
      <c r="I31" s="301">
        <v>24</v>
      </c>
      <c r="J31" s="301" t="s">
        <v>100</v>
      </c>
      <c r="K31" s="236" t="s">
        <v>256</v>
      </c>
      <c r="L31" s="301" t="s">
        <v>77</v>
      </c>
      <c r="M31" s="301" t="s">
        <v>99</v>
      </c>
      <c r="N31" s="280">
        <v>650</v>
      </c>
      <c r="O31" s="327">
        <v>1000</v>
      </c>
      <c r="P31" s="307">
        <v>1000</v>
      </c>
      <c r="Q31" s="300">
        <f>R31*O31</f>
        <v>3200</v>
      </c>
      <c r="R31" s="231">
        <v>3.2</v>
      </c>
      <c r="S31" s="301"/>
      <c r="T31" s="301"/>
      <c r="U31" s="338"/>
      <c r="V31" s="312"/>
      <c r="W31" s="328"/>
      <c r="X31" s="336"/>
      <c r="Y31" s="337"/>
      <c r="Z31" s="408"/>
      <c r="AA31" s="406">
        <f>Z31*N31</f>
        <v>0</v>
      </c>
      <c r="AB31" s="278">
        <f t="shared" si="1"/>
        <v>2080</v>
      </c>
    </row>
    <row r="32" spans="1:28" ht="11.25" customHeight="1">
      <c r="A32" s="332"/>
      <c r="B32" s="400"/>
      <c r="C32" s="400"/>
      <c r="D32" s="20" t="s">
        <v>498</v>
      </c>
      <c r="E32" s="20" t="s">
        <v>263</v>
      </c>
      <c r="F32" s="243"/>
      <c r="G32" s="302"/>
      <c r="H32" s="302"/>
      <c r="I32" s="302"/>
      <c r="J32" s="302"/>
      <c r="K32" s="246"/>
      <c r="L32" s="302"/>
      <c r="M32" s="302"/>
      <c r="N32" s="281"/>
      <c r="O32" s="279"/>
      <c r="P32" s="323"/>
      <c r="Q32" s="279"/>
      <c r="R32" s="221"/>
      <c r="S32" s="302"/>
      <c r="T32" s="302"/>
      <c r="U32" s="339"/>
      <c r="V32" s="313"/>
      <c r="W32" s="329"/>
      <c r="X32" s="336"/>
      <c r="Y32" s="337"/>
      <c r="Z32" s="409"/>
      <c r="AA32" s="407"/>
      <c r="AB32" s="279"/>
    </row>
    <row r="33" spans="1:28" ht="11.25" customHeight="1">
      <c r="A33" s="332"/>
      <c r="B33" s="400"/>
      <c r="C33" s="400"/>
      <c r="D33" s="33" t="s">
        <v>122</v>
      </c>
      <c r="E33" s="33" t="s">
        <v>122</v>
      </c>
      <c r="F33" s="270"/>
      <c r="G33" s="301">
        <v>0.5</v>
      </c>
      <c r="H33" s="301" t="s">
        <v>99</v>
      </c>
      <c r="I33" s="301">
        <v>24</v>
      </c>
      <c r="J33" s="301" t="s">
        <v>100</v>
      </c>
      <c r="K33" s="236" t="s">
        <v>256</v>
      </c>
      <c r="L33" s="301" t="s">
        <v>77</v>
      </c>
      <c r="M33" s="301" t="s">
        <v>99</v>
      </c>
      <c r="N33" s="280">
        <f t="shared" si="0"/>
        <v>600</v>
      </c>
      <c r="O33" s="327">
        <v>1000</v>
      </c>
      <c r="P33" s="323"/>
      <c r="Q33" s="300">
        <f>R33*O33</f>
        <v>3200</v>
      </c>
      <c r="R33" s="231">
        <v>3.2</v>
      </c>
      <c r="S33" s="301"/>
      <c r="T33" s="301"/>
      <c r="U33" s="338"/>
      <c r="V33" s="314"/>
      <c r="W33" s="328"/>
      <c r="X33" s="336"/>
      <c r="Y33" s="337"/>
      <c r="Z33" s="408"/>
      <c r="AA33" s="406">
        <f>Z33*N33</f>
        <v>0</v>
      </c>
      <c r="AB33" s="278">
        <f t="shared" si="1"/>
        <v>1920</v>
      </c>
    </row>
    <row r="34" spans="1:28" ht="11.25" customHeight="1">
      <c r="A34" s="332"/>
      <c r="B34" s="400"/>
      <c r="C34" s="400"/>
      <c r="D34" s="20" t="s">
        <v>498</v>
      </c>
      <c r="E34" s="20" t="s">
        <v>263</v>
      </c>
      <c r="F34" s="243"/>
      <c r="G34" s="302"/>
      <c r="H34" s="302"/>
      <c r="I34" s="302"/>
      <c r="J34" s="302"/>
      <c r="K34" s="246"/>
      <c r="L34" s="302"/>
      <c r="M34" s="302"/>
      <c r="N34" s="281">
        <f t="shared" si="0"/>
        <v>0</v>
      </c>
      <c r="O34" s="279"/>
      <c r="P34" s="323"/>
      <c r="Q34" s="279"/>
      <c r="R34" s="221">
        <v>0</v>
      </c>
      <c r="S34" s="302"/>
      <c r="T34" s="302"/>
      <c r="U34" s="339"/>
      <c r="V34" s="314"/>
      <c r="W34" s="329"/>
      <c r="X34" s="336"/>
      <c r="Y34" s="337"/>
      <c r="Z34" s="409"/>
      <c r="AA34" s="407"/>
      <c r="AB34" s="279">
        <f t="shared" si="1"/>
        <v>0</v>
      </c>
    </row>
    <row r="35" spans="1:28" ht="11.25" customHeight="1">
      <c r="A35" s="332"/>
      <c r="B35" s="400"/>
      <c r="C35" s="400"/>
      <c r="D35" s="33" t="s">
        <v>112</v>
      </c>
      <c r="E35" s="33" t="s">
        <v>112</v>
      </c>
      <c r="F35" s="270"/>
      <c r="G35" s="301">
        <v>0.5</v>
      </c>
      <c r="H35" s="301" t="s">
        <v>99</v>
      </c>
      <c r="I35" s="301">
        <v>24</v>
      </c>
      <c r="J35" s="301" t="s">
        <v>100</v>
      </c>
      <c r="K35" s="236" t="s">
        <v>256</v>
      </c>
      <c r="L35" s="301" t="s">
        <v>77</v>
      </c>
      <c r="M35" s="301" t="s">
        <v>99</v>
      </c>
      <c r="N35" s="280">
        <f t="shared" si="0"/>
        <v>600</v>
      </c>
      <c r="O35" s="327">
        <v>1000</v>
      </c>
      <c r="P35" s="323"/>
      <c r="Q35" s="300">
        <f>R35*O35</f>
        <v>3200</v>
      </c>
      <c r="R35" s="231">
        <v>3.2</v>
      </c>
      <c r="S35" s="301"/>
      <c r="T35" s="301"/>
      <c r="U35" s="338"/>
      <c r="V35" s="314"/>
      <c r="W35" s="328"/>
      <c r="X35" s="336"/>
      <c r="Y35" s="337"/>
      <c r="Z35" s="408"/>
      <c r="AA35" s="406">
        <f>Z35*N35</f>
        <v>0</v>
      </c>
      <c r="AB35" s="278">
        <f t="shared" si="1"/>
        <v>1920</v>
      </c>
    </row>
    <row r="36" spans="1:28" ht="11.25" customHeight="1">
      <c r="A36" s="332"/>
      <c r="B36" s="400"/>
      <c r="C36" s="400"/>
      <c r="D36" s="20" t="s">
        <v>498</v>
      </c>
      <c r="E36" s="20" t="s">
        <v>263</v>
      </c>
      <c r="F36" s="243"/>
      <c r="G36" s="302"/>
      <c r="H36" s="302"/>
      <c r="I36" s="302"/>
      <c r="J36" s="302"/>
      <c r="K36" s="246"/>
      <c r="L36" s="302"/>
      <c r="M36" s="302"/>
      <c r="N36" s="281">
        <f t="shared" si="0"/>
        <v>0</v>
      </c>
      <c r="O36" s="279"/>
      <c r="P36" s="323"/>
      <c r="Q36" s="279"/>
      <c r="R36" s="221">
        <v>0</v>
      </c>
      <c r="S36" s="302"/>
      <c r="T36" s="302"/>
      <c r="U36" s="339"/>
      <c r="V36" s="314"/>
      <c r="W36" s="329"/>
      <c r="X36" s="336"/>
      <c r="Y36" s="337"/>
      <c r="Z36" s="409"/>
      <c r="AA36" s="407"/>
      <c r="AB36" s="279">
        <f t="shared" si="1"/>
        <v>0</v>
      </c>
    </row>
    <row r="37" spans="1:28" ht="11.25" customHeight="1">
      <c r="A37" s="332"/>
      <c r="B37" s="400"/>
      <c r="C37" s="400"/>
      <c r="D37" s="33" t="s">
        <v>117</v>
      </c>
      <c r="E37" s="33" t="s">
        <v>117</v>
      </c>
      <c r="F37" s="270"/>
      <c r="G37" s="301">
        <v>0.5</v>
      </c>
      <c r="H37" s="301" t="s">
        <v>99</v>
      </c>
      <c r="I37" s="301">
        <v>24</v>
      </c>
      <c r="J37" s="301" t="s">
        <v>100</v>
      </c>
      <c r="K37" s="236" t="s">
        <v>256</v>
      </c>
      <c r="L37" s="301" t="s">
        <v>77</v>
      </c>
      <c r="M37" s="301" t="s">
        <v>99</v>
      </c>
      <c r="N37" s="280">
        <f t="shared" si="0"/>
        <v>600</v>
      </c>
      <c r="O37" s="327">
        <v>1000</v>
      </c>
      <c r="P37" s="323"/>
      <c r="Q37" s="300">
        <f>R37*O37</f>
        <v>3200</v>
      </c>
      <c r="R37" s="231">
        <v>3.2</v>
      </c>
      <c r="S37" s="301"/>
      <c r="T37" s="301"/>
      <c r="U37" s="338"/>
      <c r="V37" s="314"/>
      <c r="W37" s="328"/>
      <c r="X37" s="336"/>
      <c r="Y37" s="337"/>
      <c r="Z37" s="408"/>
      <c r="AA37" s="406">
        <f>Z37*N37</f>
        <v>0</v>
      </c>
      <c r="AB37" s="278">
        <f t="shared" si="1"/>
        <v>1920</v>
      </c>
    </row>
    <row r="38" spans="1:28" ht="12" customHeight="1">
      <c r="A38" s="332"/>
      <c r="B38" s="400"/>
      <c r="C38" s="400"/>
      <c r="D38" s="20" t="s">
        <v>498</v>
      </c>
      <c r="E38" s="20" t="s">
        <v>263</v>
      </c>
      <c r="F38" s="243"/>
      <c r="G38" s="302"/>
      <c r="H38" s="302"/>
      <c r="I38" s="302"/>
      <c r="J38" s="302"/>
      <c r="K38" s="246"/>
      <c r="L38" s="302"/>
      <c r="M38" s="302"/>
      <c r="N38" s="281">
        <f t="shared" si="0"/>
        <v>0</v>
      </c>
      <c r="O38" s="279"/>
      <c r="P38" s="279"/>
      <c r="Q38" s="279"/>
      <c r="R38" s="221">
        <v>0</v>
      </c>
      <c r="S38" s="302"/>
      <c r="T38" s="302"/>
      <c r="U38" s="339"/>
      <c r="V38" s="314"/>
      <c r="W38" s="329"/>
      <c r="X38" s="336"/>
      <c r="Y38" s="337"/>
      <c r="Z38" s="409"/>
      <c r="AA38" s="407"/>
      <c r="AB38" s="279">
        <f t="shared" si="1"/>
        <v>0</v>
      </c>
    </row>
    <row r="39" spans="1:28" ht="14.25" customHeight="1">
      <c r="A39" s="332"/>
      <c r="B39" s="285" t="s">
        <v>247</v>
      </c>
      <c r="C39" s="285" t="s">
        <v>246</v>
      </c>
      <c r="D39" s="1" t="s">
        <v>123</v>
      </c>
      <c r="E39" s="1" t="s">
        <v>123</v>
      </c>
      <c r="F39" s="270"/>
      <c r="G39" s="301">
        <v>1</v>
      </c>
      <c r="H39" s="249" t="s">
        <v>99</v>
      </c>
      <c r="I39" s="249">
        <v>6</v>
      </c>
      <c r="J39" s="249" t="s">
        <v>100</v>
      </c>
      <c r="K39" s="301" t="s">
        <v>256</v>
      </c>
      <c r="L39" s="301" t="s">
        <v>77</v>
      </c>
      <c r="M39" s="301" t="s">
        <v>99</v>
      </c>
      <c r="N39" s="280">
        <f t="shared" si="0"/>
        <v>300</v>
      </c>
      <c r="O39" s="232">
        <f aca="true" t="shared" si="4" ref="O39:O50">P39*5</f>
        <v>500</v>
      </c>
      <c r="P39" s="307">
        <v>100</v>
      </c>
      <c r="Q39" s="269">
        <f>R39*O39</f>
        <v>1100</v>
      </c>
      <c r="R39" s="303">
        <v>2.2</v>
      </c>
      <c r="S39" s="301"/>
      <c r="T39" s="301"/>
      <c r="U39" s="315"/>
      <c r="V39" s="314"/>
      <c r="W39" s="328"/>
      <c r="X39" s="336"/>
      <c r="Y39" s="337"/>
      <c r="Z39" s="408"/>
      <c r="AA39" s="406">
        <f>Z39*N39</f>
        <v>0</v>
      </c>
      <c r="AB39" s="278">
        <f>R39*N39</f>
        <v>660</v>
      </c>
    </row>
    <row r="40" spans="1:28" ht="13.5" customHeight="1">
      <c r="A40" s="332"/>
      <c r="B40" s="334"/>
      <c r="C40" s="334"/>
      <c r="D40" s="25" t="s">
        <v>124</v>
      </c>
      <c r="E40" s="25" t="s">
        <v>264</v>
      </c>
      <c r="F40" s="243"/>
      <c r="G40" s="302"/>
      <c r="H40" s="249"/>
      <c r="I40" s="249"/>
      <c r="J40" s="249"/>
      <c r="K40" s="302"/>
      <c r="L40" s="302"/>
      <c r="M40" s="302"/>
      <c r="N40" s="281">
        <f t="shared" si="0"/>
        <v>0</v>
      </c>
      <c r="O40" s="232">
        <f t="shared" si="4"/>
        <v>0</v>
      </c>
      <c r="P40" s="238"/>
      <c r="Q40" s="279"/>
      <c r="R40" s="304" t="e">
        <f>AVERAGE(V40:Y40)</f>
        <v>#DIV/0!</v>
      </c>
      <c r="S40" s="302"/>
      <c r="T40" s="302"/>
      <c r="U40" s="316"/>
      <c r="V40" s="314"/>
      <c r="W40" s="329"/>
      <c r="X40" s="336"/>
      <c r="Y40" s="337"/>
      <c r="Z40" s="409"/>
      <c r="AA40" s="407"/>
      <c r="AB40" s="279"/>
    </row>
    <row r="41" spans="1:28" ht="12.75" customHeight="1">
      <c r="A41" s="332"/>
      <c r="B41" s="334"/>
      <c r="C41" s="334"/>
      <c r="D41" s="1" t="s">
        <v>123</v>
      </c>
      <c r="E41" s="1" t="s">
        <v>123</v>
      </c>
      <c r="F41" s="270"/>
      <c r="G41" s="301">
        <v>1</v>
      </c>
      <c r="H41" s="249" t="s">
        <v>99</v>
      </c>
      <c r="I41" s="249">
        <v>6</v>
      </c>
      <c r="J41" s="249" t="s">
        <v>100</v>
      </c>
      <c r="K41" s="301" t="s">
        <v>256</v>
      </c>
      <c r="L41" s="301" t="s">
        <v>77</v>
      </c>
      <c r="M41" s="301" t="s">
        <v>99</v>
      </c>
      <c r="N41" s="280">
        <v>2310</v>
      </c>
      <c r="O41" s="232">
        <v>3850</v>
      </c>
      <c r="P41" s="307">
        <v>770</v>
      </c>
      <c r="Q41" s="269">
        <f>R41*O41</f>
        <v>14630</v>
      </c>
      <c r="R41" s="303">
        <v>3.8</v>
      </c>
      <c r="S41" s="301"/>
      <c r="T41" s="301"/>
      <c r="U41" s="315"/>
      <c r="V41" s="314"/>
      <c r="W41" s="328">
        <v>1.6</v>
      </c>
      <c r="X41" s="336"/>
      <c r="Y41" s="337"/>
      <c r="Z41" s="408"/>
      <c r="AA41" s="406">
        <f>Z41*N41</f>
        <v>0</v>
      </c>
      <c r="AB41" s="278">
        <f>R41*N41</f>
        <v>8778</v>
      </c>
    </row>
    <row r="42" spans="1:28" ht="16.5" customHeight="1">
      <c r="A42" s="332"/>
      <c r="B42" s="334"/>
      <c r="C42" s="334"/>
      <c r="D42" s="25" t="s">
        <v>125</v>
      </c>
      <c r="E42" s="25" t="s">
        <v>265</v>
      </c>
      <c r="F42" s="243"/>
      <c r="G42" s="302"/>
      <c r="H42" s="249"/>
      <c r="I42" s="249"/>
      <c r="J42" s="249"/>
      <c r="K42" s="302"/>
      <c r="L42" s="302"/>
      <c r="M42" s="302"/>
      <c r="N42" s="281">
        <f t="shared" si="0"/>
        <v>0</v>
      </c>
      <c r="O42" s="232">
        <f t="shared" si="4"/>
        <v>0</v>
      </c>
      <c r="P42" s="238"/>
      <c r="Q42" s="279"/>
      <c r="R42" s="304" t="e">
        <f>AVERAGE(V42:Y42)</f>
        <v>#DIV/0!</v>
      </c>
      <c r="S42" s="302"/>
      <c r="T42" s="302"/>
      <c r="U42" s="316"/>
      <c r="V42" s="314"/>
      <c r="W42" s="329"/>
      <c r="X42" s="336"/>
      <c r="Y42" s="337"/>
      <c r="Z42" s="409"/>
      <c r="AA42" s="407"/>
      <c r="AB42" s="279"/>
    </row>
    <row r="43" spans="1:28" ht="15" customHeight="1">
      <c r="A43" s="332"/>
      <c r="B43" s="334"/>
      <c r="C43" s="334"/>
      <c r="D43" s="1" t="s">
        <v>119</v>
      </c>
      <c r="E43" s="1" t="s">
        <v>119</v>
      </c>
      <c r="F43" s="270"/>
      <c r="G43" s="301">
        <v>1</v>
      </c>
      <c r="H43" s="249" t="s">
        <v>99</v>
      </c>
      <c r="I43" s="249">
        <v>6</v>
      </c>
      <c r="J43" s="249" t="s">
        <v>100</v>
      </c>
      <c r="K43" s="249" t="s">
        <v>256</v>
      </c>
      <c r="L43" s="301" t="s">
        <v>77</v>
      </c>
      <c r="M43" s="301" t="s">
        <v>99</v>
      </c>
      <c r="N43" s="280">
        <v>1600</v>
      </c>
      <c r="O43" s="232">
        <v>2500</v>
      </c>
      <c r="P43" s="307"/>
      <c r="Q43" s="269">
        <f>R43*O43</f>
        <v>5500</v>
      </c>
      <c r="R43" s="303">
        <v>2.2</v>
      </c>
      <c r="S43" s="301"/>
      <c r="T43" s="301"/>
      <c r="U43" s="315"/>
      <c r="V43" s="314"/>
      <c r="W43" s="328"/>
      <c r="X43" s="336"/>
      <c r="Y43" s="337"/>
      <c r="Z43" s="408"/>
      <c r="AA43" s="406">
        <f>Z43*N43</f>
        <v>0</v>
      </c>
      <c r="AB43" s="278">
        <f t="shared" si="1"/>
        <v>3520.0000000000005</v>
      </c>
    </row>
    <row r="44" spans="1:28" ht="15" customHeight="1">
      <c r="A44" s="332"/>
      <c r="B44" s="334"/>
      <c r="C44" s="334"/>
      <c r="D44" s="25" t="s">
        <v>124</v>
      </c>
      <c r="E44" s="25" t="s">
        <v>264</v>
      </c>
      <c r="F44" s="243"/>
      <c r="G44" s="302"/>
      <c r="H44" s="249"/>
      <c r="I44" s="249"/>
      <c r="J44" s="249"/>
      <c r="K44" s="249"/>
      <c r="L44" s="302"/>
      <c r="M44" s="302"/>
      <c r="N44" s="281">
        <f t="shared" si="0"/>
        <v>0</v>
      </c>
      <c r="O44" s="232">
        <f t="shared" si="4"/>
        <v>0</v>
      </c>
      <c r="P44" s="238"/>
      <c r="Q44" s="279"/>
      <c r="R44" s="304" t="e">
        <f>AVERAGE(V44:Y44)</f>
        <v>#DIV/0!</v>
      </c>
      <c r="S44" s="302"/>
      <c r="T44" s="302"/>
      <c r="U44" s="316"/>
      <c r="V44" s="314"/>
      <c r="W44" s="329"/>
      <c r="X44" s="336"/>
      <c r="Y44" s="337"/>
      <c r="Z44" s="409"/>
      <c r="AA44" s="407"/>
      <c r="AB44" s="279" t="e">
        <f t="shared" si="1"/>
        <v>#DIV/0!</v>
      </c>
    </row>
    <row r="45" spans="1:28" ht="13.5" customHeight="1">
      <c r="A45" s="332"/>
      <c r="B45" s="334"/>
      <c r="C45" s="334"/>
      <c r="D45" s="1" t="s">
        <v>119</v>
      </c>
      <c r="E45" s="1" t="s">
        <v>119</v>
      </c>
      <c r="F45" s="270"/>
      <c r="G45" s="301">
        <v>1</v>
      </c>
      <c r="H45" s="249" t="s">
        <v>99</v>
      </c>
      <c r="I45" s="249">
        <v>6</v>
      </c>
      <c r="J45" s="249" t="s">
        <v>100</v>
      </c>
      <c r="K45" s="249" t="s">
        <v>256</v>
      </c>
      <c r="L45" s="301" t="s">
        <v>77</v>
      </c>
      <c r="M45" s="301" t="s">
        <v>99</v>
      </c>
      <c r="N45" s="280">
        <v>400</v>
      </c>
      <c r="O45" s="232">
        <v>500</v>
      </c>
      <c r="P45" s="307">
        <v>30</v>
      </c>
      <c r="Q45" s="269">
        <f>R45*O45</f>
        <v>1900</v>
      </c>
      <c r="R45" s="303">
        <v>3.8</v>
      </c>
      <c r="S45" s="301"/>
      <c r="T45" s="301"/>
      <c r="U45" s="315"/>
      <c r="V45" s="314"/>
      <c r="W45" s="340"/>
      <c r="X45" s="336"/>
      <c r="Y45" s="337"/>
      <c r="Z45" s="408"/>
      <c r="AA45" s="406">
        <f>Z45*N45</f>
        <v>0</v>
      </c>
      <c r="AB45" s="278">
        <f t="shared" si="1"/>
        <v>1520</v>
      </c>
    </row>
    <row r="46" spans="1:28" ht="13.5" customHeight="1">
      <c r="A46" s="332"/>
      <c r="B46" s="334"/>
      <c r="C46" s="334"/>
      <c r="D46" s="25" t="s">
        <v>125</v>
      </c>
      <c r="E46" s="25" t="s">
        <v>265</v>
      </c>
      <c r="F46" s="243"/>
      <c r="G46" s="302"/>
      <c r="H46" s="249"/>
      <c r="I46" s="249"/>
      <c r="J46" s="249"/>
      <c r="K46" s="249"/>
      <c r="L46" s="302"/>
      <c r="M46" s="302"/>
      <c r="N46" s="281">
        <f t="shared" si="0"/>
        <v>0</v>
      </c>
      <c r="O46" s="232">
        <f t="shared" si="4"/>
        <v>0</v>
      </c>
      <c r="P46" s="238"/>
      <c r="Q46" s="279"/>
      <c r="R46" s="304" t="e">
        <f>AVERAGE(V46:Y46)</f>
        <v>#DIV/0!</v>
      </c>
      <c r="S46" s="302"/>
      <c r="T46" s="302"/>
      <c r="U46" s="316"/>
      <c r="V46" s="314"/>
      <c r="W46" s="340"/>
      <c r="X46" s="336"/>
      <c r="Y46" s="337"/>
      <c r="Z46" s="409"/>
      <c r="AA46" s="407"/>
      <c r="AB46" s="279" t="e">
        <f t="shared" si="1"/>
        <v>#DIV/0!</v>
      </c>
    </row>
    <row r="47" spans="1:28" ht="17.25" customHeight="1">
      <c r="A47" s="332"/>
      <c r="B47" s="334"/>
      <c r="C47" s="334"/>
      <c r="D47" s="1" t="s">
        <v>126</v>
      </c>
      <c r="E47" s="33" t="s">
        <v>126</v>
      </c>
      <c r="F47" s="270"/>
      <c r="G47" s="301">
        <v>1</v>
      </c>
      <c r="H47" s="249" t="s">
        <v>99</v>
      </c>
      <c r="I47" s="249">
        <v>6</v>
      </c>
      <c r="J47" s="249" t="s">
        <v>100</v>
      </c>
      <c r="K47" s="249" t="s">
        <v>256</v>
      </c>
      <c r="L47" s="301" t="s">
        <v>77</v>
      </c>
      <c r="M47" s="301" t="s">
        <v>99</v>
      </c>
      <c r="N47" s="280">
        <f t="shared" si="0"/>
        <v>2400</v>
      </c>
      <c r="O47" s="232">
        <v>4000</v>
      </c>
      <c r="P47" s="307">
        <v>2040</v>
      </c>
      <c r="Q47" s="269">
        <f>R47*O47</f>
        <v>15600</v>
      </c>
      <c r="R47" s="303">
        <v>3.9</v>
      </c>
      <c r="S47" s="301"/>
      <c r="T47" s="301"/>
      <c r="U47" s="315"/>
      <c r="V47" s="314"/>
      <c r="W47" s="340">
        <v>1.49</v>
      </c>
      <c r="X47" s="336">
        <v>3.95</v>
      </c>
      <c r="Y47" s="337">
        <v>2.78</v>
      </c>
      <c r="Z47" s="408"/>
      <c r="AA47" s="406">
        <f>Z47*N47</f>
        <v>0</v>
      </c>
      <c r="AB47" s="278">
        <f t="shared" si="1"/>
        <v>9360</v>
      </c>
    </row>
    <row r="48" spans="1:28" ht="15" customHeight="1">
      <c r="A48" s="332"/>
      <c r="B48" s="334"/>
      <c r="C48" s="334"/>
      <c r="D48" s="27" t="s">
        <v>124</v>
      </c>
      <c r="E48" s="25" t="s">
        <v>264</v>
      </c>
      <c r="F48" s="243"/>
      <c r="G48" s="302"/>
      <c r="H48" s="249"/>
      <c r="I48" s="249"/>
      <c r="J48" s="249"/>
      <c r="K48" s="249"/>
      <c r="L48" s="302"/>
      <c r="M48" s="302"/>
      <c r="N48" s="281">
        <f t="shared" si="0"/>
        <v>0</v>
      </c>
      <c r="O48" s="232">
        <f t="shared" si="4"/>
        <v>0</v>
      </c>
      <c r="P48" s="238"/>
      <c r="Q48" s="279"/>
      <c r="R48" s="304" t="e">
        <f>AVERAGE(V48:Y48)</f>
        <v>#DIV/0!</v>
      </c>
      <c r="S48" s="302"/>
      <c r="T48" s="302"/>
      <c r="U48" s="316"/>
      <c r="V48" s="314"/>
      <c r="W48" s="340"/>
      <c r="X48" s="336"/>
      <c r="Y48" s="337"/>
      <c r="Z48" s="409"/>
      <c r="AA48" s="407"/>
      <c r="AB48" s="279" t="e">
        <f t="shared" si="1"/>
        <v>#DIV/0!</v>
      </c>
    </row>
    <row r="49" spans="1:28" ht="12.75" customHeight="1">
      <c r="A49" s="332"/>
      <c r="B49" s="334"/>
      <c r="C49" s="334"/>
      <c r="D49" s="28" t="s">
        <v>126</v>
      </c>
      <c r="E49" s="34" t="s">
        <v>126</v>
      </c>
      <c r="F49" s="270"/>
      <c r="G49" s="301">
        <v>1</v>
      </c>
      <c r="H49" s="249" t="s">
        <v>99</v>
      </c>
      <c r="I49" s="249">
        <v>6</v>
      </c>
      <c r="J49" s="249" t="s">
        <v>100</v>
      </c>
      <c r="K49" s="249" t="s">
        <v>256</v>
      </c>
      <c r="L49" s="301" t="s">
        <v>77</v>
      </c>
      <c r="M49" s="301" t="s">
        <v>99</v>
      </c>
      <c r="N49" s="280">
        <f t="shared" si="0"/>
        <v>540</v>
      </c>
      <c r="O49" s="232">
        <f t="shared" si="4"/>
        <v>900</v>
      </c>
      <c r="P49" s="341">
        <v>180</v>
      </c>
      <c r="Q49" s="269">
        <f>R49*O49</f>
        <v>4410</v>
      </c>
      <c r="R49" s="303">
        <v>4.9</v>
      </c>
      <c r="S49" s="301"/>
      <c r="T49" s="301"/>
      <c r="U49" s="315"/>
      <c r="V49" s="314"/>
      <c r="W49" s="340"/>
      <c r="X49" s="336"/>
      <c r="Y49" s="337"/>
      <c r="Z49" s="408"/>
      <c r="AA49" s="406">
        <f>Z49*N49</f>
        <v>0</v>
      </c>
      <c r="AB49" s="278">
        <f t="shared" si="1"/>
        <v>2646</v>
      </c>
    </row>
    <row r="50" spans="1:28" ht="14.25" customHeight="1">
      <c r="A50" s="332"/>
      <c r="B50" s="334"/>
      <c r="C50" s="334"/>
      <c r="D50" s="27" t="s">
        <v>125</v>
      </c>
      <c r="E50" s="25" t="s">
        <v>265</v>
      </c>
      <c r="F50" s="243"/>
      <c r="G50" s="302"/>
      <c r="H50" s="249"/>
      <c r="I50" s="249"/>
      <c r="J50" s="249"/>
      <c r="K50" s="249"/>
      <c r="L50" s="302"/>
      <c r="M50" s="302"/>
      <c r="N50" s="281">
        <f t="shared" si="0"/>
        <v>0</v>
      </c>
      <c r="O50" s="232">
        <f t="shared" si="4"/>
        <v>0</v>
      </c>
      <c r="P50" s="342"/>
      <c r="Q50" s="279"/>
      <c r="R50" s="304" t="e">
        <f>AVERAGE(V50:Y50)</f>
        <v>#DIV/0!</v>
      </c>
      <c r="S50" s="302"/>
      <c r="T50" s="302"/>
      <c r="U50" s="316"/>
      <c r="V50" s="314"/>
      <c r="W50" s="340"/>
      <c r="X50" s="336"/>
      <c r="Y50" s="337"/>
      <c r="Z50" s="409"/>
      <c r="AA50" s="407"/>
      <c r="AB50" s="279" t="e">
        <f t="shared" si="1"/>
        <v>#DIV/0!</v>
      </c>
    </row>
    <row r="51" spans="1:28" ht="15.75" customHeight="1">
      <c r="A51" s="332"/>
      <c r="B51" s="335"/>
      <c r="C51" s="335"/>
      <c r="D51" s="27" t="s">
        <v>497</v>
      </c>
      <c r="E51" s="48" t="s">
        <v>496</v>
      </c>
      <c r="F51" s="21"/>
      <c r="G51" s="66">
        <v>1</v>
      </c>
      <c r="H51" s="66" t="s">
        <v>99</v>
      </c>
      <c r="I51" s="66">
        <v>6</v>
      </c>
      <c r="J51" s="66" t="s">
        <v>100</v>
      </c>
      <c r="K51" s="66" t="s">
        <v>256</v>
      </c>
      <c r="L51" s="66" t="s">
        <v>77</v>
      </c>
      <c r="M51" s="66" t="s">
        <v>99</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332"/>
      <c r="B52" s="244" t="s">
        <v>127</v>
      </c>
      <c r="C52" s="244" t="s">
        <v>225</v>
      </c>
      <c r="D52" s="275" t="s">
        <v>128</v>
      </c>
      <c r="E52" s="275" t="s">
        <v>128</v>
      </c>
      <c r="F52" s="18"/>
      <c r="G52" s="71">
        <v>1</v>
      </c>
      <c r="H52" s="66" t="s">
        <v>99</v>
      </c>
      <c r="I52" s="66">
        <v>10</v>
      </c>
      <c r="J52" s="66" t="s">
        <v>100</v>
      </c>
      <c r="K52" s="66" t="s">
        <v>256</v>
      </c>
      <c r="L52" s="66" t="s">
        <v>77</v>
      </c>
      <c r="M52" s="66" t="s">
        <v>99</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332"/>
      <c r="B53" s="245"/>
      <c r="C53" s="245"/>
      <c r="D53" s="262"/>
      <c r="E53" s="262" t="s">
        <v>128</v>
      </c>
      <c r="F53" s="13"/>
      <c r="G53" s="66">
        <v>5</v>
      </c>
      <c r="H53" s="66" t="s">
        <v>99</v>
      </c>
      <c r="I53" s="66">
        <v>2</v>
      </c>
      <c r="J53" s="66" t="s">
        <v>100</v>
      </c>
      <c r="K53" s="66" t="s">
        <v>256</v>
      </c>
      <c r="L53" s="66" t="s">
        <v>77</v>
      </c>
      <c r="M53" s="66" t="s">
        <v>99</v>
      </c>
      <c r="N53" s="162">
        <v>1553</v>
      </c>
      <c r="O53" s="114">
        <f t="shared" si="5"/>
        <v>2500</v>
      </c>
      <c r="P53" s="59">
        <v>500</v>
      </c>
      <c r="Q53" s="141">
        <f t="shared" si="6"/>
        <v>6250</v>
      </c>
      <c r="R53" s="139">
        <v>2.5</v>
      </c>
      <c r="S53" s="66"/>
      <c r="T53" s="66"/>
      <c r="U53" s="81"/>
      <c r="V53" s="4"/>
      <c r="W53" s="5"/>
      <c r="X53" s="6"/>
      <c r="Y53" s="7"/>
      <c r="Z53" s="197"/>
      <c r="AA53" s="207">
        <f t="shared" si="7"/>
        <v>0</v>
      </c>
      <c r="AB53" s="217">
        <f t="shared" si="1"/>
        <v>3882.5</v>
      </c>
    </row>
    <row r="54" spans="1:28" ht="15.75" customHeight="1">
      <c r="A54" s="332"/>
      <c r="B54" s="245"/>
      <c r="C54" s="245"/>
      <c r="D54" s="1" t="s">
        <v>129</v>
      </c>
      <c r="E54" s="1" t="s">
        <v>129</v>
      </c>
      <c r="F54" s="30"/>
      <c r="G54" s="66">
        <v>5</v>
      </c>
      <c r="H54" s="66" t="s">
        <v>99</v>
      </c>
      <c r="I54" s="66">
        <v>2</v>
      </c>
      <c r="J54" s="66" t="s">
        <v>100</v>
      </c>
      <c r="K54" s="66" t="s">
        <v>256</v>
      </c>
      <c r="L54" s="66" t="s">
        <v>77</v>
      </c>
      <c r="M54" s="66" t="s">
        <v>99</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332"/>
      <c r="B55" s="245"/>
      <c r="C55" s="245"/>
      <c r="D55" s="292" t="s">
        <v>130</v>
      </c>
      <c r="E55" s="292" t="s">
        <v>130</v>
      </c>
      <c r="F55" s="13"/>
      <c r="G55" s="66">
        <v>1</v>
      </c>
      <c r="H55" s="66" t="s">
        <v>99</v>
      </c>
      <c r="I55" s="66">
        <v>10</v>
      </c>
      <c r="J55" s="66" t="s">
        <v>100</v>
      </c>
      <c r="K55" s="66" t="s">
        <v>256</v>
      </c>
      <c r="L55" s="66" t="s">
        <v>77</v>
      </c>
      <c r="M55" s="66" t="s">
        <v>99</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332"/>
      <c r="B56" s="245"/>
      <c r="C56" s="245"/>
      <c r="D56" s="287"/>
      <c r="E56" s="287" t="s">
        <v>130</v>
      </c>
      <c r="F56" s="13"/>
      <c r="G56" s="66">
        <v>5</v>
      </c>
      <c r="H56" s="66" t="s">
        <v>99</v>
      </c>
      <c r="I56" s="66">
        <v>2</v>
      </c>
      <c r="J56" s="66" t="s">
        <v>100</v>
      </c>
      <c r="K56" s="66" t="s">
        <v>256</v>
      </c>
      <c r="L56" s="66" t="s">
        <v>77</v>
      </c>
      <c r="M56" s="66" t="s">
        <v>99</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332"/>
      <c r="B57" s="245"/>
      <c r="C57" s="245"/>
      <c r="D57" s="12" t="s">
        <v>131</v>
      </c>
      <c r="E57" s="12" t="s">
        <v>131</v>
      </c>
      <c r="F57" s="13"/>
      <c r="G57" s="66">
        <v>1</v>
      </c>
      <c r="H57" s="66" t="s">
        <v>99</v>
      </c>
      <c r="I57" s="66">
        <v>10</v>
      </c>
      <c r="J57" s="66" t="s">
        <v>100</v>
      </c>
      <c r="K57" s="66" t="s">
        <v>256</v>
      </c>
      <c r="L57" s="66" t="s">
        <v>77</v>
      </c>
      <c r="M57" s="66" t="s">
        <v>99</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332"/>
      <c r="B58" s="245"/>
      <c r="C58" s="245"/>
      <c r="D58" s="292" t="s">
        <v>132</v>
      </c>
      <c r="E58" s="292" t="s">
        <v>132</v>
      </c>
      <c r="F58" s="13"/>
      <c r="G58" s="66">
        <v>1</v>
      </c>
      <c r="H58" s="66" t="s">
        <v>99</v>
      </c>
      <c r="I58" s="66">
        <v>10</v>
      </c>
      <c r="J58" s="66" t="s">
        <v>100</v>
      </c>
      <c r="K58" s="66" t="s">
        <v>256</v>
      </c>
      <c r="L58" s="66" t="s">
        <v>77</v>
      </c>
      <c r="M58" s="66" t="s">
        <v>99</v>
      </c>
      <c r="N58" s="162">
        <v>1380</v>
      </c>
      <c r="O58" s="114">
        <f t="shared" si="5"/>
        <v>2100</v>
      </c>
      <c r="P58" s="59">
        <v>420</v>
      </c>
      <c r="Q58" s="141">
        <f t="shared" si="6"/>
        <v>2625</v>
      </c>
      <c r="R58" s="139">
        <v>1.25</v>
      </c>
      <c r="S58" s="66"/>
      <c r="T58" s="66"/>
      <c r="U58" s="81"/>
      <c r="V58" s="4"/>
      <c r="W58" s="5"/>
      <c r="X58" s="6"/>
      <c r="Y58" s="7">
        <v>0.82</v>
      </c>
      <c r="Z58" s="197"/>
      <c r="AA58" s="207">
        <f t="shared" si="7"/>
        <v>0</v>
      </c>
      <c r="AB58" s="217">
        <f t="shared" si="1"/>
        <v>1725</v>
      </c>
    </row>
    <row r="59" spans="1:28" ht="15.75" customHeight="1">
      <c r="A59" s="332"/>
      <c r="B59" s="245"/>
      <c r="C59" s="245"/>
      <c r="D59" s="287"/>
      <c r="E59" s="287" t="s">
        <v>132</v>
      </c>
      <c r="F59" s="13"/>
      <c r="G59" s="66">
        <v>5</v>
      </c>
      <c r="H59" s="66" t="s">
        <v>99</v>
      </c>
      <c r="I59" s="66">
        <v>2</v>
      </c>
      <c r="J59" s="66" t="s">
        <v>100</v>
      </c>
      <c r="K59" s="66" t="s">
        <v>256</v>
      </c>
      <c r="L59" s="66" t="s">
        <v>77</v>
      </c>
      <c r="M59" s="66" t="s">
        <v>99</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33"/>
      <c r="B60" s="113" t="s">
        <v>47</v>
      </c>
      <c r="C60" s="113" t="s">
        <v>266</v>
      </c>
      <c r="D60" s="34" t="s">
        <v>48</v>
      </c>
      <c r="E60" s="34" t="s">
        <v>317</v>
      </c>
      <c r="F60" s="18"/>
      <c r="G60" s="18">
        <v>0.5</v>
      </c>
      <c r="H60" s="18" t="s">
        <v>99</v>
      </c>
      <c r="I60" s="18">
        <v>2</v>
      </c>
      <c r="J60" s="18" t="s">
        <v>100</v>
      </c>
      <c r="K60" s="19" t="s">
        <v>256</v>
      </c>
      <c r="L60" s="122" t="s">
        <v>77</v>
      </c>
      <c r="M60" s="67" t="s">
        <v>99</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52" t="s">
        <v>235</v>
      </c>
      <c r="B61" s="253"/>
      <c r="C61" s="253"/>
      <c r="D61" s="253"/>
      <c r="E61" s="253"/>
      <c r="F61" s="253"/>
      <c r="G61" s="253"/>
      <c r="H61" s="253"/>
      <c r="I61" s="253"/>
      <c r="J61" s="253"/>
      <c r="K61" s="253"/>
      <c r="L61" s="253"/>
      <c r="M61" s="253"/>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210124.32</v>
      </c>
    </row>
    <row r="62" spans="1:28" ht="9.75" customHeight="1">
      <c r="A62" s="331"/>
      <c r="B62" s="257" t="s">
        <v>133</v>
      </c>
      <c r="C62" s="257" t="s">
        <v>248</v>
      </c>
      <c r="D62" s="258" t="s">
        <v>134</v>
      </c>
      <c r="E62" s="258" t="s">
        <v>318</v>
      </c>
      <c r="F62" s="251"/>
      <c r="G62" s="251">
        <v>3</v>
      </c>
      <c r="H62" s="251" t="s">
        <v>99</v>
      </c>
      <c r="I62" s="251">
        <v>6</v>
      </c>
      <c r="J62" s="251" t="s">
        <v>100</v>
      </c>
      <c r="K62" s="346" t="s">
        <v>256</v>
      </c>
      <c r="L62" s="246" t="s">
        <v>77</v>
      </c>
      <c r="M62" s="246" t="s">
        <v>99</v>
      </c>
      <c r="N62" s="284">
        <f t="shared" si="0"/>
        <v>600</v>
      </c>
      <c r="O62" s="223">
        <f t="shared" si="5"/>
        <v>1000</v>
      </c>
      <c r="P62" s="330">
        <v>200</v>
      </c>
      <c r="Q62" s="225">
        <f>R62*O62</f>
        <v>2950</v>
      </c>
      <c r="R62" s="230">
        <v>2.95</v>
      </c>
      <c r="S62" s="247"/>
      <c r="T62" s="247"/>
      <c r="U62" s="247"/>
      <c r="V62" s="345"/>
      <c r="W62" s="344"/>
      <c r="X62" s="336">
        <v>10.8</v>
      </c>
      <c r="Y62" s="343"/>
      <c r="Z62" s="408"/>
      <c r="AA62" s="410">
        <f>Z62*N62</f>
        <v>0</v>
      </c>
      <c r="AB62" s="278">
        <f t="shared" si="1"/>
        <v>1770</v>
      </c>
    </row>
    <row r="63" spans="1:28" ht="11.25" customHeight="1">
      <c r="A63" s="332"/>
      <c r="B63" s="263"/>
      <c r="C63" s="263"/>
      <c r="D63" s="287"/>
      <c r="E63" s="287"/>
      <c r="F63" s="279"/>
      <c r="G63" s="279"/>
      <c r="H63" s="279"/>
      <c r="I63" s="279"/>
      <c r="J63" s="279"/>
      <c r="K63" s="246"/>
      <c r="L63" s="247"/>
      <c r="M63" s="247"/>
      <c r="N63" s="281"/>
      <c r="O63" s="232">
        <f t="shared" si="5"/>
        <v>0</v>
      </c>
      <c r="P63" s="238"/>
      <c r="Q63" s="305"/>
      <c r="R63" s="306" t="e">
        <f>AVERAGE(V63:Y63)</f>
        <v>#DIV/0!</v>
      </c>
      <c r="S63" s="247"/>
      <c r="T63" s="247"/>
      <c r="U63" s="247"/>
      <c r="V63" s="345"/>
      <c r="W63" s="344"/>
      <c r="X63" s="336"/>
      <c r="Y63" s="343"/>
      <c r="Z63" s="409"/>
      <c r="AA63" s="411"/>
      <c r="AB63" s="279"/>
    </row>
    <row r="64" spans="1:28" ht="17.25" customHeight="1">
      <c r="A64" s="332"/>
      <c r="B64" s="263"/>
      <c r="C64" s="263"/>
      <c r="D64" s="12" t="s">
        <v>135</v>
      </c>
      <c r="E64" s="12" t="s">
        <v>319</v>
      </c>
      <c r="F64" s="13"/>
      <c r="G64" s="13">
        <v>3</v>
      </c>
      <c r="H64" s="13" t="s">
        <v>99</v>
      </c>
      <c r="I64" s="13">
        <v>1</v>
      </c>
      <c r="J64" s="13" t="s">
        <v>100</v>
      </c>
      <c r="K64" s="72" t="s">
        <v>256</v>
      </c>
      <c r="L64" s="50" t="s">
        <v>77</v>
      </c>
      <c r="M64" s="66" t="s">
        <v>99</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332"/>
      <c r="B65" s="263"/>
      <c r="C65" s="263"/>
      <c r="D65" s="292" t="s">
        <v>136</v>
      </c>
      <c r="E65" s="292" t="s">
        <v>320</v>
      </c>
      <c r="F65" s="270"/>
      <c r="G65" s="270">
        <v>3</v>
      </c>
      <c r="H65" s="270" t="s">
        <v>99</v>
      </c>
      <c r="I65" s="270">
        <v>1</v>
      </c>
      <c r="J65" s="270" t="s">
        <v>100</v>
      </c>
      <c r="K65" s="309" t="s">
        <v>256</v>
      </c>
      <c r="L65" s="247" t="s">
        <v>77</v>
      </c>
      <c r="M65" s="247" t="s">
        <v>99</v>
      </c>
      <c r="N65" s="282">
        <v>8204</v>
      </c>
      <c r="O65" s="232">
        <f t="shared" si="5"/>
        <v>13650</v>
      </c>
      <c r="P65" s="307">
        <v>2730</v>
      </c>
      <c r="Q65" s="269">
        <f>R65*O65</f>
        <v>13650</v>
      </c>
      <c r="R65" s="224">
        <v>1</v>
      </c>
      <c r="S65" s="236"/>
      <c r="T65" s="236"/>
      <c r="U65" s="236"/>
      <c r="V65" s="345">
        <v>0.513</v>
      </c>
      <c r="W65" s="344"/>
      <c r="X65" s="336"/>
      <c r="Y65" s="343"/>
      <c r="Z65" s="408"/>
      <c r="AA65" s="410">
        <f>Z65*N65</f>
        <v>0</v>
      </c>
      <c r="AB65" s="278">
        <f t="shared" si="1"/>
        <v>8204</v>
      </c>
    </row>
    <row r="66" spans="1:28" ht="11.25" customHeight="1">
      <c r="A66" s="332"/>
      <c r="B66" s="263"/>
      <c r="C66" s="263"/>
      <c r="D66" s="310"/>
      <c r="E66" s="310"/>
      <c r="F66" s="243"/>
      <c r="G66" s="243"/>
      <c r="H66" s="243"/>
      <c r="I66" s="243"/>
      <c r="J66" s="243"/>
      <c r="K66" s="309"/>
      <c r="L66" s="247"/>
      <c r="M66" s="247"/>
      <c r="N66" s="283">
        <f t="shared" si="0"/>
        <v>0</v>
      </c>
      <c r="O66" s="232">
        <f t="shared" si="5"/>
        <v>0</v>
      </c>
      <c r="P66" s="317"/>
      <c r="Q66" s="248"/>
      <c r="R66" s="248"/>
      <c r="S66" s="246"/>
      <c r="T66" s="246"/>
      <c r="U66" s="246"/>
      <c r="V66" s="345"/>
      <c r="W66" s="344"/>
      <c r="X66" s="336"/>
      <c r="Y66" s="343"/>
      <c r="Z66" s="409"/>
      <c r="AA66" s="411"/>
      <c r="AB66" s="279">
        <f t="shared" si="1"/>
        <v>0</v>
      </c>
    </row>
    <row r="67" spans="1:28" ht="14.25" customHeight="1">
      <c r="A67" s="332"/>
      <c r="B67" s="263"/>
      <c r="C67" s="263"/>
      <c r="D67" s="34" t="s">
        <v>184</v>
      </c>
      <c r="E67" s="149" t="s">
        <v>525</v>
      </c>
      <c r="F67" s="112"/>
      <c r="G67" s="13">
        <v>5</v>
      </c>
      <c r="H67" s="13" t="s">
        <v>99</v>
      </c>
      <c r="I67" s="13">
        <v>3</v>
      </c>
      <c r="J67" s="13" t="s">
        <v>100</v>
      </c>
      <c r="K67" s="72" t="s">
        <v>256</v>
      </c>
      <c r="L67" s="50" t="s">
        <v>77</v>
      </c>
      <c r="M67" s="50" t="s">
        <v>99</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332"/>
      <c r="B68" s="263"/>
      <c r="C68" s="263"/>
      <c r="D68" s="33" t="s">
        <v>137</v>
      </c>
      <c r="E68" s="1" t="s">
        <v>321</v>
      </c>
      <c r="F68" s="270"/>
      <c r="G68" s="270">
        <v>3</v>
      </c>
      <c r="H68" s="270" t="s">
        <v>99</v>
      </c>
      <c r="I68" s="270">
        <v>6</v>
      </c>
      <c r="J68" s="270" t="s">
        <v>100</v>
      </c>
      <c r="K68" s="309" t="s">
        <v>256</v>
      </c>
      <c r="L68" s="247" t="s">
        <v>77</v>
      </c>
      <c r="M68" s="247" t="s">
        <v>99</v>
      </c>
      <c r="N68" s="282">
        <f t="shared" si="0"/>
        <v>6000</v>
      </c>
      <c r="O68" s="232">
        <v>10000</v>
      </c>
      <c r="P68" s="307">
        <v>6110</v>
      </c>
      <c r="Q68" s="269">
        <f>R68*O68</f>
        <v>10500</v>
      </c>
      <c r="R68" s="318">
        <v>1.05</v>
      </c>
      <c r="S68" s="236"/>
      <c r="T68" s="236"/>
      <c r="U68" s="240"/>
      <c r="V68" s="345"/>
      <c r="W68" s="344">
        <v>0.67</v>
      </c>
      <c r="X68" s="336">
        <v>1.79</v>
      </c>
      <c r="Y68" s="350">
        <v>0.596</v>
      </c>
      <c r="Z68" s="408"/>
      <c r="AA68" s="412">
        <f>Z68*N68</f>
        <v>0</v>
      </c>
      <c r="AB68" s="278">
        <f t="shared" si="1"/>
        <v>6300</v>
      </c>
    </row>
    <row r="69" spans="1:28" ht="15" customHeight="1">
      <c r="A69" s="332"/>
      <c r="B69" s="263"/>
      <c r="C69" s="263"/>
      <c r="D69" s="29" t="s">
        <v>500</v>
      </c>
      <c r="E69" s="153" t="s">
        <v>499</v>
      </c>
      <c r="F69" s="243"/>
      <c r="G69" s="243"/>
      <c r="H69" s="243"/>
      <c r="I69" s="243"/>
      <c r="J69" s="243"/>
      <c r="K69" s="309"/>
      <c r="L69" s="247"/>
      <c r="M69" s="247"/>
      <c r="N69" s="283">
        <f t="shared" si="0"/>
        <v>0</v>
      </c>
      <c r="O69" s="232">
        <f t="shared" si="5"/>
        <v>0</v>
      </c>
      <c r="P69" s="238"/>
      <c r="Q69" s="248"/>
      <c r="R69" s="230"/>
      <c r="S69" s="246"/>
      <c r="T69" s="246"/>
      <c r="U69" s="246"/>
      <c r="V69" s="345"/>
      <c r="W69" s="344"/>
      <c r="X69" s="336"/>
      <c r="Y69" s="351"/>
      <c r="Z69" s="409"/>
      <c r="AA69" s="410"/>
      <c r="AB69" s="279">
        <f t="shared" si="1"/>
        <v>0</v>
      </c>
    </row>
    <row r="70" spans="1:28" ht="14.25" customHeight="1">
      <c r="A70" s="332"/>
      <c r="B70" s="263"/>
      <c r="C70" s="263"/>
      <c r="D70" s="33" t="s">
        <v>138</v>
      </c>
      <c r="E70" s="1" t="s">
        <v>322</v>
      </c>
      <c r="F70" s="270"/>
      <c r="G70" s="270">
        <v>3</v>
      </c>
      <c r="H70" s="270" t="s">
        <v>99</v>
      </c>
      <c r="I70" s="270">
        <v>6</v>
      </c>
      <c r="J70" s="270" t="s">
        <v>100</v>
      </c>
      <c r="K70" s="309" t="s">
        <v>256</v>
      </c>
      <c r="L70" s="247" t="s">
        <v>77</v>
      </c>
      <c r="M70" s="247" t="s">
        <v>99</v>
      </c>
      <c r="N70" s="282">
        <f aca="true" t="shared" si="8" ref="N70:N133">O70/5*3</f>
        <v>6000</v>
      </c>
      <c r="O70" s="242">
        <v>10000</v>
      </c>
      <c r="P70" s="307">
        <v>7780</v>
      </c>
      <c r="Q70" s="269">
        <f>R70*O70</f>
        <v>9000.000000000002</v>
      </c>
      <c r="R70" s="318">
        <f>AVERAGE(V70:Y70)</f>
        <v>0.9000000000000001</v>
      </c>
      <c r="S70" s="247"/>
      <c r="T70" s="247"/>
      <c r="U70" s="319"/>
      <c r="V70" s="347">
        <v>0.5</v>
      </c>
      <c r="W70" s="349">
        <v>0.53</v>
      </c>
      <c r="X70" s="352">
        <v>2.04</v>
      </c>
      <c r="Y70" s="343">
        <v>0.53</v>
      </c>
      <c r="Z70" s="408"/>
      <c r="AA70" s="412">
        <f>Z70*N70</f>
        <v>0</v>
      </c>
      <c r="AB70" s="278">
        <f aca="true" t="shared" si="9" ref="AB70:AB133">R70*N70</f>
        <v>5400.000000000001</v>
      </c>
    </row>
    <row r="71" spans="1:28" ht="14.25" customHeight="1">
      <c r="A71" s="332"/>
      <c r="B71" s="263"/>
      <c r="C71" s="263"/>
      <c r="D71" s="20" t="s">
        <v>500</v>
      </c>
      <c r="E71" s="25" t="s">
        <v>499</v>
      </c>
      <c r="F71" s="243"/>
      <c r="G71" s="243"/>
      <c r="H71" s="243"/>
      <c r="I71" s="243"/>
      <c r="J71" s="243"/>
      <c r="K71" s="309"/>
      <c r="L71" s="247"/>
      <c r="M71" s="247"/>
      <c r="N71" s="283">
        <f t="shared" si="8"/>
        <v>0</v>
      </c>
      <c r="O71" s="279"/>
      <c r="P71" s="317"/>
      <c r="Q71" s="248"/>
      <c r="R71" s="230"/>
      <c r="S71" s="247"/>
      <c r="T71" s="247"/>
      <c r="U71" s="247"/>
      <c r="V71" s="348"/>
      <c r="W71" s="348"/>
      <c r="X71" s="353"/>
      <c r="Y71" s="343"/>
      <c r="Z71" s="409"/>
      <c r="AA71" s="410"/>
      <c r="AB71" s="279">
        <f t="shared" si="9"/>
        <v>0</v>
      </c>
    </row>
    <row r="72" spans="1:28" ht="11.25" customHeight="1">
      <c r="A72" s="332"/>
      <c r="B72" s="263"/>
      <c r="C72" s="263"/>
      <c r="D72" s="29" t="s">
        <v>139</v>
      </c>
      <c r="E72" s="3" t="s">
        <v>323</v>
      </c>
      <c r="F72" s="270"/>
      <c r="G72" s="270">
        <v>3</v>
      </c>
      <c r="H72" s="270" t="s">
        <v>99</v>
      </c>
      <c r="I72" s="270">
        <v>6</v>
      </c>
      <c r="J72" s="270" t="s">
        <v>100</v>
      </c>
      <c r="K72" s="309" t="s">
        <v>256</v>
      </c>
      <c r="L72" s="247" t="s">
        <v>77</v>
      </c>
      <c r="M72" s="247" t="s">
        <v>99</v>
      </c>
      <c r="N72" s="282">
        <f t="shared" si="8"/>
        <v>1500</v>
      </c>
      <c r="O72" s="232">
        <f t="shared" si="5"/>
        <v>2500</v>
      </c>
      <c r="P72" s="307">
        <v>500</v>
      </c>
      <c r="Q72" s="269">
        <f>R72*O72</f>
        <v>2250</v>
      </c>
      <c r="R72" s="318">
        <v>0.9</v>
      </c>
      <c r="S72" s="247"/>
      <c r="T72" s="247"/>
      <c r="U72" s="247"/>
      <c r="V72" s="345"/>
      <c r="W72" s="344"/>
      <c r="X72" s="336"/>
      <c r="Y72" s="343"/>
      <c r="Z72" s="408"/>
      <c r="AA72" s="412">
        <f>Z72*N72</f>
        <v>0</v>
      </c>
      <c r="AB72" s="278">
        <f t="shared" si="9"/>
        <v>1350</v>
      </c>
    </row>
    <row r="73" spans="1:28" ht="13.5" customHeight="1">
      <c r="A73" s="332"/>
      <c r="B73" s="263"/>
      <c r="C73" s="263"/>
      <c r="D73" s="20" t="s">
        <v>501</v>
      </c>
      <c r="E73" s="25" t="s">
        <v>499</v>
      </c>
      <c r="F73" s="243"/>
      <c r="G73" s="243"/>
      <c r="H73" s="243"/>
      <c r="I73" s="243"/>
      <c r="J73" s="243"/>
      <c r="K73" s="309"/>
      <c r="L73" s="247"/>
      <c r="M73" s="247"/>
      <c r="N73" s="283">
        <f t="shared" si="8"/>
        <v>0</v>
      </c>
      <c r="O73" s="232">
        <f t="shared" si="5"/>
        <v>0</v>
      </c>
      <c r="P73" s="238"/>
      <c r="Q73" s="248"/>
      <c r="R73" s="230"/>
      <c r="S73" s="247"/>
      <c r="T73" s="247"/>
      <c r="U73" s="247"/>
      <c r="V73" s="345"/>
      <c r="W73" s="344"/>
      <c r="X73" s="336"/>
      <c r="Y73" s="343"/>
      <c r="Z73" s="409"/>
      <c r="AA73" s="410"/>
      <c r="AB73" s="279">
        <f t="shared" si="9"/>
        <v>0</v>
      </c>
    </row>
    <row r="74" spans="1:28" ht="21" customHeight="1">
      <c r="A74" s="332"/>
      <c r="B74" s="263"/>
      <c r="C74" s="263"/>
      <c r="D74" s="20" t="s">
        <v>140</v>
      </c>
      <c r="E74" s="20" t="s">
        <v>338</v>
      </c>
      <c r="F74" s="111"/>
      <c r="G74" s="13">
        <v>3</v>
      </c>
      <c r="H74" s="13" t="s">
        <v>99</v>
      </c>
      <c r="I74" s="13">
        <v>6</v>
      </c>
      <c r="J74" s="13" t="s">
        <v>100</v>
      </c>
      <c r="K74" s="13" t="s">
        <v>256</v>
      </c>
      <c r="L74" s="50" t="s">
        <v>77</v>
      </c>
      <c r="M74" s="50" t="s">
        <v>99</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332"/>
      <c r="B75" s="263"/>
      <c r="C75" s="263"/>
      <c r="D75" s="12" t="s">
        <v>141</v>
      </c>
      <c r="E75" s="12" t="s">
        <v>324</v>
      </c>
      <c r="F75" s="13"/>
      <c r="G75" s="13">
        <v>5</v>
      </c>
      <c r="H75" s="13" t="s">
        <v>99</v>
      </c>
      <c r="I75" s="13">
        <v>3</v>
      </c>
      <c r="J75" s="13" t="s">
        <v>100</v>
      </c>
      <c r="K75" s="13" t="s">
        <v>256</v>
      </c>
      <c r="L75" s="50" t="s">
        <v>77</v>
      </c>
      <c r="M75" s="50" t="s">
        <v>99</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332"/>
      <c r="B76" s="263"/>
      <c r="C76" s="263"/>
      <c r="D76" s="292" t="s">
        <v>142</v>
      </c>
      <c r="E76" s="292" t="s">
        <v>325</v>
      </c>
      <c r="F76" s="270"/>
      <c r="G76" s="270">
        <v>3</v>
      </c>
      <c r="H76" s="270" t="s">
        <v>99</v>
      </c>
      <c r="I76" s="270">
        <v>6</v>
      </c>
      <c r="J76" s="270" t="s">
        <v>100</v>
      </c>
      <c r="K76" s="309" t="s">
        <v>256</v>
      </c>
      <c r="L76" s="247" t="s">
        <v>77</v>
      </c>
      <c r="M76" s="247" t="s">
        <v>99</v>
      </c>
      <c r="N76" s="282">
        <f t="shared" si="8"/>
        <v>6000</v>
      </c>
      <c r="O76" s="232">
        <v>10000</v>
      </c>
      <c r="P76" s="307">
        <v>14686</v>
      </c>
      <c r="Q76" s="269">
        <f t="shared" si="10"/>
        <v>22500</v>
      </c>
      <c r="R76" s="224">
        <v>2.25</v>
      </c>
      <c r="S76" s="247"/>
      <c r="T76" s="319"/>
      <c r="U76" s="247"/>
      <c r="V76" s="345">
        <v>1.13</v>
      </c>
      <c r="W76" s="344">
        <v>1.33</v>
      </c>
      <c r="X76" s="336"/>
      <c r="Y76" s="343">
        <v>0.963</v>
      </c>
      <c r="Z76" s="408"/>
      <c r="AA76" s="412">
        <f>Z76*N76</f>
        <v>0</v>
      </c>
      <c r="AB76" s="278">
        <f t="shared" si="9"/>
        <v>13500</v>
      </c>
    </row>
    <row r="77" spans="1:28" ht="11.25" customHeight="1">
      <c r="A77" s="332"/>
      <c r="B77" s="263"/>
      <c r="C77" s="263"/>
      <c r="D77" s="310"/>
      <c r="E77" s="310"/>
      <c r="F77" s="243"/>
      <c r="G77" s="243"/>
      <c r="H77" s="243"/>
      <c r="I77" s="243"/>
      <c r="J77" s="243"/>
      <c r="K77" s="309"/>
      <c r="L77" s="247"/>
      <c r="M77" s="247"/>
      <c r="N77" s="283">
        <f t="shared" si="8"/>
        <v>0</v>
      </c>
      <c r="O77" s="232">
        <f t="shared" si="5"/>
        <v>0</v>
      </c>
      <c r="P77" s="238"/>
      <c r="Q77" s="279"/>
      <c r="R77" s="248"/>
      <c r="S77" s="247"/>
      <c r="T77" s="247"/>
      <c r="U77" s="247"/>
      <c r="V77" s="345"/>
      <c r="W77" s="344"/>
      <c r="X77" s="336"/>
      <c r="Y77" s="343"/>
      <c r="Z77" s="409"/>
      <c r="AA77" s="410"/>
      <c r="AB77" s="279">
        <f t="shared" si="9"/>
        <v>0</v>
      </c>
    </row>
    <row r="78" spans="1:28" ht="21" customHeight="1">
      <c r="A78" s="332"/>
      <c r="B78" s="263"/>
      <c r="C78" s="263"/>
      <c r="D78" s="12" t="s">
        <v>143</v>
      </c>
      <c r="E78" s="12" t="s">
        <v>326</v>
      </c>
      <c r="F78" s="13"/>
      <c r="G78" s="13">
        <v>3</v>
      </c>
      <c r="H78" s="13" t="s">
        <v>99</v>
      </c>
      <c r="I78" s="13">
        <v>6</v>
      </c>
      <c r="J78" s="13" t="s">
        <v>100</v>
      </c>
      <c r="K78" s="13" t="s">
        <v>256</v>
      </c>
      <c r="L78" s="50" t="s">
        <v>77</v>
      </c>
      <c r="M78" s="50" t="s">
        <v>99</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332"/>
      <c r="B79" s="263"/>
      <c r="C79" s="263"/>
      <c r="D79" s="292" t="s">
        <v>144</v>
      </c>
      <c r="E79" s="292" t="s">
        <v>327</v>
      </c>
      <c r="F79" s="270"/>
      <c r="G79" s="270">
        <v>3</v>
      </c>
      <c r="H79" s="270" t="s">
        <v>99</v>
      </c>
      <c r="I79" s="270">
        <v>6</v>
      </c>
      <c r="J79" s="270" t="s">
        <v>100</v>
      </c>
      <c r="K79" s="309" t="s">
        <v>256</v>
      </c>
      <c r="L79" s="247" t="s">
        <v>77</v>
      </c>
      <c r="M79" s="247" t="s">
        <v>99</v>
      </c>
      <c r="N79" s="282">
        <v>1500</v>
      </c>
      <c r="O79" s="232">
        <f t="shared" si="5"/>
        <v>2500</v>
      </c>
      <c r="P79" s="307">
        <v>500</v>
      </c>
      <c r="Q79" s="269">
        <f t="shared" si="10"/>
        <v>7500</v>
      </c>
      <c r="R79" s="318">
        <v>3</v>
      </c>
      <c r="S79" s="236"/>
      <c r="T79" s="354"/>
      <c r="U79" s="236"/>
      <c r="V79" s="345"/>
      <c r="W79" s="344"/>
      <c r="X79" s="336"/>
      <c r="Y79" s="343"/>
      <c r="Z79" s="408"/>
      <c r="AA79" s="412">
        <f>Z79*N79</f>
        <v>0</v>
      </c>
      <c r="AB79" s="278">
        <f t="shared" si="9"/>
        <v>4500</v>
      </c>
    </row>
    <row r="80" spans="1:28" ht="11.25" customHeight="1">
      <c r="A80" s="332"/>
      <c r="B80" s="263"/>
      <c r="C80" s="263"/>
      <c r="D80" s="310"/>
      <c r="E80" s="310"/>
      <c r="F80" s="243"/>
      <c r="G80" s="243"/>
      <c r="H80" s="243"/>
      <c r="I80" s="243"/>
      <c r="J80" s="243"/>
      <c r="K80" s="309"/>
      <c r="L80" s="247"/>
      <c r="M80" s="247"/>
      <c r="N80" s="283">
        <f t="shared" si="8"/>
        <v>0</v>
      </c>
      <c r="O80" s="232">
        <f t="shared" si="5"/>
        <v>0</v>
      </c>
      <c r="P80" s="238"/>
      <c r="Q80" s="279"/>
      <c r="R80" s="355"/>
      <c r="S80" s="246"/>
      <c r="T80" s="246"/>
      <c r="U80" s="246"/>
      <c r="V80" s="345"/>
      <c r="W80" s="344"/>
      <c r="X80" s="336"/>
      <c r="Y80" s="343"/>
      <c r="Z80" s="409"/>
      <c r="AA80" s="410"/>
      <c r="AB80" s="279">
        <f t="shared" si="9"/>
        <v>0</v>
      </c>
    </row>
    <row r="81" spans="1:28" ht="21" customHeight="1">
      <c r="A81" s="332"/>
      <c r="B81" s="263"/>
      <c r="C81" s="263"/>
      <c r="D81" s="12" t="s">
        <v>145</v>
      </c>
      <c r="E81" s="12" t="s">
        <v>328</v>
      </c>
      <c r="F81" s="13"/>
      <c r="G81" s="13">
        <v>3</v>
      </c>
      <c r="H81" s="13" t="s">
        <v>99</v>
      </c>
      <c r="I81" s="13">
        <v>6</v>
      </c>
      <c r="J81" s="13" t="s">
        <v>100</v>
      </c>
      <c r="K81" s="13" t="s">
        <v>256</v>
      </c>
      <c r="L81" s="50" t="s">
        <v>77</v>
      </c>
      <c r="M81" s="50" t="s">
        <v>99</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332"/>
      <c r="B82" s="263"/>
      <c r="C82" s="263"/>
      <c r="D82" s="12" t="s">
        <v>146</v>
      </c>
      <c r="E82" s="12" t="s">
        <v>329</v>
      </c>
      <c r="F82" s="13"/>
      <c r="G82" s="13">
        <v>3</v>
      </c>
      <c r="H82" s="13" t="s">
        <v>99</v>
      </c>
      <c r="I82" s="13">
        <v>6</v>
      </c>
      <c r="J82" s="13" t="s">
        <v>100</v>
      </c>
      <c r="K82" s="13" t="s">
        <v>256</v>
      </c>
      <c r="L82" s="50" t="s">
        <v>77</v>
      </c>
      <c r="M82" s="50" t="s">
        <v>99</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332"/>
      <c r="B83" s="263"/>
      <c r="C83" s="263"/>
      <c r="D83" s="36" t="s">
        <v>147</v>
      </c>
      <c r="E83" s="36" t="s">
        <v>330</v>
      </c>
      <c r="F83" s="13"/>
      <c r="G83" s="13">
        <v>3</v>
      </c>
      <c r="H83" s="13" t="s">
        <v>99</v>
      </c>
      <c r="I83" s="13">
        <v>6</v>
      </c>
      <c r="J83" s="13" t="s">
        <v>100</v>
      </c>
      <c r="K83" s="13" t="s">
        <v>256</v>
      </c>
      <c r="L83" s="50" t="s">
        <v>77</v>
      </c>
      <c r="M83" s="50" t="s">
        <v>99</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332"/>
      <c r="B84" s="263"/>
      <c r="C84" s="263"/>
      <c r="D84" s="36" t="s">
        <v>185</v>
      </c>
      <c r="E84" s="36" t="s">
        <v>185</v>
      </c>
      <c r="F84" s="13"/>
      <c r="G84" s="13">
        <v>3</v>
      </c>
      <c r="H84" s="13" t="s">
        <v>99</v>
      </c>
      <c r="I84" s="13">
        <v>6</v>
      </c>
      <c r="J84" s="13" t="s">
        <v>100</v>
      </c>
      <c r="K84" s="13" t="s">
        <v>256</v>
      </c>
      <c r="L84" s="50" t="s">
        <v>77</v>
      </c>
      <c r="M84" s="50" t="s">
        <v>99</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332"/>
      <c r="B85" s="263"/>
      <c r="C85" s="263"/>
      <c r="D85" s="36" t="s">
        <v>186</v>
      </c>
      <c r="E85" s="36" t="s">
        <v>189</v>
      </c>
      <c r="F85" s="13"/>
      <c r="G85" s="13">
        <v>3</v>
      </c>
      <c r="H85" s="13" t="s">
        <v>99</v>
      </c>
      <c r="I85" s="13">
        <v>6</v>
      </c>
      <c r="J85" s="13" t="s">
        <v>100</v>
      </c>
      <c r="K85" s="13" t="s">
        <v>256</v>
      </c>
      <c r="L85" s="50" t="s">
        <v>77</v>
      </c>
      <c r="M85" s="50" t="s">
        <v>99</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332"/>
      <c r="B86" s="263"/>
      <c r="C86" s="263"/>
      <c r="D86" s="36" t="s">
        <v>187</v>
      </c>
      <c r="E86" s="36" t="s">
        <v>190</v>
      </c>
      <c r="F86" s="13"/>
      <c r="G86" s="13">
        <v>3</v>
      </c>
      <c r="H86" s="13" t="s">
        <v>99</v>
      </c>
      <c r="I86" s="13">
        <v>6</v>
      </c>
      <c r="J86" s="13" t="s">
        <v>100</v>
      </c>
      <c r="K86" s="13" t="s">
        <v>256</v>
      </c>
      <c r="L86" s="50" t="s">
        <v>77</v>
      </c>
      <c r="M86" s="50" t="s">
        <v>99</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332"/>
      <c r="B87" s="263"/>
      <c r="C87" s="263"/>
      <c r="D87" s="36" t="s">
        <v>188</v>
      </c>
      <c r="E87" s="36" t="s">
        <v>191</v>
      </c>
      <c r="F87" s="13"/>
      <c r="G87" s="13">
        <v>3</v>
      </c>
      <c r="H87" s="13" t="s">
        <v>99</v>
      </c>
      <c r="I87" s="13">
        <v>6</v>
      </c>
      <c r="J87" s="13" t="s">
        <v>100</v>
      </c>
      <c r="K87" s="13" t="s">
        <v>256</v>
      </c>
      <c r="L87" s="50" t="s">
        <v>77</v>
      </c>
      <c r="M87" s="50" t="s">
        <v>99</v>
      </c>
      <c r="N87" s="162">
        <v>1800</v>
      </c>
      <c r="O87" s="114">
        <v>2500</v>
      </c>
      <c r="P87" s="59">
        <v>3786</v>
      </c>
      <c r="Q87" s="141">
        <f t="shared" si="10"/>
        <v>4000</v>
      </c>
      <c r="R87" s="142">
        <v>1.6</v>
      </c>
      <c r="S87" s="82"/>
      <c r="T87" s="90"/>
      <c r="U87" s="82"/>
      <c r="V87" s="4">
        <v>0.9</v>
      </c>
      <c r="W87" s="5">
        <v>1.7</v>
      </c>
      <c r="X87" s="6"/>
      <c r="Y87" s="7">
        <v>1.06</v>
      </c>
      <c r="Z87" s="199"/>
      <c r="AA87" s="209">
        <f t="shared" si="11"/>
        <v>0</v>
      </c>
      <c r="AB87" s="217">
        <f t="shared" si="9"/>
        <v>2880</v>
      </c>
    </row>
    <row r="88" spans="1:28" ht="17.25" customHeight="1">
      <c r="A88" s="332"/>
      <c r="B88" s="263"/>
      <c r="C88" s="263"/>
      <c r="D88" s="16" t="s">
        <v>192</v>
      </c>
      <c r="E88" s="16" t="s">
        <v>193</v>
      </c>
      <c r="F88" s="99"/>
      <c r="G88" s="15">
        <v>3</v>
      </c>
      <c r="H88" s="13" t="s">
        <v>99</v>
      </c>
      <c r="I88" s="13">
        <v>6</v>
      </c>
      <c r="J88" s="13" t="s">
        <v>100</v>
      </c>
      <c r="K88" s="13" t="s">
        <v>256</v>
      </c>
      <c r="L88" s="50" t="s">
        <v>77</v>
      </c>
      <c r="M88" s="50" t="s">
        <v>99</v>
      </c>
      <c r="N88" s="162">
        <v>1800</v>
      </c>
      <c r="O88" s="114">
        <v>2500</v>
      </c>
      <c r="P88" s="59">
        <v>6370</v>
      </c>
      <c r="Q88" s="141">
        <f t="shared" si="10"/>
        <v>4000</v>
      </c>
      <c r="R88" s="142">
        <v>1.6</v>
      </c>
      <c r="S88" s="82"/>
      <c r="T88" s="90"/>
      <c r="U88" s="82"/>
      <c r="V88" s="8"/>
      <c r="W88" s="9">
        <v>3.1</v>
      </c>
      <c r="X88" s="6">
        <v>1.44</v>
      </c>
      <c r="Y88" s="10">
        <v>1.86</v>
      </c>
      <c r="Z88" s="199"/>
      <c r="AA88" s="209">
        <f t="shared" si="11"/>
        <v>0</v>
      </c>
      <c r="AB88" s="217">
        <f t="shared" si="9"/>
        <v>2880</v>
      </c>
    </row>
    <row r="89" spans="1:28" ht="17.25" customHeight="1">
      <c r="A89" s="332"/>
      <c r="B89" s="263"/>
      <c r="C89" s="263"/>
      <c r="D89" s="36" t="s">
        <v>148</v>
      </c>
      <c r="E89" s="12" t="s">
        <v>331</v>
      </c>
      <c r="F89" s="13"/>
      <c r="G89" s="13">
        <v>1</v>
      </c>
      <c r="H89" s="13" t="s">
        <v>99</v>
      </c>
      <c r="I89" s="13">
        <v>6</v>
      </c>
      <c r="J89" s="13" t="s">
        <v>100</v>
      </c>
      <c r="K89" s="13" t="s">
        <v>256</v>
      </c>
      <c r="L89" s="50" t="s">
        <v>77</v>
      </c>
      <c r="M89" s="50" t="s">
        <v>99</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332"/>
      <c r="B90" s="263"/>
      <c r="C90" s="263"/>
      <c r="D90" s="16" t="s">
        <v>59</v>
      </c>
      <c r="E90" s="16" t="s">
        <v>332</v>
      </c>
      <c r="F90" s="99"/>
      <c r="G90" s="15">
        <v>3</v>
      </c>
      <c r="H90" s="13" t="s">
        <v>99</v>
      </c>
      <c r="I90" s="13">
        <v>6</v>
      </c>
      <c r="J90" s="13" t="s">
        <v>100</v>
      </c>
      <c r="K90" s="13" t="s">
        <v>256</v>
      </c>
      <c r="L90" s="50" t="s">
        <v>77</v>
      </c>
      <c r="M90" s="50" t="s">
        <v>99</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332"/>
      <c r="B91" s="263"/>
      <c r="C91" s="263"/>
      <c r="D91" s="16" t="s">
        <v>57</v>
      </c>
      <c r="E91" s="16" t="s">
        <v>333</v>
      </c>
      <c r="F91" s="99"/>
      <c r="G91" s="15">
        <v>3</v>
      </c>
      <c r="H91" s="13" t="s">
        <v>99</v>
      </c>
      <c r="I91" s="13">
        <v>6</v>
      </c>
      <c r="J91" s="13" t="s">
        <v>100</v>
      </c>
      <c r="K91" s="13" t="s">
        <v>256</v>
      </c>
      <c r="L91" s="50" t="s">
        <v>77</v>
      </c>
      <c r="M91" s="50" t="s">
        <v>99</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332"/>
      <c r="B92" s="263"/>
      <c r="C92" s="263"/>
      <c r="D92" s="16" t="s">
        <v>58</v>
      </c>
      <c r="E92" s="16" t="s">
        <v>334</v>
      </c>
      <c r="F92" s="99"/>
      <c r="G92" s="15">
        <v>5</v>
      </c>
      <c r="H92" s="13" t="s">
        <v>99</v>
      </c>
      <c r="I92" s="13">
        <v>3</v>
      </c>
      <c r="J92" s="13" t="s">
        <v>100</v>
      </c>
      <c r="K92" s="13" t="s">
        <v>256</v>
      </c>
      <c r="L92" s="50" t="s">
        <v>77</v>
      </c>
      <c r="M92" s="50" t="s">
        <v>99</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332"/>
      <c r="B93" s="263"/>
      <c r="C93" s="263"/>
      <c r="D93" s="16" t="s">
        <v>194</v>
      </c>
      <c r="E93" s="16" t="s">
        <v>199</v>
      </c>
      <c r="F93" s="99"/>
      <c r="G93" s="15">
        <v>1</v>
      </c>
      <c r="H93" s="13" t="s">
        <v>99</v>
      </c>
      <c r="I93" s="13">
        <v>12</v>
      </c>
      <c r="J93" s="13" t="s">
        <v>100</v>
      </c>
      <c r="K93" s="72" t="s">
        <v>256</v>
      </c>
      <c r="L93" s="50" t="s">
        <v>77</v>
      </c>
      <c r="M93" s="50" t="s">
        <v>99</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332"/>
      <c r="B94" s="263"/>
      <c r="C94" s="263"/>
      <c r="D94" s="16" t="s">
        <v>195</v>
      </c>
      <c r="E94" s="16" t="s">
        <v>196</v>
      </c>
      <c r="F94" s="99"/>
      <c r="G94" s="15">
        <v>3</v>
      </c>
      <c r="H94" s="13" t="s">
        <v>99</v>
      </c>
      <c r="I94" s="13">
        <v>6</v>
      </c>
      <c r="J94" s="13" t="s">
        <v>100</v>
      </c>
      <c r="K94" s="72" t="s">
        <v>256</v>
      </c>
      <c r="L94" s="72" t="s">
        <v>77</v>
      </c>
      <c r="M94" s="72" t="s">
        <v>99</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332"/>
      <c r="B95" s="263"/>
      <c r="C95" s="263"/>
      <c r="D95" s="16" t="s">
        <v>197</v>
      </c>
      <c r="E95" s="16" t="s">
        <v>198</v>
      </c>
      <c r="F95" s="99"/>
      <c r="G95" s="15">
        <v>1</v>
      </c>
      <c r="H95" s="13" t="s">
        <v>99</v>
      </c>
      <c r="I95" s="13">
        <v>12</v>
      </c>
      <c r="J95" s="13" t="s">
        <v>100</v>
      </c>
      <c r="K95" s="72" t="s">
        <v>256</v>
      </c>
      <c r="L95" s="72" t="s">
        <v>77</v>
      </c>
      <c r="M95" s="72" t="s">
        <v>99</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332"/>
      <c r="B96" s="263"/>
      <c r="C96" s="263"/>
      <c r="D96" s="16" t="s">
        <v>167</v>
      </c>
      <c r="E96" s="16" t="s">
        <v>337</v>
      </c>
      <c r="F96" s="112"/>
      <c r="G96" s="13">
        <v>1</v>
      </c>
      <c r="H96" s="13" t="s">
        <v>168</v>
      </c>
      <c r="I96" s="13">
        <v>12</v>
      </c>
      <c r="J96" s="13" t="s">
        <v>100</v>
      </c>
      <c r="K96" s="72" t="s">
        <v>256</v>
      </c>
      <c r="L96" s="50" t="s">
        <v>77</v>
      </c>
      <c r="M96" s="50" t="s">
        <v>168</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332"/>
      <c r="B97" s="263"/>
      <c r="C97" s="263"/>
      <c r="D97" s="16" t="s">
        <v>56</v>
      </c>
      <c r="E97" s="16" t="s">
        <v>335</v>
      </c>
      <c r="F97" s="99"/>
      <c r="G97" s="15">
        <v>2</v>
      </c>
      <c r="H97" s="13" t="s">
        <v>168</v>
      </c>
      <c r="I97" s="13">
        <v>12</v>
      </c>
      <c r="J97" s="13" t="s">
        <v>100</v>
      </c>
      <c r="K97" s="72" t="s">
        <v>256</v>
      </c>
      <c r="L97" s="50" t="s">
        <v>77</v>
      </c>
      <c r="M97" s="50" t="s">
        <v>168</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33"/>
      <c r="B98" s="264"/>
      <c r="C98" s="264"/>
      <c r="D98" s="16" t="s">
        <v>49</v>
      </c>
      <c r="E98" s="16" t="s">
        <v>336</v>
      </c>
      <c r="F98" s="99"/>
      <c r="G98" s="15">
        <v>0.68</v>
      </c>
      <c r="H98" s="13" t="s">
        <v>99</v>
      </c>
      <c r="I98" s="13">
        <v>1</v>
      </c>
      <c r="J98" s="13" t="s">
        <v>100</v>
      </c>
      <c r="K98" s="63" t="s">
        <v>256</v>
      </c>
      <c r="L98" s="50" t="s">
        <v>77</v>
      </c>
      <c r="M98" s="50" t="s">
        <v>99</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52" t="s">
        <v>236</v>
      </c>
      <c r="B99" s="253"/>
      <c r="C99" s="253"/>
      <c r="D99" s="253"/>
      <c r="E99" s="253"/>
      <c r="F99" s="253"/>
      <c r="G99" s="253"/>
      <c r="H99" s="253"/>
      <c r="I99" s="253"/>
      <c r="J99" s="253"/>
      <c r="K99" s="253"/>
      <c r="L99" s="253"/>
      <c r="M99" s="253"/>
      <c r="N99" s="220"/>
      <c r="O99" s="168"/>
      <c r="P99" s="167"/>
      <c r="Q99" s="167"/>
      <c r="R99" s="177"/>
      <c r="S99" s="177"/>
      <c r="T99" s="177"/>
      <c r="U99" s="177"/>
      <c r="V99" s="177"/>
      <c r="W99" s="177"/>
      <c r="X99" s="177"/>
      <c r="Y99" s="177"/>
      <c r="Z99" s="198"/>
      <c r="AA99" s="208"/>
      <c r="AB99" s="218">
        <f>SUM(AB62:AB98)</f>
        <v>335525.70199999993</v>
      </c>
    </row>
    <row r="100" spans="1:28" ht="11.25">
      <c r="A100" s="331"/>
      <c r="B100" s="381"/>
      <c r="C100" s="381"/>
      <c r="D100" s="257" t="s">
        <v>200</v>
      </c>
      <c r="E100" s="259" t="s">
        <v>204</v>
      </c>
      <c r="F100" s="325"/>
      <c r="G100" s="325">
        <v>1.73</v>
      </c>
      <c r="H100" s="325" t="s">
        <v>99</v>
      </c>
      <c r="I100" s="325">
        <v>6</v>
      </c>
      <c r="J100" s="325" t="s">
        <v>100</v>
      </c>
      <c r="K100" s="311" t="s">
        <v>256</v>
      </c>
      <c r="L100" s="233" t="s">
        <v>77</v>
      </c>
      <c r="M100" s="233" t="s">
        <v>99</v>
      </c>
      <c r="N100" s="284">
        <f t="shared" si="8"/>
        <v>150</v>
      </c>
      <c r="O100" s="222">
        <f>P100*5</f>
        <v>250</v>
      </c>
      <c r="P100" s="237">
        <v>50</v>
      </c>
      <c r="Q100" s="225">
        <f>R100*O100</f>
        <v>2375</v>
      </c>
      <c r="R100" s="229">
        <v>9.5</v>
      </c>
      <c r="S100" s="236"/>
      <c r="T100" s="236"/>
      <c r="U100" s="236"/>
      <c r="V100" s="358"/>
      <c r="W100" s="356"/>
      <c r="X100" s="362"/>
      <c r="Y100" s="360"/>
      <c r="Z100" s="408"/>
      <c r="AA100" s="413">
        <f>Z100*N100</f>
        <v>0</v>
      </c>
      <c r="AB100" s="278">
        <f t="shared" si="9"/>
        <v>1425</v>
      </c>
    </row>
    <row r="101" spans="1:28" ht="6.75" customHeight="1">
      <c r="A101" s="332"/>
      <c r="B101" s="381"/>
      <c r="C101" s="323"/>
      <c r="D101" s="258"/>
      <c r="E101" s="260"/>
      <c r="F101" s="323"/>
      <c r="G101" s="243"/>
      <c r="H101" s="243"/>
      <c r="I101" s="243"/>
      <c r="J101" s="243"/>
      <c r="K101" s="235"/>
      <c r="L101" s="246"/>
      <c r="M101" s="246"/>
      <c r="N101" s="281"/>
      <c r="O101" s="223"/>
      <c r="P101" s="238"/>
      <c r="Q101" s="226"/>
      <c r="R101" s="230"/>
      <c r="S101" s="246"/>
      <c r="T101" s="246"/>
      <c r="U101" s="246"/>
      <c r="V101" s="359"/>
      <c r="W101" s="357"/>
      <c r="X101" s="363"/>
      <c r="Y101" s="361"/>
      <c r="Z101" s="409"/>
      <c r="AA101" s="410"/>
      <c r="AB101" s="279"/>
    </row>
    <row r="102" spans="1:28" ht="13.5" customHeight="1">
      <c r="A102" s="332"/>
      <c r="B102" s="382"/>
      <c r="C102" s="323"/>
      <c r="D102" s="287"/>
      <c r="E102" s="261"/>
      <c r="F102" s="161"/>
      <c r="G102" s="99">
        <v>0.08</v>
      </c>
      <c r="H102" s="13" t="s">
        <v>99</v>
      </c>
      <c r="I102" s="13">
        <v>48</v>
      </c>
      <c r="J102" s="13" t="s">
        <v>100</v>
      </c>
      <c r="K102" s="14" t="s">
        <v>256</v>
      </c>
      <c r="L102" s="50" t="s">
        <v>77</v>
      </c>
      <c r="M102" s="50" t="s">
        <v>99</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332"/>
      <c r="B103" s="323"/>
      <c r="C103" s="323"/>
      <c r="D103" s="292" t="s">
        <v>502</v>
      </c>
      <c r="E103" s="275" t="s">
        <v>201</v>
      </c>
      <c r="F103" s="13"/>
      <c r="G103" s="13">
        <v>2</v>
      </c>
      <c r="H103" s="13" t="s">
        <v>99</v>
      </c>
      <c r="I103" s="13">
        <v>6</v>
      </c>
      <c r="J103" s="13" t="s">
        <v>100</v>
      </c>
      <c r="K103" s="14" t="s">
        <v>256</v>
      </c>
      <c r="L103" s="50" t="s">
        <v>77</v>
      </c>
      <c r="M103" s="50" t="s">
        <v>99</v>
      </c>
      <c r="N103" s="162">
        <f t="shared" si="8"/>
        <v>1500</v>
      </c>
      <c r="O103" s="154">
        <v>2500</v>
      </c>
      <c r="P103" s="59" t="s">
        <v>78</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332"/>
      <c r="B104" s="323"/>
      <c r="C104" s="323"/>
      <c r="D104" s="287"/>
      <c r="E104" s="262"/>
      <c r="F104" s="161"/>
      <c r="G104" s="13">
        <v>0.16</v>
      </c>
      <c r="H104" s="13" t="s">
        <v>99</v>
      </c>
      <c r="I104" s="13">
        <v>24</v>
      </c>
      <c r="J104" s="13" t="s">
        <v>100</v>
      </c>
      <c r="K104" s="14" t="s">
        <v>256</v>
      </c>
      <c r="L104" s="50" t="s">
        <v>77</v>
      </c>
      <c r="M104" s="50" t="s">
        <v>99</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332"/>
      <c r="B105" s="323"/>
      <c r="C105" s="323"/>
      <c r="D105" s="292" t="s">
        <v>503</v>
      </c>
      <c r="E105" s="275" t="s">
        <v>504</v>
      </c>
      <c r="F105" s="270"/>
      <c r="G105" s="309">
        <v>0.125</v>
      </c>
      <c r="H105" s="309" t="s">
        <v>99</v>
      </c>
      <c r="I105" s="309">
        <v>24</v>
      </c>
      <c r="J105" s="309" t="s">
        <v>100</v>
      </c>
      <c r="K105" s="234" t="s">
        <v>256</v>
      </c>
      <c r="L105" s="234" t="s">
        <v>77</v>
      </c>
      <c r="M105" s="234" t="s">
        <v>99</v>
      </c>
      <c r="N105" s="280">
        <f t="shared" si="8"/>
        <v>450</v>
      </c>
      <c r="O105" s="282">
        <f>P105*5</f>
        <v>750</v>
      </c>
      <c r="P105" s="307">
        <v>150</v>
      </c>
      <c r="Q105" s="227">
        <f t="shared" si="13"/>
        <v>6225.000000000001</v>
      </c>
      <c r="R105" s="224">
        <v>8.3</v>
      </c>
      <c r="S105" s="247"/>
      <c r="T105" s="247"/>
      <c r="U105" s="247"/>
      <c r="V105" s="345"/>
      <c r="W105" s="344"/>
      <c r="X105" s="336"/>
      <c r="Y105" s="343"/>
      <c r="Z105" s="408"/>
      <c r="AA105" s="414">
        <f>Z105*N105</f>
        <v>0</v>
      </c>
      <c r="AB105" s="278">
        <f t="shared" si="9"/>
        <v>3735.0000000000005</v>
      </c>
    </row>
    <row r="106" spans="1:28" ht="12" customHeight="1">
      <c r="A106" s="332"/>
      <c r="B106" s="323"/>
      <c r="C106" s="323"/>
      <c r="D106" s="258"/>
      <c r="E106" s="324"/>
      <c r="F106" s="279"/>
      <c r="G106" s="309"/>
      <c r="H106" s="309"/>
      <c r="I106" s="309"/>
      <c r="J106" s="309"/>
      <c r="K106" s="235"/>
      <c r="L106" s="235"/>
      <c r="M106" s="235"/>
      <c r="N106" s="281"/>
      <c r="O106" s="282">
        <f>P106*5</f>
        <v>0</v>
      </c>
      <c r="P106" s="238"/>
      <c r="Q106" s="228"/>
      <c r="R106" s="248"/>
      <c r="S106" s="247"/>
      <c r="T106" s="247"/>
      <c r="U106" s="247"/>
      <c r="V106" s="345"/>
      <c r="W106" s="344"/>
      <c r="X106" s="336"/>
      <c r="Y106" s="343"/>
      <c r="Z106" s="409"/>
      <c r="AA106" s="415"/>
      <c r="AB106" s="279">
        <f t="shared" si="9"/>
        <v>0</v>
      </c>
    </row>
    <row r="107" spans="1:28" ht="16.5" customHeight="1">
      <c r="A107" s="332"/>
      <c r="B107" s="323"/>
      <c r="C107" s="323"/>
      <c r="D107" s="287"/>
      <c r="E107" s="262"/>
      <c r="F107" s="13"/>
      <c r="G107" s="13">
        <v>2</v>
      </c>
      <c r="H107" s="13" t="s">
        <v>99</v>
      </c>
      <c r="I107" s="13">
        <v>6</v>
      </c>
      <c r="J107" s="13" t="s">
        <v>100</v>
      </c>
      <c r="K107" s="14" t="s">
        <v>256</v>
      </c>
      <c r="L107" s="50" t="s">
        <v>77</v>
      </c>
      <c r="M107" s="50" t="s">
        <v>99</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332"/>
      <c r="B108" s="323"/>
      <c r="C108" s="323"/>
      <c r="D108" s="12" t="s">
        <v>202</v>
      </c>
      <c r="E108" s="12" t="s">
        <v>203</v>
      </c>
      <c r="F108" s="161"/>
      <c r="G108" s="13">
        <v>0.7</v>
      </c>
      <c r="H108" s="13" t="s">
        <v>99</v>
      </c>
      <c r="I108" s="13">
        <v>6</v>
      </c>
      <c r="J108" s="13" t="s">
        <v>100</v>
      </c>
      <c r="K108" s="14" t="s">
        <v>256</v>
      </c>
      <c r="L108" s="50" t="s">
        <v>77</v>
      </c>
      <c r="M108" s="103" t="s">
        <v>99</v>
      </c>
      <c r="N108" s="162">
        <f t="shared" si="8"/>
        <v>1500</v>
      </c>
      <c r="O108" s="154">
        <v>2500</v>
      </c>
      <c r="P108" s="59" t="s">
        <v>79</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332"/>
      <c r="B109" s="323"/>
      <c r="C109" s="323"/>
      <c r="D109" s="275" t="s">
        <v>519</v>
      </c>
      <c r="E109" s="275" t="s">
        <v>520</v>
      </c>
      <c r="F109" s="13"/>
      <c r="G109" s="18">
        <v>0.16</v>
      </c>
      <c r="H109" s="18" t="s">
        <v>99</v>
      </c>
      <c r="I109" s="18">
        <v>6</v>
      </c>
      <c r="J109" s="18" t="s">
        <v>100</v>
      </c>
      <c r="K109" s="19" t="s">
        <v>256</v>
      </c>
      <c r="L109" s="122" t="s">
        <v>77</v>
      </c>
      <c r="M109" s="122" t="s">
        <v>99</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332"/>
      <c r="B110" s="323"/>
      <c r="C110" s="323"/>
      <c r="D110" s="263"/>
      <c r="E110" s="263"/>
      <c r="F110" s="13"/>
      <c r="G110" s="18">
        <v>0.08</v>
      </c>
      <c r="H110" s="18" t="s">
        <v>99</v>
      </c>
      <c r="I110" s="18">
        <v>24</v>
      </c>
      <c r="J110" s="18" t="s">
        <v>100</v>
      </c>
      <c r="K110" s="19" t="s">
        <v>256</v>
      </c>
      <c r="L110" s="122" t="s">
        <v>77</v>
      </c>
      <c r="M110" s="122" t="s">
        <v>99</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33"/>
      <c r="B111" s="323"/>
      <c r="C111" s="323"/>
      <c r="D111" s="264"/>
      <c r="E111" s="264"/>
      <c r="F111" s="163"/>
      <c r="G111" s="18">
        <v>0.08</v>
      </c>
      <c r="H111" s="18" t="s">
        <v>99</v>
      </c>
      <c r="I111" s="18">
        <v>48</v>
      </c>
      <c r="J111" s="18" t="s">
        <v>100</v>
      </c>
      <c r="K111" s="19" t="s">
        <v>256</v>
      </c>
      <c r="L111" s="122" t="s">
        <v>77</v>
      </c>
      <c r="M111" s="122" t="s">
        <v>99</v>
      </c>
      <c r="N111" s="162">
        <f t="shared" si="8"/>
        <v>2400</v>
      </c>
      <c r="O111" s="155">
        <v>4000</v>
      </c>
      <c r="P111" s="60" t="s">
        <v>80</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52" t="s">
        <v>237</v>
      </c>
      <c r="B112" s="253"/>
      <c r="C112" s="253"/>
      <c r="D112" s="253"/>
      <c r="E112" s="253"/>
      <c r="F112" s="253"/>
      <c r="G112" s="253"/>
      <c r="H112" s="253"/>
      <c r="I112" s="253"/>
      <c r="J112" s="253"/>
      <c r="K112" s="253"/>
      <c r="L112" s="253"/>
      <c r="M112" s="253"/>
      <c r="N112" s="220"/>
      <c r="O112" s="168"/>
      <c r="P112" s="167"/>
      <c r="Q112" s="167"/>
      <c r="R112" s="177"/>
      <c r="S112" s="177"/>
      <c r="T112" s="177"/>
      <c r="U112" s="177"/>
      <c r="V112" s="177"/>
      <c r="W112" s="177"/>
      <c r="X112" s="177"/>
      <c r="Y112" s="177"/>
      <c r="Z112" s="198"/>
      <c r="AA112" s="208"/>
      <c r="AB112" s="218">
        <f>SUM(AB100:AB111)</f>
        <v>188160</v>
      </c>
    </row>
    <row r="113" spans="1:28" ht="11.25" customHeight="1">
      <c r="A113" s="331"/>
      <c r="B113" s="320" t="s">
        <v>249</v>
      </c>
      <c r="C113" s="320" t="s">
        <v>339</v>
      </c>
      <c r="D113" s="257" t="s">
        <v>149</v>
      </c>
      <c r="E113" s="257" t="s">
        <v>340</v>
      </c>
      <c r="F113" s="325"/>
      <c r="G113" s="325">
        <v>0.4</v>
      </c>
      <c r="H113" s="325" t="s">
        <v>99</v>
      </c>
      <c r="I113" s="325">
        <v>1</v>
      </c>
      <c r="J113" s="325" t="s">
        <v>100</v>
      </c>
      <c r="K113" s="311" t="s">
        <v>256</v>
      </c>
      <c r="L113" s="233" t="s">
        <v>77</v>
      </c>
      <c r="M113" s="233" t="s">
        <v>99</v>
      </c>
      <c r="N113" s="284">
        <f t="shared" si="8"/>
        <v>1500</v>
      </c>
      <c r="O113" s="222">
        <v>2500</v>
      </c>
      <c r="P113" s="237"/>
      <c r="Q113" s="366">
        <f>R113*O113</f>
        <v>5675</v>
      </c>
      <c r="R113" s="367">
        <f>AVERAGE(V113:Y113)</f>
        <v>2.27</v>
      </c>
      <c r="S113" s="364"/>
      <c r="T113" s="364"/>
      <c r="U113" s="364"/>
      <c r="V113" s="358"/>
      <c r="W113" s="356"/>
      <c r="X113" s="362"/>
      <c r="Y113" s="360">
        <v>2.27</v>
      </c>
      <c r="Z113" s="408"/>
      <c r="AA113" s="416">
        <f>Z113*N113</f>
        <v>0</v>
      </c>
      <c r="AB113" s="278">
        <f t="shared" si="9"/>
        <v>3405</v>
      </c>
    </row>
    <row r="114" spans="1:28" ht="11.25" customHeight="1">
      <c r="A114" s="332"/>
      <c r="B114" s="321"/>
      <c r="C114" s="321"/>
      <c r="D114" s="310"/>
      <c r="E114" s="310"/>
      <c r="F114" s="243"/>
      <c r="G114" s="243"/>
      <c r="H114" s="243"/>
      <c r="I114" s="243"/>
      <c r="J114" s="243"/>
      <c r="K114" s="235"/>
      <c r="L114" s="246"/>
      <c r="M114" s="246"/>
      <c r="N114" s="281"/>
      <c r="O114" s="279"/>
      <c r="P114" s="238"/>
      <c r="Q114" s="279"/>
      <c r="R114" s="368"/>
      <c r="S114" s="365"/>
      <c r="T114" s="365"/>
      <c r="U114" s="365"/>
      <c r="V114" s="359"/>
      <c r="W114" s="357"/>
      <c r="X114" s="363"/>
      <c r="Y114" s="361"/>
      <c r="Z114" s="409"/>
      <c r="AA114" s="417"/>
      <c r="AB114" s="279"/>
    </row>
    <row r="115" spans="1:28" ht="19.5" customHeight="1">
      <c r="A115" s="332"/>
      <c r="B115" s="321"/>
      <c r="C115" s="321"/>
      <c r="D115" s="12" t="s">
        <v>150</v>
      </c>
      <c r="E115" s="12" t="s">
        <v>341</v>
      </c>
      <c r="F115" s="13" t="s">
        <v>495</v>
      </c>
      <c r="G115" s="13">
        <v>2.25</v>
      </c>
      <c r="H115" s="13" t="s">
        <v>99</v>
      </c>
      <c r="I115" s="13">
        <v>1</v>
      </c>
      <c r="J115" s="13" t="s">
        <v>100</v>
      </c>
      <c r="K115" s="14" t="s">
        <v>256</v>
      </c>
      <c r="L115" s="50" t="s">
        <v>77</v>
      </c>
      <c r="M115" s="50" t="s">
        <v>99</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332"/>
      <c r="B116" s="321"/>
      <c r="C116" s="321"/>
      <c r="D116" s="16" t="s">
        <v>505</v>
      </c>
      <c r="E116" s="16" t="s">
        <v>342</v>
      </c>
      <c r="F116" s="13" t="s">
        <v>494</v>
      </c>
      <c r="G116" s="13">
        <v>1</v>
      </c>
      <c r="H116" s="13" t="s">
        <v>99</v>
      </c>
      <c r="I116" s="13">
        <v>12</v>
      </c>
      <c r="J116" s="13" t="s">
        <v>100</v>
      </c>
      <c r="K116" s="14" t="s">
        <v>256</v>
      </c>
      <c r="L116" s="100" t="s">
        <v>77</v>
      </c>
      <c r="M116" s="103" t="s">
        <v>99</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33"/>
      <c r="B117" s="322"/>
      <c r="C117" s="322"/>
      <c r="D117" s="16" t="s">
        <v>506</v>
      </c>
      <c r="E117" s="16" t="s">
        <v>205</v>
      </c>
      <c r="F117" s="13" t="s">
        <v>494</v>
      </c>
      <c r="G117" s="13">
        <v>0.48</v>
      </c>
      <c r="H117" s="13" t="s">
        <v>99</v>
      </c>
      <c r="I117" s="13">
        <v>8</v>
      </c>
      <c r="J117" s="13" t="s">
        <v>100</v>
      </c>
      <c r="K117" s="14" t="s">
        <v>256</v>
      </c>
      <c r="L117" s="50" t="s">
        <v>77</v>
      </c>
      <c r="M117" s="66" t="s">
        <v>99</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52" t="s">
        <v>238</v>
      </c>
      <c r="B118" s="253"/>
      <c r="C118" s="253"/>
      <c r="D118" s="253"/>
      <c r="E118" s="253"/>
      <c r="F118" s="253"/>
      <c r="G118" s="253"/>
      <c r="H118" s="253"/>
      <c r="I118" s="253"/>
      <c r="J118" s="253"/>
      <c r="K118" s="253"/>
      <c r="L118" s="253"/>
      <c r="M118" s="253"/>
      <c r="N118" s="220"/>
      <c r="O118" s="168"/>
      <c r="P118" s="167"/>
      <c r="Q118" s="167"/>
      <c r="R118" s="177"/>
      <c r="S118" s="177"/>
      <c r="T118" s="177"/>
      <c r="U118" s="177"/>
      <c r="V118" s="177"/>
      <c r="W118" s="177"/>
      <c r="X118" s="177"/>
      <c r="Y118" s="177"/>
      <c r="Z118" s="198"/>
      <c r="AA118" s="208"/>
      <c r="AB118" s="218">
        <f>SUM(AB113:AB117)</f>
        <v>42105</v>
      </c>
    </row>
    <row r="119" spans="1:28" ht="22.5" customHeight="1">
      <c r="A119" s="331"/>
      <c r="B119" s="296" t="s">
        <v>151</v>
      </c>
      <c r="C119" s="296" t="s">
        <v>350</v>
      </c>
      <c r="D119" s="49" t="s">
        <v>268</v>
      </c>
      <c r="E119" s="49" t="s">
        <v>267</v>
      </c>
      <c r="F119" s="21"/>
      <c r="G119" s="21">
        <v>0.5</v>
      </c>
      <c r="H119" s="21" t="s">
        <v>99</v>
      </c>
      <c r="I119" s="21">
        <v>2</v>
      </c>
      <c r="J119" s="21" t="s">
        <v>100</v>
      </c>
      <c r="K119" s="64" t="s">
        <v>256</v>
      </c>
      <c r="L119" s="100" t="s">
        <v>77</v>
      </c>
      <c r="M119" s="103" t="s">
        <v>99</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332"/>
      <c r="B120" s="296"/>
      <c r="C120" s="296"/>
      <c r="D120" s="12" t="s">
        <v>269</v>
      </c>
      <c r="E120" s="12" t="s">
        <v>270</v>
      </c>
      <c r="F120" s="13"/>
      <c r="G120" s="13">
        <v>0.5</v>
      </c>
      <c r="H120" s="21" t="s">
        <v>99</v>
      </c>
      <c r="I120" s="13">
        <v>2</v>
      </c>
      <c r="J120" s="13" t="s">
        <v>100</v>
      </c>
      <c r="K120" s="64" t="s">
        <v>256</v>
      </c>
      <c r="L120" s="100" t="s">
        <v>77</v>
      </c>
      <c r="M120" s="103" t="s">
        <v>99</v>
      </c>
      <c r="N120" s="162">
        <f t="shared" si="8"/>
        <v>180</v>
      </c>
      <c r="O120" s="121">
        <v>300</v>
      </c>
      <c r="P120" s="61" t="s">
        <v>81</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332"/>
      <c r="B121" s="296"/>
      <c r="C121" s="296"/>
      <c r="D121" s="12" t="s">
        <v>271</v>
      </c>
      <c r="E121" s="12" t="s">
        <v>272</v>
      </c>
      <c r="F121" s="13"/>
      <c r="G121" s="13">
        <v>0.5</v>
      </c>
      <c r="H121" s="21" t="s">
        <v>99</v>
      </c>
      <c r="I121" s="13">
        <v>2</v>
      </c>
      <c r="J121" s="13" t="s">
        <v>100</v>
      </c>
      <c r="K121" s="64" t="s">
        <v>256</v>
      </c>
      <c r="L121" s="100" t="s">
        <v>77</v>
      </c>
      <c r="M121" s="103" t="s">
        <v>99</v>
      </c>
      <c r="N121" s="162">
        <f t="shared" si="8"/>
        <v>180</v>
      </c>
      <c r="O121" s="121">
        <v>300</v>
      </c>
      <c r="P121" s="59" t="s">
        <v>82</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332"/>
      <c r="B122" s="296"/>
      <c r="C122" s="296"/>
      <c r="D122" s="12" t="s">
        <v>290</v>
      </c>
      <c r="E122" s="12" t="s">
        <v>273</v>
      </c>
      <c r="F122" s="13"/>
      <c r="G122" s="13">
        <v>0.125</v>
      </c>
      <c r="H122" s="21" t="s">
        <v>99</v>
      </c>
      <c r="I122" s="13">
        <v>8</v>
      </c>
      <c r="J122" s="13" t="s">
        <v>100</v>
      </c>
      <c r="K122" s="64" t="s">
        <v>256</v>
      </c>
      <c r="L122" s="100" t="s">
        <v>77</v>
      </c>
      <c r="M122" s="103" t="s">
        <v>99</v>
      </c>
      <c r="N122" s="162">
        <f t="shared" si="8"/>
        <v>180</v>
      </c>
      <c r="O122" s="121">
        <v>300</v>
      </c>
      <c r="P122" s="59" t="s">
        <v>83</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332"/>
      <c r="B123" s="296"/>
      <c r="C123" s="296"/>
      <c r="D123" s="12" t="s">
        <v>291</v>
      </c>
      <c r="E123" s="12" t="s">
        <v>274</v>
      </c>
      <c r="F123" s="13"/>
      <c r="G123" s="13">
        <v>0.5</v>
      </c>
      <c r="H123" s="21" t="s">
        <v>99</v>
      </c>
      <c r="I123" s="13">
        <v>2</v>
      </c>
      <c r="J123" s="13" t="s">
        <v>100</v>
      </c>
      <c r="K123" s="64" t="s">
        <v>256</v>
      </c>
      <c r="L123" s="100" t="s">
        <v>77</v>
      </c>
      <c r="M123" s="103" t="s">
        <v>99</v>
      </c>
      <c r="N123" s="162">
        <f t="shared" si="8"/>
        <v>180</v>
      </c>
      <c r="O123" s="121">
        <v>300</v>
      </c>
      <c r="P123" s="59" t="s">
        <v>84</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332"/>
      <c r="B124" s="296"/>
      <c r="C124" s="296"/>
      <c r="D124" s="12" t="s">
        <v>292</v>
      </c>
      <c r="E124" s="12" t="s">
        <v>275</v>
      </c>
      <c r="F124" s="13"/>
      <c r="G124" s="13">
        <v>0.5</v>
      </c>
      <c r="H124" s="21" t="s">
        <v>99</v>
      </c>
      <c r="I124" s="13">
        <v>2</v>
      </c>
      <c r="J124" s="13" t="s">
        <v>100</v>
      </c>
      <c r="K124" s="64" t="s">
        <v>256</v>
      </c>
      <c r="L124" s="100" t="s">
        <v>77</v>
      </c>
      <c r="M124" s="103" t="s">
        <v>99</v>
      </c>
      <c r="N124" s="162">
        <f t="shared" si="8"/>
        <v>180</v>
      </c>
      <c r="O124" s="121">
        <v>300</v>
      </c>
      <c r="P124" s="59" t="s">
        <v>85</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332"/>
      <c r="B125" s="296"/>
      <c r="C125" s="296"/>
      <c r="D125" s="12" t="s">
        <v>293</v>
      </c>
      <c r="E125" s="12" t="s">
        <v>276</v>
      </c>
      <c r="F125" s="13"/>
      <c r="G125" s="13">
        <v>0.5</v>
      </c>
      <c r="H125" s="21" t="s">
        <v>99</v>
      </c>
      <c r="I125" s="13">
        <v>1</v>
      </c>
      <c r="J125" s="13" t="s">
        <v>100</v>
      </c>
      <c r="K125" s="64" t="s">
        <v>256</v>
      </c>
      <c r="L125" s="100" t="s">
        <v>77</v>
      </c>
      <c r="M125" s="103" t="s">
        <v>99</v>
      </c>
      <c r="N125" s="162">
        <f t="shared" si="8"/>
        <v>180</v>
      </c>
      <c r="O125" s="121">
        <v>300</v>
      </c>
      <c r="P125" s="59" t="s">
        <v>86</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332"/>
      <c r="B126" s="296"/>
      <c r="C126" s="296"/>
      <c r="D126" s="12" t="s">
        <v>294</v>
      </c>
      <c r="E126" s="12" t="s">
        <v>277</v>
      </c>
      <c r="F126" s="13"/>
      <c r="G126" s="13">
        <v>0.5</v>
      </c>
      <c r="H126" s="21" t="s">
        <v>99</v>
      </c>
      <c r="I126" s="13">
        <v>1</v>
      </c>
      <c r="J126" s="13" t="s">
        <v>100</v>
      </c>
      <c r="K126" s="64" t="s">
        <v>256</v>
      </c>
      <c r="L126" s="100" t="s">
        <v>77</v>
      </c>
      <c r="M126" s="103" t="s">
        <v>99</v>
      </c>
      <c r="N126" s="162">
        <f t="shared" si="8"/>
        <v>180</v>
      </c>
      <c r="O126" s="121">
        <v>300</v>
      </c>
      <c r="P126" s="59" t="s">
        <v>87</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332"/>
      <c r="B127" s="296"/>
      <c r="C127" s="296"/>
      <c r="D127" s="12" t="s">
        <v>295</v>
      </c>
      <c r="E127" s="12" t="s">
        <v>278</v>
      </c>
      <c r="F127" s="13"/>
      <c r="G127" s="13">
        <v>0.5</v>
      </c>
      <c r="H127" s="21" t="s">
        <v>99</v>
      </c>
      <c r="I127" s="13">
        <v>1</v>
      </c>
      <c r="J127" s="13" t="s">
        <v>100</v>
      </c>
      <c r="K127" s="64" t="s">
        <v>256</v>
      </c>
      <c r="L127" s="100" t="s">
        <v>77</v>
      </c>
      <c r="M127" s="103" t="s">
        <v>99</v>
      </c>
      <c r="N127" s="162">
        <f t="shared" si="8"/>
        <v>180</v>
      </c>
      <c r="O127" s="121">
        <v>300</v>
      </c>
      <c r="P127" s="59" t="s">
        <v>88</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332"/>
      <c r="B128" s="296"/>
      <c r="C128" s="296"/>
      <c r="D128" s="12" t="s">
        <v>296</v>
      </c>
      <c r="E128" s="12" t="s">
        <v>279</v>
      </c>
      <c r="F128" s="13"/>
      <c r="G128" s="13">
        <v>0.5</v>
      </c>
      <c r="H128" s="21" t="s">
        <v>99</v>
      </c>
      <c r="I128" s="13">
        <v>1</v>
      </c>
      <c r="J128" s="13" t="s">
        <v>100</v>
      </c>
      <c r="K128" s="64" t="s">
        <v>256</v>
      </c>
      <c r="L128" s="100" t="s">
        <v>77</v>
      </c>
      <c r="M128" s="103" t="s">
        <v>99</v>
      </c>
      <c r="N128" s="162">
        <f t="shared" si="8"/>
        <v>180</v>
      </c>
      <c r="O128" s="121">
        <v>300</v>
      </c>
      <c r="P128" s="59" t="s">
        <v>89</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332"/>
      <c r="B129" s="296"/>
      <c r="C129" s="296"/>
      <c r="D129" s="12" t="s">
        <v>297</v>
      </c>
      <c r="E129" s="12" t="s">
        <v>280</v>
      </c>
      <c r="F129" s="13"/>
      <c r="G129" s="13">
        <v>0.5</v>
      </c>
      <c r="H129" s="21" t="s">
        <v>99</v>
      </c>
      <c r="I129" s="13">
        <v>1</v>
      </c>
      <c r="J129" s="13" t="s">
        <v>100</v>
      </c>
      <c r="K129" s="64" t="s">
        <v>256</v>
      </c>
      <c r="L129" s="100" t="s">
        <v>77</v>
      </c>
      <c r="M129" s="103" t="s">
        <v>99</v>
      </c>
      <c r="N129" s="162">
        <f t="shared" si="8"/>
        <v>180</v>
      </c>
      <c r="O129" s="121">
        <v>300</v>
      </c>
      <c r="P129" s="59" t="s">
        <v>90</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332"/>
      <c r="B130" s="296"/>
      <c r="C130" s="296"/>
      <c r="D130" s="12" t="s">
        <v>298</v>
      </c>
      <c r="E130" s="12" t="s">
        <v>281</v>
      </c>
      <c r="F130" s="13"/>
      <c r="G130" s="13">
        <v>0.5</v>
      </c>
      <c r="H130" s="21" t="s">
        <v>99</v>
      </c>
      <c r="I130" s="13">
        <v>1</v>
      </c>
      <c r="J130" s="13" t="s">
        <v>100</v>
      </c>
      <c r="K130" s="64" t="s">
        <v>256</v>
      </c>
      <c r="L130" s="100" t="s">
        <v>77</v>
      </c>
      <c r="M130" s="103" t="s">
        <v>99</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332"/>
      <c r="B131" s="296"/>
      <c r="C131" s="296"/>
      <c r="D131" s="12" t="s">
        <v>299</v>
      </c>
      <c r="E131" s="12" t="s">
        <v>282</v>
      </c>
      <c r="F131" s="13"/>
      <c r="G131" s="13">
        <v>0.5</v>
      </c>
      <c r="H131" s="21" t="s">
        <v>99</v>
      </c>
      <c r="I131" s="13">
        <v>1</v>
      </c>
      <c r="J131" s="13" t="s">
        <v>100</v>
      </c>
      <c r="K131" s="64" t="s">
        <v>256</v>
      </c>
      <c r="L131" s="100" t="s">
        <v>77</v>
      </c>
      <c r="M131" s="103" t="s">
        <v>99</v>
      </c>
      <c r="N131" s="162">
        <f t="shared" si="8"/>
        <v>180</v>
      </c>
      <c r="O131" s="121">
        <v>300</v>
      </c>
      <c r="P131" s="59" t="s">
        <v>91</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332"/>
      <c r="B132" s="296"/>
      <c r="C132" s="296"/>
      <c r="D132" s="12" t="s">
        <v>300</v>
      </c>
      <c r="E132" s="12" t="s">
        <v>283</v>
      </c>
      <c r="F132" s="13"/>
      <c r="G132" s="13">
        <v>0.5</v>
      </c>
      <c r="H132" s="21" t="s">
        <v>99</v>
      </c>
      <c r="I132" s="13">
        <v>1</v>
      </c>
      <c r="J132" s="13" t="s">
        <v>100</v>
      </c>
      <c r="K132" s="64" t="s">
        <v>256</v>
      </c>
      <c r="L132" s="100" t="s">
        <v>77</v>
      </c>
      <c r="M132" s="103" t="s">
        <v>99</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332"/>
      <c r="B133" s="296"/>
      <c r="C133" s="296"/>
      <c r="D133" s="12" t="s">
        <v>301</v>
      </c>
      <c r="E133" s="12" t="s">
        <v>284</v>
      </c>
      <c r="F133" s="13"/>
      <c r="G133" s="13">
        <v>0.5</v>
      </c>
      <c r="H133" s="21" t="s">
        <v>99</v>
      </c>
      <c r="I133" s="13">
        <v>1</v>
      </c>
      <c r="J133" s="13" t="s">
        <v>100</v>
      </c>
      <c r="K133" s="64" t="s">
        <v>256</v>
      </c>
      <c r="L133" s="100" t="s">
        <v>77</v>
      </c>
      <c r="M133" s="103" t="s">
        <v>99</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332"/>
      <c r="B134" s="296"/>
      <c r="C134" s="296"/>
      <c r="D134" s="12" t="s">
        <v>302</v>
      </c>
      <c r="E134" s="12" t="s">
        <v>285</v>
      </c>
      <c r="F134" s="13"/>
      <c r="G134" s="13">
        <v>0.5</v>
      </c>
      <c r="H134" s="21" t="s">
        <v>99</v>
      </c>
      <c r="I134" s="13">
        <v>1</v>
      </c>
      <c r="J134" s="13" t="s">
        <v>100</v>
      </c>
      <c r="K134" s="64" t="s">
        <v>256</v>
      </c>
      <c r="L134" s="100" t="s">
        <v>77</v>
      </c>
      <c r="M134" s="103" t="s">
        <v>99</v>
      </c>
      <c r="N134" s="162">
        <v>179</v>
      </c>
      <c r="O134" s="121">
        <v>300</v>
      </c>
      <c r="P134" s="59" t="s">
        <v>92</v>
      </c>
      <c r="Q134" s="140">
        <f t="shared" si="14"/>
        <v>4500</v>
      </c>
      <c r="R134" s="139">
        <v>15</v>
      </c>
      <c r="S134" s="80"/>
      <c r="T134" s="80"/>
      <c r="U134" s="81"/>
      <c r="V134" s="4">
        <v>12.364</v>
      </c>
      <c r="W134" s="5">
        <v>4.25</v>
      </c>
      <c r="X134" s="6">
        <v>26.8</v>
      </c>
      <c r="Y134" s="7">
        <v>22.46</v>
      </c>
      <c r="Z134" s="199"/>
      <c r="AA134" s="212">
        <f t="shared" si="15"/>
        <v>0</v>
      </c>
      <c r="AB134" s="217">
        <f aca="true" t="shared" si="16" ref="AB134:AB195">R134*N134</f>
        <v>2685</v>
      </c>
    </row>
    <row r="135" spans="1:28" ht="22.5" customHeight="1">
      <c r="A135" s="332"/>
      <c r="B135" s="296"/>
      <c r="C135" s="296"/>
      <c r="D135" s="12" t="s">
        <v>303</v>
      </c>
      <c r="E135" s="12" t="s">
        <v>286</v>
      </c>
      <c r="F135" s="13"/>
      <c r="G135" s="13">
        <v>0.5</v>
      </c>
      <c r="H135" s="21" t="s">
        <v>99</v>
      </c>
      <c r="I135" s="13">
        <v>1</v>
      </c>
      <c r="J135" s="13" t="s">
        <v>100</v>
      </c>
      <c r="K135" s="64" t="s">
        <v>256</v>
      </c>
      <c r="L135" s="100" t="s">
        <v>77</v>
      </c>
      <c r="M135" s="103" t="s">
        <v>99</v>
      </c>
      <c r="N135" s="162">
        <v>180</v>
      </c>
      <c r="O135" s="121">
        <v>300</v>
      </c>
      <c r="P135" s="59">
        <v>6</v>
      </c>
      <c r="Q135" s="140">
        <f t="shared" si="14"/>
        <v>1800</v>
      </c>
      <c r="R135" s="139">
        <v>6</v>
      </c>
      <c r="S135" s="80"/>
      <c r="T135" s="80"/>
      <c r="U135" s="81"/>
      <c r="V135" s="4"/>
      <c r="W135" s="5"/>
      <c r="X135" s="6">
        <v>19.89</v>
      </c>
      <c r="Y135" s="7">
        <v>7.41</v>
      </c>
      <c r="Z135" s="199"/>
      <c r="AA135" s="212">
        <f t="shared" si="15"/>
        <v>0</v>
      </c>
      <c r="AB135" s="217">
        <f t="shared" si="16"/>
        <v>1080</v>
      </c>
    </row>
    <row r="136" spans="1:28" ht="22.5" customHeight="1">
      <c r="A136" s="332"/>
      <c r="B136" s="296"/>
      <c r="C136" s="296"/>
      <c r="D136" s="12" t="s">
        <v>304</v>
      </c>
      <c r="E136" s="12" t="s">
        <v>287</v>
      </c>
      <c r="F136" s="111"/>
      <c r="G136" s="13">
        <v>0.5</v>
      </c>
      <c r="H136" s="21" t="s">
        <v>99</v>
      </c>
      <c r="I136" s="13">
        <v>1</v>
      </c>
      <c r="J136" s="13" t="s">
        <v>100</v>
      </c>
      <c r="K136" s="64" t="s">
        <v>256</v>
      </c>
      <c r="L136" s="100" t="s">
        <v>77</v>
      </c>
      <c r="M136" s="103" t="s">
        <v>99</v>
      </c>
      <c r="N136" s="162">
        <f aca="true" t="shared" si="17" ref="N136:N198">O136/5*3</f>
        <v>180</v>
      </c>
      <c r="O136" s="121">
        <v>300</v>
      </c>
      <c r="P136" s="59" t="s">
        <v>93</v>
      </c>
      <c r="Q136" s="140">
        <f t="shared" si="14"/>
        <v>3000</v>
      </c>
      <c r="R136" s="139">
        <v>10</v>
      </c>
      <c r="S136" s="80"/>
      <c r="T136" s="80"/>
      <c r="U136" s="81"/>
      <c r="V136" s="4">
        <v>9.1</v>
      </c>
      <c r="W136" s="5">
        <v>3.19</v>
      </c>
      <c r="X136" s="6">
        <v>26.29</v>
      </c>
      <c r="Y136" s="7">
        <v>23.48</v>
      </c>
      <c r="Z136" s="199"/>
      <c r="AA136" s="212">
        <f t="shared" si="15"/>
        <v>0</v>
      </c>
      <c r="AB136" s="217">
        <f t="shared" si="16"/>
        <v>1800</v>
      </c>
    </row>
    <row r="137" spans="1:28" ht="22.5" customHeight="1">
      <c r="A137" s="332"/>
      <c r="B137" s="296"/>
      <c r="C137" s="296"/>
      <c r="D137" s="12" t="s">
        <v>305</v>
      </c>
      <c r="E137" s="12" t="s">
        <v>288</v>
      </c>
      <c r="F137" s="13"/>
      <c r="G137" s="13">
        <v>0.5</v>
      </c>
      <c r="H137" s="21" t="s">
        <v>99</v>
      </c>
      <c r="I137" s="13">
        <v>1</v>
      </c>
      <c r="J137" s="13" t="s">
        <v>100</v>
      </c>
      <c r="K137" s="64" t="s">
        <v>256</v>
      </c>
      <c r="L137" s="100" t="s">
        <v>77</v>
      </c>
      <c r="M137" s="103" t="s">
        <v>99</v>
      </c>
      <c r="N137" s="162">
        <f t="shared" si="17"/>
        <v>300</v>
      </c>
      <c r="O137" s="114">
        <v>500</v>
      </c>
      <c r="P137" s="59">
        <v>1</v>
      </c>
      <c r="Q137" s="140">
        <f t="shared" si="14"/>
        <v>2600</v>
      </c>
      <c r="R137" s="139">
        <v>5.2</v>
      </c>
      <c r="S137" s="80"/>
      <c r="T137" s="80"/>
      <c r="U137" s="81"/>
      <c r="V137" s="4"/>
      <c r="W137" s="5">
        <v>49.56</v>
      </c>
      <c r="X137" s="6"/>
      <c r="Y137" s="7"/>
      <c r="Z137" s="199"/>
      <c r="AA137" s="212">
        <f t="shared" si="15"/>
        <v>0</v>
      </c>
      <c r="AB137" s="217">
        <f t="shared" si="16"/>
        <v>1560</v>
      </c>
    </row>
    <row r="138" spans="1:28" ht="22.5" customHeight="1">
      <c r="A138" s="332"/>
      <c r="B138" s="296"/>
      <c r="C138" s="296"/>
      <c r="D138" s="12" t="s">
        <v>306</v>
      </c>
      <c r="E138" s="12" t="s">
        <v>289</v>
      </c>
      <c r="F138" s="13"/>
      <c r="G138" s="13">
        <v>0.5</v>
      </c>
      <c r="H138" s="21" t="s">
        <v>99</v>
      </c>
      <c r="I138" s="13">
        <v>1</v>
      </c>
      <c r="J138" s="13" t="s">
        <v>100</v>
      </c>
      <c r="K138" s="64" t="s">
        <v>256</v>
      </c>
      <c r="L138" s="100" t="s">
        <v>77</v>
      </c>
      <c r="M138" s="103" t="s">
        <v>99</v>
      </c>
      <c r="N138" s="162">
        <f t="shared" si="17"/>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6"/>
        <v>1344</v>
      </c>
    </row>
    <row r="139" spans="1:28" ht="22.5" customHeight="1">
      <c r="A139" s="332"/>
      <c r="B139" s="296"/>
      <c r="C139" s="296"/>
      <c r="D139" s="12" t="s">
        <v>152</v>
      </c>
      <c r="E139" s="12" t="s">
        <v>343</v>
      </c>
      <c r="F139" s="13"/>
      <c r="G139" s="13">
        <v>1</v>
      </c>
      <c r="H139" s="13" t="s">
        <v>99</v>
      </c>
      <c r="I139" s="13">
        <v>10</v>
      </c>
      <c r="J139" s="13" t="s">
        <v>100</v>
      </c>
      <c r="K139" s="64" t="s">
        <v>256</v>
      </c>
      <c r="L139" s="100" t="s">
        <v>77</v>
      </c>
      <c r="M139" s="103" t="s">
        <v>99</v>
      </c>
      <c r="N139" s="162">
        <f t="shared" si="17"/>
        <v>3360</v>
      </c>
      <c r="O139" s="114">
        <f>P139*5</f>
        <v>5600</v>
      </c>
      <c r="P139" s="59">
        <v>1120</v>
      </c>
      <c r="Q139" s="140">
        <f t="shared" si="14"/>
        <v>5040</v>
      </c>
      <c r="R139" s="139">
        <v>0.9</v>
      </c>
      <c r="S139" s="80"/>
      <c r="T139" s="91"/>
      <c r="U139" s="81"/>
      <c r="V139" s="4"/>
      <c r="W139" s="5"/>
      <c r="X139" s="6"/>
      <c r="Y139" s="7"/>
      <c r="Z139" s="199"/>
      <c r="AA139" s="212">
        <f t="shared" si="15"/>
        <v>0</v>
      </c>
      <c r="AB139" s="217">
        <f t="shared" si="16"/>
        <v>3024</v>
      </c>
    </row>
    <row r="140" spans="1:28" ht="22.5" customHeight="1">
      <c r="A140" s="332"/>
      <c r="B140" s="296"/>
      <c r="C140" s="296"/>
      <c r="D140" s="12" t="s">
        <v>153</v>
      </c>
      <c r="E140" s="12" t="s">
        <v>344</v>
      </c>
      <c r="F140" s="13"/>
      <c r="G140" s="13">
        <v>1</v>
      </c>
      <c r="H140" s="13" t="s">
        <v>99</v>
      </c>
      <c r="I140" s="13">
        <v>10</v>
      </c>
      <c r="J140" s="13" t="s">
        <v>100</v>
      </c>
      <c r="K140" s="64" t="s">
        <v>256</v>
      </c>
      <c r="L140" s="100" t="s">
        <v>77</v>
      </c>
      <c r="M140" s="103" t="s">
        <v>99</v>
      </c>
      <c r="N140" s="162">
        <f t="shared" si="17"/>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6"/>
        <v>2524.5</v>
      </c>
    </row>
    <row r="141" spans="1:28" ht="22.5" customHeight="1">
      <c r="A141" s="332"/>
      <c r="B141" s="296"/>
      <c r="C141" s="296"/>
      <c r="D141" s="16" t="s">
        <v>482</v>
      </c>
      <c r="E141" s="16" t="s">
        <v>345</v>
      </c>
      <c r="F141" s="13"/>
      <c r="G141" s="13">
        <v>1</v>
      </c>
      <c r="H141" s="13" t="s">
        <v>99</v>
      </c>
      <c r="I141" s="13">
        <v>12</v>
      </c>
      <c r="J141" s="13" t="s">
        <v>100</v>
      </c>
      <c r="K141" s="64" t="s">
        <v>256</v>
      </c>
      <c r="L141" s="100" t="s">
        <v>77</v>
      </c>
      <c r="M141" s="66" t="s">
        <v>99</v>
      </c>
      <c r="N141" s="162">
        <f t="shared" si="17"/>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6"/>
        <v>175.5</v>
      </c>
    </row>
    <row r="142" spans="1:28" ht="22.5" customHeight="1">
      <c r="A142" s="332"/>
      <c r="B142" s="296"/>
      <c r="C142" s="296"/>
      <c r="D142" s="16" t="s">
        <v>483</v>
      </c>
      <c r="E142" s="16" t="s">
        <v>346</v>
      </c>
      <c r="F142" s="13"/>
      <c r="G142" s="13">
        <v>1</v>
      </c>
      <c r="H142" s="13" t="s">
        <v>99</v>
      </c>
      <c r="I142" s="13">
        <v>12</v>
      </c>
      <c r="J142" s="13" t="s">
        <v>100</v>
      </c>
      <c r="K142" s="64" t="s">
        <v>256</v>
      </c>
      <c r="L142" s="100" t="s">
        <v>77</v>
      </c>
      <c r="M142" s="66" t="s">
        <v>99</v>
      </c>
      <c r="N142" s="162">
        <f t="shared" si="17"/>
        <v>150</v>
      </c>
      <c r="O142" s="114">
        <f>P142*5</f>
        <v>250</v>
      </c>
      <c r="P142" s="59">
        <v>50</v>
      </c>
      <c r="Q142" s="140">
        <f t="shared" si="14"/>
        <v>112.5</v>
      </c>
      <c r="R142" s="139">
        <v>0.45</v>
      </c>
      <c r="S142" s="80"/>
      <c r="T142" s="80"/>
      <c r="U142" s="81"/>
      <c r="V142" s="4">
        <v>0.225</v>
      </c>
      <c r="W142" s="5"/>
      <c r="X142" s="6"/>
      <c r="Y142" s="7"/>
      <c r="Z142" s="199"/>
      <c r="AA142" s="212">
        <f t="shared" si="15"/>
        <v>0</v>
      </c>
      <c r="AB142" s="217">
        <f t="shared" si="16"/>
        <v>67.5</v>
      </c>
    </row>
    <row r="143" spans="1:28" ht="22.5" customHeight="1">
      <c r="A143" s="332"/>
      <c r="B143" s="274"/>
      <c r="C143" s="287"/>
      <c r="D143" s="12" t="s">
        <v>154</v>
      </c>
      <c r="E143" s="12" t="s">
        <v>347</v>
      </c>
      <c r="F143" s="13"/>
      <c r="G143" s="13">
        <v>0.5</v>
      </c>
      <c r="H143" s="13" t="s">
        <v>99</v>
      </c>
      <c r="I143" s="13">
        <v>1</v>
      </c>
      <c r="J143" s="13" t="s">
        <v>100</v>
      </c>
      <c r="K143" s="64" t="s">
        <v>256</v>
      </c>
      <c r="L143" s="100" t="s">
        <v>77</v>
      </c>
      <c r="M143" s="66" t="s">
        <v>99</v>
      </c>
      <c r="N143" s="162">
        <f t="shared" si="17"/>
        <v>60</v>
      </c>
      <c r="O143" s="114">
        <v>100</v>
      </c>
      <c r="P143" s="59">
        <v>12</v>
      </c>
      <c r="Q143" s="140">
        <f t="shared" si="14"/>
        <v>1083.5</v>
      </c>
      <c r="R143" s="139">
        <v>10.835</v>
      </c>
      <c r="S143" s="80"/>
      <c r="T143" s="80"/>
      <c r="U143" s="81"/>
      <c r="V143" s="4"/>
      <c r="W143" s="5">
        <v>9.85</v>
      </c>
      <c r="X143" s="6"/>
      <c r="Y143" s="7"/>
      <c r="Z143" s="199"/>
      <c r="AA143" s="212">
        <f t="shared" si="15"/>
        <v>0</v>
      </c>
      <c r="AB143" s="217">
        <f t="shared" si="16"/>
        <v>650.1</v>
      </c>
    </row>
    <row r="144" spans="1:28" ht="22.5" customHeight="1">
      <c r="A144" s="384"/>
      <c r="B144" s="381"/>
      <c r="C144" s="323"/>
      <c r="D144" s="16" t="s">
        <v>206</v>
      </c>
      <c r="E144" s="16" t="s">
        <v>507</v>
      </c>
      <c r="F144" s="13" t="s">
        <v>489</v>
      </c>
      <c r="G144" s="13">
        <v>0.1</v>
      </c>
      <c r="H144" s="13" t="s">
        <v>99</v>
      </c>
      <c r="I144" s="13">
        <v>10</v>
      </c>
      <c r="J144" s="13" t="s">
        <v>100</v>
      </c>
      <c r="K144" s="63" t="s">
        <v>256</v>
      </c>
      <c r="L144" s="50" t="s">
        <v>77</v>
      </c>
      <c r="M144" s="66" t="s">
        <v>99</v>
      </c>
      <c r="N144" s="162">
        <f t="shared" si="17"/>
        <v>1500</v>
      </c>
      <c r="O144" s="154">
        <v>2500</v>
      </c>
      <c r="P144" s="59" t="s">
        <v>94</v>
      </c>
      <c r="Q144" s="140">
        <f t="shared" si="14"/>
        <v>14625</v>
      </c>
      <c r="R144" s="139">
        <v>5.85</v>
      </c>
      <c r="S144" s="80"/>
      <c r="T144" s="80"/>
      <c r="U144" s="81"/>
      <c r="V144" s="4"/>
      <c r="W144" s="5"/>
      <c r="X144" s="6"/>
      <c r="Y144" s="7"/>
      <c r="Z144" s="199"/>
      <c r="AA144" s="212">
        <f t="shared" si="15"/>
        <v>0</v>
      </c>
      <c r="AB144" s="217">
        <f t="shared" si="16"/>
        <v>8775</v>
      </c>
    </row>
    <row r="145" spans="1:28" ht="22.5" customHeight="1">
      <c r="A145" s="384"/>
      <c r="B145" s="381"/>
      <c r="C145" s="323"/>
      <c r="D145" s="16" t="s">
        <v>50</v>
      </c>
      <c r="E145" s="16" t="s">
        <v>348</v>
      </c>
      <c r="F145" s="13"/>
      <c r="G145" s="13" t="s">
        <v>490</v>
      </c>
      <c r="H145" s="13" t="s">
        <v>99</v>
      </c>
      <c r="I145" s="13">
        <v>1</v>
      </c>
      <c r="J145" s="13" t="s">
        <v>100</v>
      </c>
      <c r="K145" s="63" t="s">
        <v>256</v>
      </c>
      <c r="L145" s="50" t="s">
        <v>77</v>
      </c>
      <c r="M145" s="66" t="s">
        <v>99</v>
      </c>
      <c r="N145" s="162">
        <f t="shared" si="17"/>
        <v>150</v>
      </c>
      <c r="O145" s="114">
        <v>250</v>
      </c>
      <c r="P145" s="59">
        <v>5</v>
      </c>
      <c r="Q145" s="140">
        <f t="shared" si="14"/>
        <v>1963.5</v>
      </c>
      <c r="R145" s="139">
        <v>7.854</v>
      </c>
      <c r="S145" s="80"/>
      <c r="T145" s="80"/>
      <c r="U145" s="81"/>
      <c r="V145" s="4"/>
      <c r="W145" s="5"/>
      <c r="X145" s="6">
        <v>7.14</v>
      </c>
      <c r="Y145" s="7"/>
      <c r="Z145" s="199"/>
      <c r="AA145" s="212">
        <f t="shared" si="15"/>
        <v>0</v>
      </c>
      <c r="AB145" s="217">
        <f t="shared" si="16"/>
        <v>1178.1</v>
      </c>
    </row>
    <row r="146" spans="1:28" ht="22.5" customHeight="1" thickBot="1">
      <c r="A146" s="385"/>
      <c r="B146" s="381"/>
      <c r="C146" s="323"/>
      <c r="D146" s="16" t="s">
        <v>51</v>
      </c>
      <c r="E146" s="16" t="s">
        <v>349</v>
      </c>
      <c r="F146" s="13"/>
      <c r="G146" s="13">
        <v>0.5</v>
      </c>
      <c r="H146" s="13" t="s">
        <v>99</v>
      </c>
      <c r="I146" s="13">
        <v>1</v>
      </c>
      <c r="J146" s="13" t="s">
        <v>100</v>
      </c>
      <c r="K146" s="63" t="s">
        <v>256</v>
      </c>
      <c r="L146" s="50" t="s">
        <v>77</v>
      </c>
      <c r="M146" s="66" t="s">
        <v>99</v>
      </c>
      <c r="N146" s="162">
        <f t="shared" si="17"/>
        <v>180</v>
      </c>
      <c r="O146" s="154">
        <v>300</v>
      </c>
      <c r="P146" s="59" t="s">
        <v>95</v>
      </c>
      <c r="Q146" s="140">
        <f t="shared" si="14"/>
        <v>6276.6</v>
      </c>
      <c r="R146" s="139">
        <v>20.922</v>
      </c>
      <c r="S146" s="80"/>
      <c r="T146" s="80"/>
      <c r="U146" s="81"/>
      <c r="V146" s="4"/>
      <c r="W146" s="5"/>
      <c r="X146" s="6">
        <v>19.02</v>
      </c>
      <c r="Y146" s="7"/>
      <c r="Z146" s="199"/>
      <c r="AA146" s="212">
        <f t="shared" si="15"/>
        <v>0</v>
      </c>
      <c r="AB146" s="217">
        <f t="shared" si="16"/>
        <v>3765.96</v>
      </c>
    </row>
    <row r="147" spans="1:28" ht="22.5" customHeight="1" thickBot="1">
      <c r="A147" s="252" t="s">
        <v>239</v>
      </c>
      <c r="B147" s="253"/>
      <c r="C147" s="253"/>
      <c r="D147" s="253"/>
      <c r="E147" s="253"/>
      <c r="F147" s="253"/>
      <c r="G147" s="253"/>
      <c r="H147" s="253"/>
      <c r="I147" s="253"/>
      <c r="J147" s="253"/>
      <c r="K147" s="253"/>
      <c r="L147" s="253"/>
      <c r="M147" s="253"/>
      <c r="N147" s="220"/>
      <c r="O147" s="168"/>
      <c r="P147" s="167"/>
      <c r="Q147" s="167"/>
      <c r="R147" s="168"/>
      <c r="S147" s="167"/>
      <c r="T147" s="167"/>
      <c r="U147" s="177"/>
      <c r="V147" s="177"/>
      <c r="W147" s="177"/>
      <c r="X147" s="177"/>
      <c r="Y147" s="177"/>
      <c r="Z147" s="198"/>
      <c r="AA147" s="213"/>
      <c r="AB147" s="218">
        <f>SUM(AB119:AB146)</f>
        <v>52794.659999999996</v>
      </c>
    </row>
    <row r="148" spans="1:28" ht="22.5" customHeight="1">
      <c r="A148" s="331"/>
      <c r="B148" s="286" t="s">
        <v>250</v>
      </c>
      <c r="C148" s="286" t="s">
        <v>251</v>
      </c>
      <c r="D148" s="250" t="s">
        <v>508</v>
      </c>
      <c r="E148" s="250" t="s">
        <v>526</v>
      </c>
      <c r="F148" s="21"/>
      <c r="G148" s="21">
        <v>1</v>
      </c>
      <c r="H148" s="21" t="s">
        <v>99</v>
      </c>
      <c r="I148" s="21">
        <v>10</v>
      </c>
      <c r="J148" s="21" t="s">
        <v>100</v>
      </c>
      <c r="K148" s="64" t="s">
        <v>256</v>
      </c>
      <c r="L148" s="100" t="s">
        <v>77</v>
      </c>
      <c r="M148" s="103" t="s">
        <v>99</v>
      </c>
      <c r="N148" s="169">
        <f t="shared" si="17"/>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6"/>
        <v>28687.5</v>
      </c>
    </row>
    <row r="149" spans="1:28" ht="22.5" customHeight="1">
      <c r="A149" s="332"/>
      <c r="B149" s="263"/>
      <c r="C149" s="263"/>
      <c r="D149" s="266"/>
      <c r="E149" s="266"/>
      <c r="F149" s="21"/>
      <c r="G149" s="13">
        <v>10</v>
      </c>
      <c r="H149" s="13" t="s">
        <v>99</v>
      </c>
      <c r="I149" s="13">
        <v>1</v>
      </c>
      <c r="J149" s="13" t="s">
        <v>100</v>
      </c>
      <c r="K149" s="64" t="s">
        <v>256</v>
      </c>
      <c r="L149" s="100" t="s">
        <v>77</v>
      </c>
      <c r="M149" s="66" t="s">
        <v>99</v>
      </c>
      <c r="N149" s="162">
        <f t="shared" si="17"/>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6"/>
        <v>9600</v>
      </c>
    </row>
    <row r="150" spans="1:28" ht="22.5" customHeight="1">
      <c r="A150" s="332"/>
      <c r="B150" s="263"/>
      <c r="C150" s="263"/>
      <c r="D150" s="287"/>
      <c r="E150" s="287"/>
      <c r="F150" s="13"/>
      <c r="G150" s="13">
        <v>25</v>
      </c>
      <c r="H150" s="13" t="s">
        <v>99</v>
      </c>
      <c r="I150" s="13">
        <v>1</v>
      </c>
      <c r="J150" s="13" t="s">
        <v>100</v>
      </c>
      <c r="K150" s="64" t="s">
        <v>256</v>
      </c>
      <c r="L150" s="100" t="s">
        <v>77</v>
      </c>
      <c r="M150" s="103" t="s">
        <v>99</v>
      </c>
      <c r="N150" s="162">
        <v>24690</v>
      </c>
      <c r="O150" s="114">
        <f>P150*5</f>
        <v>40000</v>
      </c>
      <c r="P150" s="59">
        <v>8000</v>
      </c>
      <c r="Q150" s="140">
        <f t="shared" si="18"/>
        <v>30000</v>
      </c>
      <c r="R150" s="142">
        <v>0.75</v>
      </c>
      <c r="S150" s="80"/>
      <c r="T150" s="92"/>
      <c r="U150" s="81"/>
      <c r="V150" s="4"/>
      <c r="W150" s="5"/>
      <c r="X150" s="6">
        <v>0.71</v>
      </c>
      <c r="Y150" s="7"/>
      <c r="Z150" s="199"/>
      <c r="AA150" s="211">
        <f t="shared" si="19"/>
        <v>0</v>
      </c>
      <c r="AB150" s="217">
        <f t="shared" si="16"/>
        <v>18517.5</v>
      </c>
    </row>
    <row r="151" spans="1:28" ht="22.5" customHeight="1">
      <c r="A151" s="332"/>
      <c r="B151" s="263"/>
      <c r="C151" s="263"/>
      <c r="D151" s="37" t="s">
        <v>155</v>
      </c>
      <c r="E151" s="37" t="s">
        <v>359</v>
      </c>
      <c r="F151" s="38"/>
      <c r="G151" s="38">
        <v>5</v>
      </c>
      <c r="H151" s="13" t="s">
        <v>99</v>
      </c>
      <c r="I151" s="13">
        <v>1</v>
      </c>
      <c r="J151" s="13" t="s">
        <v>100</v>
      </c>
      <c r="K151" s="64" t="s">
        <v>256</v>
      </c>
      <c r="L151" s="100" t="s">
        <v>77</v>
      </c>
      <c r="M151" s="103" t="s">
        <v>99</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6"/>
        <v>11200.000000000002</v>
      </c>
    </row>
    <row r="152" spans="1:28" ht="19.5" customHeight="1">
      <c r="A152" s="332"/>
      <c r="B152" s="263"/>
      <c r="C152" s="263"/>
      <c r="D152" s="101" t="s">
        <v>156</v>
      </c>
      <c r="E152" s="101" t="s">
        <v>351</v>
      </c>
      <c r="F152" s="102"/>
      <c r="G152" s="102">
        <v>1</v>
      </c>
      <c r="H152" s="18" t="s">
        <v>99</v>
      </c>
      <c r="I152" s="18">
        <v>10</v>
      </c>
      <c r="J152" s="18" t="s">
        <v>100</v>
      </c>
      <c r="K152" s="72" t="s">
        <v>256</v>
      </c>
      <c r="L152" s="72" t="s">
        <v>77</v>
      </c>
      <c r="M152" s="72" t="s">
        <v>99</v>
      </c>
      <c r="N152" s="162">
        <f t="shared" si="17"/>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6"/>
        <v>2238.39</v>
      </c>
    </row>
    <row r="153" spans="1:28" ht="17.25" customHeight="1">
      <c r="A153" s="332"/>
      <c r="B153" s="263"/>
      <c r="C153" s="263"/>
      <c r="D153" s="37" t="s">
        <v>157</v>
      </c>
      <c r="E153" s="37" t="s">
        <v>352</v>
      </c>
      <c r="F153" s="38"/>
      <c r="G153" s="38">
        <v>1</v>
      </c>
      <c r="H153" s="13" t="s">
        <v>99</v>
      </c>
      <c r="I153" s="13">
        <v>1</v>
      </c>
      <c r="J153" s="13" t="s">
        <v>100</v>
      </c>
      <c r="K153" s="64" t="s">
        <v>256</v>
      </c>
      <c r="L153" s="100" t="s">
        <v>77</v>
      </c>
      <c r="M153" s="103" t="s">
        <v>99</v>
      </c>
      <c r="N153" s="162">
        <f t="shared" si="17"/>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6"/>
        <v>868.296</v>
      </c>
    </row>
    <row r="154" spans="1:28" ht="22.5" customHeight="1">
      <c r="A154" s="332"/>
      <c r="B154" s="263"/>
      <c r="C154" s="263"/>
      <c r="D154" s="37" t="s">
        <v>158</v>
      </c>
      <c r="E154" s="37" t="s">
        <v>353</v>
      </c>
      <c r="F154" s="38"/>
      <c r="G154" s="38">
        <v>1</v>
      </c>
      <c r="H154" s="13" t="s">
        <v>99</v>
      </c>
      <c r="I154" s="13">
        <v>1</v>
      </c>
      <c r="J154" s="13" t="s">
        <v>100</v>
      </c>
      <c r="K154" s="64" t="s">
        <v>256</v>
      </c>
      <c r="L154" s="100" t="s">
        <v>77</v>
      </c>
      <c r="M154" s="66" t="s">
        <v>99</v>
      </c>
      <c r="N154" s="162">
        <f t="shared" si="17"/>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6"/>
        <v>2917.2</v>
      </c>
    </row>
    <row r="155" spans="1:28" ht="22.5" customHeight="1">
      <c r="A155" s="332"/>
      <c r="B155" s="263"/>
      <c r="C155" s="263"/>
      <c r="D155" s="37" t="s">
        <v>159</v>
      </c>
      <c r="E155" s="37" t="s">
        <v>354</v>
      </c>
      <c r="F155" s="38"/>
      <c r="G155" s="38">
        <v>1</v>
      </c>
      <c r="H155" s="13" t="s">
        <v>99</v>
      </c>
      <c r="I155" s="13">
        <v>1</v>
      </c>
      <c r="J155" s="13" t="s">
        <v>100</v>
      </c>
      <c r="K155" s="64" t="s">
        <v>256</v>
      </c>
      <c r="L155" s="100" t="s">
        <v>77</v>
      </c>
      <c r="M155" s="103" t="s">
        <v>99</v>
      </c>
      <c r="N155" s="162">
        <f t="shared" si="17"/>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6"/>
        <v>2090.88</v>
      </c>
    </row>
    <row r="156" spans="1:28" ht="22.5" customHeight="1">
      <c r="A156" s="332"/>
      <c r="B156" s="263"/>
      <c r="C156" s="263"/>
      <c r="D156" s="37" t="s">
        <v>156</v>
      </c>
      <c r="E156" s="37" t="s">
        <v>351</v>
      </c>
      <c r="F156" s="38"/>
      <c r="G156" s="38">
        <v>1</v>
      </c>
      <c r="H156" s="13" t="s">
        <v>99</v>
      </c>
      <c r="I156" s="13">
        <v>1</v>
      </c>
      <c r="J156" s="13" t="s">
        <v>100</v>
      </c>
      <c r="K156" s="64" t="s">
        <v>256</v>
      </c>
      <c r="L156" s="100" t="s">
        <v>77</v>
      </c>
      <c r="M156" s="66" t="s">
        <v>99</v>
      </c>
      <c r="N156" s="162">
        <f t="shared" si="17"/>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6"/>
        <v>157.41</v>
      </c>
    </row>
    <row r="157" spans="1:28" ht="22.5" customHeight="1">
      <c r="A157" s="332"/>
      <c r="B157" s="263"/>
      <c r="C157" s="263"/>
      <c r="D157" s="37" t="s">
        <v>160</v>
      </c>
      <c r="E157" s="37" t="s">
        <v>355</v>
      </c>
      <c r="F157" s="38"/>
      <c r="G157" s="38">
        <v>1</v>
      </c>
      <c r="H157" s="13" t="s">
        <v>99</v>
      </c>
      <c r="I157" s="13">
        <v>1</v>
      </c>
      <c r="J157" s="13" t="s">
        <v>100</v>
      </c>
      <c r="K157" s="64" t="s">
        <v>256</v>
      </c>
      <c r="L157" s="100" t="s">
        <v>77</v>
      </c>
      <c r="M157" s="103" t="s">
        <v>99</v>
      </c>
      <c r="N157" s="162">
        <f t="shared" si="17"/>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6"/>
        <v>329.17499999999995</v>
      </c>
    </row>
    <row r="158" spans="1:28" ht="22.5" customHeight="1">
      <c r="A158" s="332"/>
      <c r="B158" s="263"/>
      <c r="C158" s="263"/>
      <c r="D158" s="37" t="s">
        <v>62</v>
      </c>
      <c r="E158" s="37" t="s">
        <v>356</v>
      </c>
      <c r="F158" s="38"/>
      <c r="G158" s="38">
        <v>0.9</v>
      </c>
      <c r="H158" s="13" t="s">
        <v>99</v>
      </c>
      <c r="I158" s="13">
        <v>10</v>
      </c>
      <c r="J158" s="13" t="s">
        <v>100</v>
      </c>
      <c r="K158" s="64" t="s">
        <v>256</v>
      </c>
      <c r="L158" s="100" t="s">
        <v>77</v>
      </c>
      <c r="M158" s="103" t="s">
        <v>99</v>
      </c>
      <c r="N158" s="162">
        <f t="shared" si="17"/>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6"/>
        <v>2772</v>
      </c>
    </row>
    <row r="159" spans="1:28" ht="22.5" customHeight="1">
      <c r="A159" s="332"/>
      <c r="B159" s="287"/>
      <c r="C159" s="287"/>
      <c r="D159" s="37" t="s">
        <v>161</v>
      </c>
      <c r="E159" s="37" t="s">
        <v>357</v>
      </c>
      <c r="F159" s="38"/>
      <c r="G159" s="38">
        <v>1</v>
      </c>
      <c r="H159" s="13" t="s">
        <v>99</v>
      </c>
      <c r="I159" s="13">
        <v>1</v>
      </c>
      <c r="J159" s="13" t="s">
        <v>100</v>
      </c>
      <c r="K159" s="64" t="s">
        <v>256</v>
      </c>
      <c r="L159" s="100" t="s">
        <v>77</v>
      </c>
      <c r="M159" s="66" t="s">
        <v>99</v>
      </c>
      <c r="N159" s="162">
        <f t="shared" si="17"/>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6"/>
        <v>669.768</v>
      </c>
    </row>
    <row r="160" spans="1:28" ht="22.5" customHeight="1">
      <c r="A160" s="332"/>
      <c r="B160" s="270"/>
      <c r="C160" s="270"/>
      <c r="D160" s="37" t="s">
        <v>15</v>
      </c>
      <c r="E160" s="37" t="s">
        <v>360</v>
      </c>
      <c r="F160" s="38"/>
      <c r="G160" s="38">
        <v>5</v>
      </c>
      <c r="H160" s="13" t="s">
        <v>99</v>
      </c>
      <c r="I160" s="13">
        <v>1</v>
      </c>
      <c r="J160" s="13" t="s">
        <v>100</v>
      </c>
      <c r="K160" s="64" t="s">
        <v>256</v>
      </c>
      <c r="L160" s="100" t="s">
        <v>77</v>
      </c>
      <c r="M160" s="103" t="s">
        <v>99</v>
      </c>
      <c r="N160" s="162">
        <f t="shared" si="17"/>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6"/>
        <v>4012.7999999999997</v>
      </c>
    </row>
    <row r="161" spans="1:28" ht="18.75" customHeight="1">
      <c r="A161" s="332"/>
      <c r="B161" s="243"/>
      <c r="C161" s="243"/>
      <c r="D161" s="37" t="s">
        <v>52</v>
      </c>
      <c r="E161" s="37" t="s">
        <v>358</v>
      </c>
      <c r="F161" s="38"/>
      <c r="G161" s="38" t="s">
        <v>491</v>
      </c>
      <c r="H161" s="13" t="s">
        <v>99</v>
      </c>
      <c r="I161" s="13">
        <v>14</v>
      </c>
      <c r="J161" s="13" t="s">
        <v>100</v>
      </c>
      <c r="K161" s="64" t="s">
        <v>256</v>
      </c>
      <c r="L161" s="100" t="s">
        <v>77</v>
      </c>
      <c r="M161" s="66" t="s">
        <v>99</v>
      </c>
      <c r="N161" s="162">
        <f t="shared" si="17"/>
        <v>600</v>
      </c>
      <c r="O161" s="154">
        <v>1000</v>
      </c>
      <c r="P161" s="59" t="s">
        <v>96</v>
      </c>
      <c r="Q161" s="140">
        <f t="shared" si="18"/>
        <v>3762</v>
      </c>
      <c r="R161" s="142">
        <v>3.762</v>
      </c>
      <c r="S161" s="80"/>
      <c r="T161" s="92"/>
      <c r="U161" s="81"/>
      <c r="V161" s="4"/>
      <c r="W161" s="5"/>
      <c r="X161" s="6">
        <v>3.42</v>
      </c>
      <c r="Y161" s="7"/>
      <c r="Z161" s="199"/>
      <c r="AA161" s="211">
        <f t="shared" si="19"/>
        <v>0</v>
      </c>
      <c r="AB161" s="217">
        <f t="shared" si="16"/>
        <v>2257.2</v>
      </c>
    </row>
    <row r="162" spans="1:28" ht="19.5" customHeight="1">
      <c r="A162" s="332"/>
      <c r="B162" s="285" t="s">
        <v>527</v>
      </c>
      <c r="C162" s="285" t="s">
        <v>528</v>
      </c>
      <c r="D162" s="37" t="s">
        <v>173</v>
      </c>
      <c r="E162" s="37" t="s">
        <v>207</v>
      </c>
      <c r="F162" s="38"/>
      <c r="G162" s="38">
        <v>1</v>
      </c>
      <c r="H162" s="13" t="s">
        <v>99</v>
      </c>
      <c r="I162" s="13">
        <v>1</v>
      </c>
      <c r="J162" s="13" t="s">
        <v>100</v>
      </c>
      <c r="K162" s="64" t="s">
        <v>256</v>
      </c>
      <c r="L162" s="100" t="s">
        <v>77</v>
      </c>
      <c r="M162" s="66" t="s">
        <v>99</v>
      </c>
      <c r="N162" s="162">
        <f t="shared" si="17"/>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6"/>
        <v>793.8000000000001</v>
      </c>
    </row>
    <row r="163" spans="1:28" ht="19.5" customHeight="1">
      <c r="A163" s="332"/>
      <c r="B163" s="286"/>
      <c r="C163" s="286"/>
      <c r="D163" s="16" t="s">
        <v>19</v>
      </c>
      <c r="E163" s="16" t="s">
        <v>361</v>
      </c>
      <c r="F163" s="13"/>
      <c r="G163" s="13">
        <v>4</v>
      </c>
      <c r="H163" s="13" t="s">
        <v>99</v>
      </c>
      <c r="I163" s="13">
        <v>1</v>
      </c>
      <c r="J163" s="13" t="s">
        <v>100</v>
      </c>
      <c r="K163" s="14" t="s">
        <v>256</v>
      </c>
      <c r="L163" s="50" t="s">
        <v>77</v>
      </c>
      <c r="M163" s="66" t="s">
        <v>99</v>
      </c>
      <c r="N163" s="162">
        <f t="shared" si="17"/>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6"/>
        <v>9665.955</v>
      </c>
    </row>
    <row r="164" spans="1:28" ht="20.25" customHeight="1">
      <c r="A164" s="383"/>
      <c r="B164" s="287"/>
      <c r="C164" s="287"/>
      <c r="D164" s="16" t="s">
        <v>54</v>
      </c>
      <c r="E164" s="16" t="s">
        <v>362</v>
      </c>
      <c r="F164" s="13"/>
      <c r="G164" s="13" t="s">
        <v>492</v>
      </c>
      <c r="H164" s="13" t="s">
        <v>99</v>
      </c>
      <c r="I164" s="13">
        <v>6</v>
      </c>
      <c r="J164" s="13" t="s">
        <v>100</v>
      </c>
      <c r="K164" s="14" t="s">
        <v>256</v>
      </c>
      <c r="L164" s="50" t="s">
        <v>77</v>
      </c>
      <c r="M164" s="66" t="s">
        <v>99</v>
      </c>
      <c r="N164" s="162">
        <f t="shared" si="17"/>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6"/>
        <v>1188</v>
      </c>
    </row>
    <row r="165" spans="1:28" ht="21.75" customHeight="1">
      <c r="A165" s="244" t="s">
        <v>363</v>
      </c>
      <c r="B165" s="288" t="s">
        <v>252</v>
      </c>
      <c r="C165" s="288" t="s">
        <v>253</v>
      </c>
      <c r="D165" s="292" t="s">
        <v>509</v>
      </c>
      <c r="E165" s="265" t="s">
        <v>531</v>
      </c>
      <c r="F165" s="270"/>
      <c r="G165" s="309">
        <v>0.5</v>
      </c>
      <c r="H165" s="309" t="s">
        <v>99</v>
      </c>
      <c r="I165" s="309">
        <v>10</v>
      </c>
      <c r="J165" s="309" t="s">
        <v>100</v>
      </c>
      <c r="K165" s="376" t="s">
        <v>256</v>
      </c>
      <c r="L165" s="247" t="s">
        <v>77</v>
      </c>
      <c r="M165" s="247" t="s">
        <v>100</v>
      </c>
      <c r="N165" s="280">
        <f t="shared" si="17"/>
        <v>1170</v>
      </c>
      <c r="O165" s="242">
        <f>P165*5</f>
        <v>1950</v>
      </c>
      <c r="P165" s="307">
        <v>390</v>
      </c>
      <c r="Q165" s="269">
        <f t="shared" si="18"/>
        <v>10155.6</v>
      </c>
      <c r="R165" s="224">
        <v>5.208</v>
      </c>
      <c r="S165" s="247"/>
      <c r="T165" s="319"/>
      <c r="U165" s="247"/>
      <c r="V165" s="314"/>
      <c r="W165" s="340"/>
      <c r="X165" s="336">
        <v>6.79</v>
      </c>
      <c r="Y165" s="337"/>
      <c r="Z165" s="418"/>
      <c r="AA165" s="414">
        <f>Z165*N165</f>
        <v>0</v>
      </c>
      <c r="AB165" s="278">
        <f t="shared" si="16"/>
        <v>6093.360000000001</v>
      </c>
    </row>
    <row r="166" spans="1:28" ht="14.25" customHeight="1">
      <c r="A166" s="245"/>
      <c r="B166" s="289"/>
      <c r="C166" s="289"/>
      <c r="D166" s="258"/>
      <c r="E166" s="266"/>
      <c r="F166" s="279"/>
      <c r="G166" s="309"/>
      <c r="H166" s="309"/>
      <c r="I166" s="309"/>
      <c r="J166" s="309"/>
      <c r="K166" s="376"/>
      <c r="L166" s="247"/>
      <c r="M166" s="247"/>
      <c r="N166" s="281"/>
      <c r="O166" s="279"/>
      <c r="P166" s="370"/>
      <c r="Q166" s="279"/>
      <c r="R166" s="248"/>
      <c r="S166" s="247"/>
      <c r="T166" s="247"/>
      <c r="U166" s="247"/>
      <c r="V166" s="314"/>
      <c r="W166" s="340"/>
      <c r="X166" s="336"/>
      <c r="Y166" s="337"/>
      <c r="Z166" s="419"/>
      <c r="AA166" s="415"/>
      <c r="AB166" s="279"/>
    </row>
    <row r="167" spans="1:28" ht="16.5" customHeight="1">
      <c r="A167" s="245"/>
      <c r="B167" s="290"/>
      <c r="C167" s="290"/>
      <c r="D167" s="292" t="s">
        <v>510</v>
      </c>
      <c r="E167" s="267" t="s">
        <v>532</v>
      </c>
      <c r="F167" s="270"/>
      <c r="G167" s="309">
        <v>0.5</v>
      </c>
      <c r="H167" s="309" t="s">
        <v>99</v>
      </c>
      <c r="I167" s="309">
        <v>1</v>
      </c>
      <c r="J167" s="309" t="s">
        <v>100</v>
      </c>
      <c r="K167" s="376" t="s">
        <v>256</v>
      </c>
      <c r="L167" s="236" t="s">
        <v>77</v>
      </c>
      <c r="M167" s="236" t="s">
        <v>100</v>
      </c>
      <c r="N167" s="280">
        <f t="shared" si="17"/>
        <v>300</v>
      </c>
      <c r="O167" s="240">
        <v>500</v>
      </c>
      <c r="P167" s="307"/>
      <c r="Q167" s="269">
        <f t="shared" si="18"/>
        <v>2877</v>
      </c>
      <c r="R167" s="224">
        <v>5.754</v>
      </c>
      <c r="S167" s="236"/>
      <c r="T167" s="236"/>
      <c r="U167" s="236"/>
      <c r="V167" s="314"/>
      <c r="W167" s="340"/>
      <c r="X167" s="336"/>
      <c r="Y167" s="337"/>
      <c r="Z167" s="418"/>
      <c r="AA167" s="414">
        <f>Z167*N167</f>
        <v>0</v>
      </c>
      <c r="AB167" s="278">
        <f t="shared" si="16"/>
        <v>1726.1999999999998</v>
      </c>
    </row>
    <row r="168" spans="1:28" ht="16.5" customHeight="1">
      <c r="A168" s="245"/>
      <c r="B168" s="291"/>
      <c r="C168" s="291"/>
      <c r="D168" s="258"/>
      <c r="E168" s="268"/>
      <c r="F168" s="279"/>
      <c r="G168" s="270"/>
      <c r="H168" s="309"/>
      <c r="I168" s="309"/>
      <c r="J168" s="309"/>
      <c r="K168" s="376"/>
      <c r="L168" s="246"/>
      <c r="M168" s="246"/>
      <c r="N168" s="281">
        <f t="shared" si="17"/>
        <v>0</v>
      </c>
      <c r="O168" s="241"/>
      <c r="P168" s="238"/>
      <c r="Q168" s="279"/>
      <c r="R168" s="248"/>
      <c r="S168" s="246"/>
      <c r="T168" s="246"/>
      <c r="U168" s="246"/>
      <c r="V168" s="314"/>
      <c r="W168" s="340"/>
      <c r="X168" s="336"/>
      <c r="Y168" s="337"/>
      <c r="Z168" s="419"/>
      <c r="AA168" s="415"/>
      <c r="AB168" s="279">
        <f t="shared" si="16"/>
        <v>0</v>
      </c>
    </row>
    <row r="169" spans="1:28" ht="16.5" customHeight="1">
      <c r="A169" s="378"/>
      <c r="B169" s="379"/>
      <c r="C169" s="299"/>
      <c r="D169" s="12" t="s">
        <v>367</v>
      </c>
      <c r="E169" s="12" t="s">
        <v>367</v>
      </c>
      <c r="F169" s="13"/>
      <c r="G169" s="13">
        <v>1</v>
      </c>
      <c r="H169" s="13" t="s">
        <v>99</v>
      </c>
      <c r="I169" s="13">
        <v>1</v>
      </c>
      <c r="J169" s="13" t="s">
        <v>100</v>
      </c>
      <c r="K169" s="63" t="s">
        <v>256</v>
      </c>
      <c r="L169" s="50" t="s">
        <v>77</v>
      </c>
      <c r="M169" s="66" t="s">
        <v>99</v>
      </c>
      <c r="N169" s="162">
        <f t="shared" si="17"/>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6"/>
        <v>15480</v>
      </c>
    </row>
    <row r="170" spans="1:28" ht="16.5" customHeight="1">
      <c r="A170" s="332"/>
      <c r="B170" s="379"/>
      <c r="C170" s="299"/>
      <c r="D170" s="16" t="s">
        <v>162</v>
      </c>
      <c r="E170" s="16" t="s">
        <v>366</v>
      </c>
      <c r="F170" s="13"/>
      <c r="G170" s="13">
        <v>1</v>
      </c>
      <c r="H170" s="13" t="s">
        <v>99</v>
      </c>
      <c r="I170" s="13">
        <v>1</v>
      </c>
      <c r="J170" s="13" t="s">
        <v>100</v>
      </c>
      <c r="K170" s="63" t="s">
        <v>256</v>
      </c>
      <c r="L170" s="50" t="s">
        <v>77</v>
      </c>
      <c r="M170" s="66" t="s">
        <v>99</v>
      </c>
      <c r="N170" s="162">
        <f t="shared" si="17"/>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0">Z170*N170</f>
        <v>0</v>
      </c>
      <c r="AB170" s="217">
        <f t="shared" si="16"/>
        <v>8532</v>
      </c>
    </row>
    <row r="171" spans="1:28" ht="16.5" customHeight="1">
      <c r="A171" s="332"/>
      <c r="B171" s="379"/>
      <c r="C171" s="299"/>
      <c r="D171" s="16" t="s">
        <v>169</v>
      </c>
      <c r="E171" s="16" t="s">
        <v>368</v>
      </c>
      <c r="F171" s="13"/>
      <c r="G171" s="13">
        <v>0.9</v>
      </c>
      <c r="H171" s="13" t="s">
        <v>99</v>
      </c>
      <c r="I171" s="13">
        <v>1</v>
      </c>
      <c r="J171" s="13" t="s">
        <v>100</v>
      </c>
      <c r="K171" s="63" t="s">
        <v>256</v>
      </c>
      <c r="L171" s="50" t="s">
        <v>77</v>
      </c>
      <c r="M171" s="66" t="s">
        <v>99</v>
      </c>
      <c r="N171" s="162">
        <f t="shared" si="17"/>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6"/>
        <v>6435</v>
      </c>
    </row>
    <row r="172" spans="1:28" ht="16.5" customHeight="1">
      <c r="A172" s="332"/>
      <c r="B172" s="380"/>
      <c r="C172" s="271"/>
      <c r="D172" s="16" t="s">
        <v>45</v>
      </c>
      <c r="E172" s="16" t="s">
        <v>369</v>
      </c>
      <c r="F172" s="13"/>
      <c r="G172" s="13">
        <v>1</v>
      </c>
      <c r="H172" s="13" t="s">
        <v>99</v>
      </c>
      <c r="I172" s="13">
        <v>1</v>
      </c>
      <c r="J172" s="13" t="s">
        <v>100</v>
      </c>
      <c r="K172" s="63" t="s">
        <v>256</v>
      </c>
      <c r="L172" s="50" t="s">
        <v>77</v>
      </c>
      <c r="M172" s="66" t="s">
        <v>99</v>
      </c>
      <c r="N172" s="162">
        <f t="shared" si="17"/>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6"/>
        <v>1233.96</v>
      </c>
    </row>
    <row r="173" spans="1:28" ht="16.5" customHeight="1">
      <c r="A173" s="332"/>
      <c r="B173" s="285" t="s">
        <v>63</v>
      </c>
      <c r="C173" s="285" t="s">
        <v>365</v>
      </c>
      <c r="D173" s="16" t="s">
        <v>64</v>
      </c>
      <c r="E173" s="16" t="s">
        <v>370</v>
      </c>
      <c r="F173" s="13"/>
      <c r="G173" s="13">
        <v>1</v>
      </c>
      <c r="H173" s="13" t="s">
        <v>99</v>
      </c>
      <c r="I173" s="13">
        <v>1</v>
      </c>
      <c r="J173" s="13" t="s">
        <v>100</v>
      </c>
      <c r="K173" s="63" t="s">
        <v>256</v>
      </c>
      <c r="L173" s="50" t="s">
        <v>77</v>
      </c>
      <c r="M173" s="66" t="s">
        <v>99</v>
      </c>
      <c r="N173" s="162">
        <f t="shared" si="17"/>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6"/>
        <v>162.75</v>
      </c>
    </row>
    <row r="174" spans="1:28" ht="16.5" customHeight="1">
      <c r="A174" s="332"/>
      <c r="B174" s="286"/>
      <c r="C174" s="286"/>
      <c r="D174" s="16" t="s">
        <v>65</v>
      </c>
      <c r="E174" s="16" t="s">
        <v>371</v>
      </c>
      <c r="F174" s="13"/>
      <c r="G174" s="13">
        <v>15</v>
      </c>
      <c r="H174" s="13" t="s">
        <v>99</v>
      </c>
      <c r="I174" s="13">
        <v>1</v>
      </c>
      <c r="J174" s="13" t="s">
        <v>100</v>
      </c>
      <c r="K174" s="63" t="s">
        <v>256</v>
      </c>
      <c r="L174" s="50" t="s">
        <v>77</v>
      </c>
      <c r="M174" s="66" t="s">
        <v>99</v>
      </c>
      <c r="N174" s="162">
        <f t="shared" si="17"/>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6"/>
        <v>56.88</v>
      </c>
    </row>
    <row r="175" spans="1:28" ht="16.5" customHeight="1">
      <c r="A175" s="332"/>
      <c r="B175" s="286"/>
      <c r="C175" s="286"/>
      <c r="D175" s="16" t="s">
        <v>66</v>
      </c>
      <c r="E175" s="16" t="s">
        <v>66</v>
      </c>
      <c r="F175" s="13"/>
      <c r="G175" s="13">
        <v>5</v>
      </c>
      <c r="H175" s="13" t="s">
        <v>99</v>
      </c>
      <c r="I175" s="13">
        <v>1</v>
      </c>
      <c r="J175" s="13" t="s">
        <v>100</v>
      </c>
      <c r="K175" s="63" t="s">
        <v>256</v>
      </c>
      <c r="L175" s="50" t="s">
        <v>77</v>
      </c>
      <c r="M175" s="66" t="s">
        <v>99</v>
      </c>
      <c r="N175" s="162">
        <f t="shared" si="17"/>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6"/>
        <v>1419.0000000000002</v>
      </c>
    </row>
    <row r="176" spans="1:28" ht="16.5" customHeight="1">
      <c r="A176" s="332"/>
      <c r="B176" s="286"/>
      <c r="C176" s="286"/>
      <c r="D176" s="16" t="s">
        <v>67</v>
      </c>
      <c r="E176" s="16" t="s">
        <v>372</v>
      </c>
      <c r="F176" s="13"/>
      <c r="G176" s="13">
        <v>1</v>
      </c>
      <c r="H176" s="13" t="s">
        <v>99</v>
      </c>
      <c r="I176" s="13">
        <v>1</v>
      </c>
      <c r="J176" s="13" t="s">
        <v>100</v>
      </c>
      <c r="K176" s="63" t="s">
        <v>256</v>
      </c>
      <c r="L176" s="50" t="s">
        <v>77</v>
      </c>
      <c r="M176" s="66" t="s">
        <v>99</v>
      </c>
      <c r="N176" s="162">
        <f t="shared" si="17"/>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6"/>
        <v>1321.6499999999999</v>
      </c>
    </row>
    <row r="177" spans="1:28" ht="16.5" customHeight="1">
      <c r="A177" s="332"/>
      <c r="B177" s="286"/>
      <c r="C177" s="286"/>
      <c r="D177" s="16" t="s">
        <v>68</v>
      </c>
      <c r="E177" s="16" t="s">
        <v>373</v>
      </c>
      <c r="F177" s="13"/>
      <c r="G177" s="13">
        <v>0.5</v>
      </c>
      <c r="H177" s="13" t="s">
        <v>99</v>
      </c>
      <c r="I177" s="13">
        <v>1</v>
      </c>
      <c r="J177" s="13" t="s">
        <v>100</v>
      </c>
      <c r="K177" s="63" t="s">
        <v>256</v>
      </c>
      <c r="L177" s="50" t="s">
        <v>77</v>
      </c>
      <c r="M177" s="66" t="s">
        <v>99</v>
      </c>
      <c r="N177" s="162">
        <f t="shared" si="17"/>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6"/>
        <v>859.8149999999999</v>
      </c>
    </row>
    <row r="178" spans="1:28" ht="16.5" customHeight="1">
      <c r="A178" s="332"/>
      <c r="B178" s="286"/>
      <c r="C178" s="286"/>
      <c r="D178" s="16" t="s">
        <v>69</v>
      </c>
      <c r="E178" s="16" t="s">
        <v>374</v>
      </c>
      <c r="F178" s="13"/>
      <c r="G178" s="13">
        <v>0.5</v>
      </c>
      <c r="H178" s="13" t="s">
        <v>99</v>
      </c>
      <c r="I178" s="13">
        <v>1</v>
      </c>
      <c r="J178" s="13" t="s">
        <v>100</v>
      </c>
      <c r="K178" s="63" t="s">
        <v>256</v>
      </c>
      <c r="L178" s="50" t="s">
        <v>77</v>
      </c>
      <c r="M178" s="66" t="s">
        <v>99</v>
      </c>
      <c r="N178" s="162">
        <f t="shared" si="17"/>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6"/>
        <v>382.14</v>
      </c>
    </row>
    <row r="179" spans="1:28" ht="16.5" customHeight="1">
      <c r="A179" s="332"/>
      <c r="B179" s="286"/>
      <c r="C179" s="286"/>
      <c r="D179" s="16" t="s">
        <v>70</v>
      </c>
      <c r="E179" s="16" t="s">
        <v>375</v>
      </c>
      <c r="F179" s="13"/>
      <c r="G179" s="13">
        <v>3</v>
      </c>
      <c r="H179" s="13" t="s">
        <v>99</v>
      </c>
      <c r="I179" s="13">
        <v>1</v>
      </c>
      <c r="J179" s="13" t="s">
        <v>100</v>
      </c>
      <c r="K179" s="63" t="s">
        <v>256</v>
      </c>
      <c r="L179" s="50" t="s">
        <v>77</v>
      </c>
      <c r="M179" s="66" t="s">
        <v>99</v>
      </c>
      <c r="N179" s="162">
        <f t="shared" si="17"/>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6"/>
        <v>657.36</v>
      </c>
    </row>
    <row r="180" spans="1:28" ht="16.5" customHeight="1">
      <c r="A180" s="332"/>
      <c r="B180" s="286"/>
      <c r="C180" s="286"/>
      <c r="D180" s="16" t="s">
        <v>71</v>
      </c>
      <c r="E180" s="16" t="s">
        <v>376</v>
      </c>
      <c r="F180" s="13"/>
      <c r="G180" s="13">
        <v>3</v>
      </c>
      <c r="H180" s="13" t="s">
        <v>99</v>
      </c>
      <c r="I180" s="13">
        <v>1</v>
      </c>
      <c r="J180" s="13" t="s">
        <v>100</v>
      </c>
      <c r="K180" s="63" t="s">
        <v>256</v>
      </c>
      <c r="L180" s="50" t="s">
        <v>77</v>
      </c>
      <c r="M180" s="66" t="s">
        <v>99</v>
      </c>
      <c r="N180" s="162">
        <f t="shared" si="17"/>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6"/>
        <v>170.874</v>
      </c>
    </row>
    <row r="181" spans="1:28" ht="16.5" customHeight="1">
      <c r="A181" s="383"/>
      <c r="B181" s="386"/>
      <c r="C181" s="386"/>
      <c r="D181" s="16" t="s">
        <v>72</v>
      </c>
      <c r="E181" s="16" t="s">
        <v>377</v>
      </c>
      <c r="F181" s="13"/>
      <c r="G181" s="13">
        <v>3</v>
      </c>
      <c r="H181" s="13" t="s">
        <v>99</v>
      </c>
      <c r="I181" s="13">
        <v>1</v>
      </c>
      <c r="J181" s="13" t="s">
        <v>100</v>
      </c>
      <c r="K181" s="63" t="s">
        <v>256</v>
      </c>
      <c r="L181" s="50" t="s">
        <v>77</v>
      </c>
      <c r="M181" s="66" t="s">
        <v>99</v>
      </c>
      <c r="N181" s="162">
        <f t="shared" si="17"/>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6"/>
        <v>306.90000000000003</v>
      </c>
    </row>
    <row r="182" spans="1:28" ht="16.5" customHeight="1">
      <c r="A182" s="239" t="s">
        <v>363</v>
      </c>
      <c r="B182" s="254" t="s">
        <v>163</v>
      </c>
      <c r="C182" s="254" t="s">
        <v>378</v>
      </c>
      <c r="D182" s="16" t="s">
        <v>512</v>
      </c>
      <c r="E182" s="16" t="s">
        <v>486</v>
      </c>
      <c r="F182" s="13"/>
      <c r="G182" s="13">
        <v>0.3</v>
      </c>
      <c r="H182" s="13" t="s">
        <v>99</v>
      </c>
      <c r="I182" s="13">
        <v>12</v>
      </c>
      <c r="J182" s="13" t="s">
        <v>100</v>
      </c>
      <c r="K182" s="63" t="s">
        <v>256</v>
      </c>
      <c r="L182" s="50" t="s">
        <v>77</v>
      </c>
      <c r="M182" s="66" t="s">
        <v>100</v>
      </c>
      <c r="N182" s="162">
        <f t="shared" si="17"/>
        <v>300</v>
      </c>
      <c r="O182" s="114">
        <f t="shared" si="21"/>
        <v>500</v>
      </c>
      <c r="P182" s="59">
        <v>100</v>
      </c>
      <c r="Q182" s="140">
        <f t="shared" si="18"/>
        <v>1036</v>
      </c>
      <c r="R182" s="142">
        <v>2.072</v>
      </c>
      <c r="S182" s="80"/>
      <c r="T182" s="92"/>
      <c r="U182" s="81"/>
      <c r="V182" s="4"/>
      <c r="W182" s="5"/>
      <c r="X182" s="6"/>
      <c r="Y182" s="7"/>
      <c r="Z182" s="199"/>
      <c r="AA182" s="211">
        <f t="shared" si="22"/>
        <v>0</v>
      </c>
      <c r="AB182" s="217">
        <f t="shared" si="16"/>
        <v>621.6</v>
      </c>
    </row>
    <row r="183" spans="1:28" ht="16.5" customHeight="1">
      <c r="A183" s="262"/>
      <c r="B183" s="287"/>
      <c r="C183" s="287"/>
      <c r="D183" s="16" t="s">
        <v>164</v>
      </c>
      <c r="E183" s="16" t="s">
        <v>379</v>
      </c>
      <c r="F183" s="13"/>
      <c r="G183" s="13">
        <v>0.02</v>
      </c>
      <c r="H183" s="13" t="s">
        <v>99</v>
      </c>
      <c r="I183" s="13">
        <v>320</v>
      </c>
      <c r="J183" s="13" t="s">
        <v>100</v>
      </c>
      <c r="K183" s="63" t="s">
        <v>256</v>
      </c>
      <c r="L183" s="50" t="s">
        <v>77</v>
      </c>
      <c r="M183" s="66" t="s">
        <v>100</v>
      </c>
      <c r="N183" s="162">
        <f t="shared" si="17"/>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6"/>
        <v>87.36</v>
      </c>
    </row>
    <row r="184" spans="1:28" ht="16.5" customHeight="1">
      <c r="A184" s="378"/>
      <c r="B184" s="254"/>
      <c r="C184" s="254"/>
      <c r="D184" s="16" t="s">
        <v>20</v>
      </c>
      <c r="E184" s="16" t="s">
        <v>380</v>
      </c>
      <c r="F184" s="13"/>
      <c r="G184" s="13">
        <v>1</v>
      </c>
      <c r="H184" s="13" t="s">
        <v>99</v>
      </c>
      <c r="I184" s="13">
        <v>1</v>
      </c>
      <c r="J184" s="13" t="s">
        <v>100</v>
      </c>
      <c r="K184" s="63" t="s">
        <v>256</v>
      </c>
      <c r="L184" s="50" t="s">
        <v>77</v>
      </c>
      <c r="M184" s="66" t="s">
        <v>99</v>
      </c>
      <c r="N184" s="162">
        <f>O184/5*3</f>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6"/>
        <v>2059.2</v>
      </c>
    </row>
    <row r="185" spans="1:28" ht="16.5" customHeight="1">
      <c r="A185" s="332"/>
      <c r="B185" s="387"/>
      <c r="C185" s="387"/>
      <c r="D185" s="16" t="s">
        <v>55</v>
      </c>
      <c r="E185" s="16" t="s">
        <v>381</v>
      </c>
      <c r="F185" s="13"/>
      <c r="G185" s="13">
        <v>1</v>
      </c>
      <c r="H185" s="13" t="s">
        <v>99</v>
      </c>
      <c r="I185" s="13">
        <v>6</v>
      </c>
      <c r="J185" s="13" t="s">
        <v>100</v>
      </c>
      <c r="K185" s="63" t="s">
        <v>256</v>
      </c>
      <c r="L185" s="50" t="s">
        <v>77</v>
      </c>
      <c r="M185" s="66" t="s">
        <v>99</v>
      </c>
      <c r="N185" s="162">
        <f t="shared" si="17"/>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6"/>
        <v>300.96</v>
      </c>
    </row>
    <row r="186" spans="1:28" ht="16.5" customHeight="1">
      <c r="A186" s="332"/>
      <c r="B186" s="387"/>
      <c r="C186" s="387"/>
      <c r="D186" s="16" t="s">
        <v>73</v>
      </c>
      <c r="E186" s="16" t="s">
        <v>382</v>
      </c>
      <c r="F186" s="13"/>
      <c r="G186" s="13">
        <v>1</v>
      </c>
      <c r="H186" s="13" t="s">
        <v>99</v>
      </c>
      <c r="I186" s="13">
        <v>1</v>
      </c>
      <c r="J186" s="13" t="s">
        <v>100</v>
      </c>
      <c r="K186" s="63" t="s">
        <v>256</v>
      </c>
      <c r="L186" s="50" t="s">
        <v>77</v>
      </c>
      <c r="M186" s="66" t="s">
        <v>99</v>
      </c>
      <c r="N186" s="162">
        <f t="shared" si="17"/>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6"/>
        <v>3563.505</v>
      </c>
    </row>
    <row r="187" spans="1:28" ht="16.5" customHeight="1">
      <c r="A187" s="332"/>
      <c r="B187" s="388"/>
      <c r="C187" s="388"/>
      <c r="D187" s="16" t="s">
        <v>21</v>
      </c>
      <c r="E187" s="16" t="s">
        <v>383</v>
      </c>
      <c r="F187" s="13"/>
      <c r="G187" s="13">
        <v>1</v>
      </c>
      <c r="H187" s="13" t="s">
        <v>99</v>
      </c>
      <c r="I187" s="13">
        <v>1</v>
      </c>
      <c r="J187" s="13" t="s">
        <v>100</v>
      </c>
      <c r="K187" s="63" t="s">
        <v>256</v>
      </c>
      <c r="L187" s="50" t="s">
        <v>77</v>
      </c>
      <c r="M187" s="66" t="s">
        <v>99</v>
      </c>
      <c r="N187" s="162">
        <v>119</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6"/>
        <v>842.996</v>
      </c>
    </row>
    <row r="188" spans="1:28" ht="22.5" customHeight="1">
      <c r="A188" s="332"/>
      <c r="B188" s="254" t="s">
        <v>22</v>
      </c>
      <c r="C188" s="254" t="s">
        <v>384</v>
      </c>
      <c r="D188" s="16" t="s">
        <v>307</v>
      </c>
      <c r="E188" s="16" t="s">
        <v>385</v>
      </c>
      <c r="F188" s="13"/>
      <c r="G188" s="13">
        <v>1</v>
      </c>
      <c r="H188" s="13" t="s">
        <v>99</v>
      </c>
      <c r="I188" s="13">
        <v>1</v>
      </c>
      <c r="J188" s="13" t="s">
        <v>100</v>
      </c>
      <c r="K188" s="63" t="s">
        <v>256</v>
      </c>
      <c r="L188" s="50" t="s">
        <v>77</v>
      </c>
      <c r="M188" s="66" t="s">
        <v>99</v>
      </c>
      <c r="N188" s="162">
        <f t="shared" si="17"/>
        <v>1200</v>
      </c>
      <c r="O188" s="114">
        <v>2000</v>
      </c>
      <c r="P188" s="59">
        <v>2515</v>
      </c>
      <c r="Q188" s="140">
        <f t="shared" si="18"/>
        <v>4928</v>
      </c>
      <c r="R188" s="142">
        <v>2.464</v>
      </c>
      <c r="S188" s="80"/>
      <c r="T188" s="92"/>
      <c r="U188" s="81"/>
      <c r="V188" s="4">
        <v>2.24</v>
      </c>
      <c r="W188" s="5"/>
      <c r="X188" s="6"/>
      <c r="Y188" s="7"/>
      <c r="Z188" s="199"/>
      <c r="AA188" s="211">
        <f t="shared" si="22"/>
        <v>0</v>
      </c>
      <c r="AB188" s="217">
        <f t="shared" si="16"/>
        <v>2956.8</v>
      </c>
    </row>
    <row r="189" spans="1:28" ht="16.5" customHeight="1">
      <c r="A189" s="332"/>
      <c r="B189" s="387"/>
      <c r="C189" s="387"/>
      <c r="D189" s="16" t="s">
        <v>208</v>
      </c>
      <c r="E189" s="16" t="s">
        <v>209</v>
      </c>
      <c r="F189" s="13"/>
      <c r="G189" s="13">
        <v>0.5</v>
      </c>
      <c r="H189" s="13" t="s">
        <v>99</v>
      </c>
      <c r="I189" s="13">
        <v>1</v>
      </c>
      <c r="J189" s="13" t="s">
        <v>100</v>
      </c>
      <c r="K189" s="63" t="s">
        <v>256</v>
      </c>
      <c r="L189" s="50" t="s">
        <v>77</v>
      </c>
      <c r="M189" s="66" t="s">
        <v>99</v>
      </c>
      <c r="N189" s="162">
        <f t="shared" si="17"/>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6"/>
        <v>7740</v>
      </c>
    </row>
    <row r="190" spans="1:28" ht="15.75" customHeight="1">
      <c r="A190" s="332"/>
      <c r="B190" s="387"/>
      <c r="C190" s="387"/>
      <c r="D190" s="16" t="s">
        <v>210</v>
      </c>
      <c r="E190" s="16" t="s">
        <v>386</v>
      </c>
      <c r="F190" s="13"/>
      <c r="G190" s="13">
        <v>1</v>
      </c>
      <c r="H190" s="13" t="s">
        <v>99</v>
      </c>
      <c r="I190" s="13">
        <v>1</v>
      </c>
      <c r="J190" s="13" t="s">
        <v>100</v>
      </c>
      <c r="K190" s="63" t="s">
        <v>256</v>
      </c>
      <c r="L190" s="50" t="s">
        <v>77</v>
      </c>
      <c r="M190" s="66" t="s">
        <v>99</v>
      </c>
      <c r="N190" s="162">
        <f t="shared" si="17"/>
        <v>1200</v>
      </c>
      <c r="O190" s="114">
        <v>2000</v>
      </c>
      <c r="P190" s="59">
        <v>2800</v>
      </c>
      <c r="Q190" s="140">
        <f t="shared" si="18"/>
        <v>15800</v>
      </c>
      <c r="R190" s="142">
        <v>7.9</v>
      </c>
      <c r="S190" s="80"/>
      <c r="T190" s="92"/>
      <c r="U190" s="81"/>
      <c r="V190" s="4"/>
      <c r="W190" s="5"/>
      <c r="X190" s="6">
        <v>5.55</v>
      </c>
      <c r="Y190" s="7"/>
      <c r="Z190" s="199"/>
      <c r="AA190" s="211">
        <f t="shared" si="22"/>
        <v>0</v>
      </c>
      <c r="AB190" s="217">
        <f t="shared" si="16"/>
        <v>9480</v>
      </c>
    </row>
    <row r="191" spans="1:28" ht="15.75" customHeight="1">
      <c r="A191" s="332"/>
      <c r="B191" s="387"/>
      <c r="C191" s="387"/>
      <c r="D191" s="16" t="s">
        <v>513</v>
      </c>
      <c r="E191" s="16" t="s">
        <v>514</v>
      </c>
      <c r="F191" s="13"/>
      <c r="G191" s="13">
        <v>0.5</v>
      </c>
      <c r="H191" s="13" t="s">
        <v>99</v>
      </c>
      <c r="I191" s="13">
        <v>1</v>
      </c>
      <c r="J191" s="13" t="s">
        <v>100</v>
      </c>
      <c r="K191" s="63" t="s">
        <v>256</v>
      </c>
      <c r="L191" s="50" t="s">
        <v>77</v>
      </c>
      <c r="M191" s="66" t="s">
        <v>99</v>
      </c>
      <c r="N191" s="162">
        <f t="shared" si="17"/>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6"/>
        <v>448.8</v>
      </c>
    </row>
    <row r="192" spans="1:28" ht="15.75" customHeight="1">
      <c r="A192" s="332"/>
      <c r="B192" s="388"/>
      <c r="C192" s="388"/>
      <c r="D192" s="16" t="s">
        <v>23</v>
      </c>
      <c r="E192" s="16" t="s">
        <v>387</v>
      </c>
      <c r="F192" s="13"/>
      <c r="G192" s="13">
        <v>1</v>
      </c>
      <c r="H192" s="13" t="s">
        <v>99</v>
      </c>
      <c r="I192" s="13">
        <v>1</v>
      </c>
      <c r="J192" s="13" t="s">
        <v>100</v>
      </c>
      <c r="K192" s="63" t="s">
        <v>256</v>
      </c>
      <c r="L192" s="50" t="s">
        <v>77</v>
      </c>
      <c r="M192" s="66" t="s">
        <v>99</v>
      </c>
      <c r="N192" s="162">
        <f t="shared" si="17"/>
        <v>600</v>
      </c>
      <c r="O192" s="114">
        <f t="shared" si="21"/>
        <v>1000</v>
      </c>
      <c r="P192" s="59">
        <v>200</v>
      </c>
      <c r="Q192" s="140">
        <f aca="true" t="shared" si="23" ref="Q192:Q210">R192*O192</f>
        <v>4675</v>
      </c>
      <c r="R192" s="142">
        <v>4.675</v>
      </c>
      <c r="S192" s="73"/>
      <c r="T192" s="92"/>
      <c r="U192" s="93"/>
      <c r="V192" s="4">
        <v>4.25</v>
      </c>
      <c r="W192" s="5"/>
      <c r="X192" s="6"/>
      <c r="Y192" s="7"/>
      <c r="Z192" s="199"/>
      <c r="AA192" s="211">
        <f t="shared" si="22"/>
        <v>0</v>
      </c>
      <c r="AB192" s="217">
        <f t="shared" si="16"/>
        <v>2805</v>
      </c>
    </row>
    <row r="193" spans="1:28" ht="15.75" customHeight="1">
      <c r="A193" s="332"/>
      <c r="B193" s="263"/>
      <c r="C193" s="263"/>
      <c r="D193" s="37" t="s">
        <v>457</v>
      </c>
      <c r="E193" s="37" t="s">
        <v>388</v>
      </c>
      <c r="F193" s="13"/>
      <c r="G193" s="13">
        <v>0.5</v>
      </c>
      <c r="H193" s="13" t="s">
        <v>99</v>
      </c>
      <c r="I193" s="13">
        <v>1</v>
      </c>
      <c r="J193" s="13" t="s">
        <v>100</v>
      </c>
      <c r="K193" s="63" t="s">
        <v>256</v>
      </c>
      <c r="L193" s="50" t="s">
        <v>77</v>
      </c>
      <c r="M193" s="66" t="s">
        <v>99</v>
      </c>
      <c r="N193" s="162">
        <f t="shared" si="17"/>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6"/>
        <v>5331.24</v>
      </c>
    </row>
    <row r="194" spans="1:28" s="45" customFormat="1" ht="15.75" customHeight="1">
      <c r="A194" s="332"/>
      <c r="B194" s="263"/>
      <c r="C194" s="263"/>
      <c r="D194" s="16" t="s">
        <v>74</v>
      </c>
      <c r="E194" s="16" t="s">
        <v>389</v>
      </c>
      <c r="F194" s="38"/>
      <c r="G194" s="38">
        <v>2.5</v>
      </c>
      <c r="H194" s="38" t="s">
        <v>99</v>
      </c>
      <c r="I194" s="38">
        <v>1</v>
      </c>
      <c r="J194" s="13" t="s">
        <v>100</v>
      </c>
      <c r="K194" s="63" t="s">
        <v>256</v>
      </c>
      <c r="L194" s="50" t="s">
        <v>77</v>
      </c>
      <c r="M194" s="66" t="s">
        <v>99</v>
      </c>
      <c r="N194" s="162">
        <f t="shared" si="17"/>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6"/>
        <v>473.22</v>
      </c>
    </row>
    <row r="195" spans="1:28" ht="15.75" customHeight="1">
      <c r="A195" s="332"/>
      <c r="B195" s="263"/>
      <c r="C195" s="263"/>
      <c r="D195" s="16" t="s">
        <v>165</v>
      </c>
      <c r="E195" s="16" t="s">
        <v>390</v>
      </c>
      <c r="F195" s="13"/>
      <c r="G195" s="13">
        <v>0.5</v>
      </c>
      <c r="H195" s="13" t="s">
        <v>99</v>
      </c>
      <c r="I195" s="13">
        <v>1</v>
      </c>
      <c r="J195" s="13" t="s">
        <v>100</v>
      </c>
      <c r="K195" s="63" t="s">
        <v>256</v>
      </c>
      <c r="L195" s="50" t="s">
        <v>77</v>
      </c>
      <c r="M195" s="66" t="s">
        <v>99</v>
      </c>
      <c r="N195" s="162">
        <f t="shared" si="17"/>
        <v>12</v>
      </c>
      <c r="O195" s="114">
        <f aca="true" t="shared" si="24" ref="O195:O210">P195*5</f>
        <v>20</v>
      </c>
      <c r="P195" s="59">
        <v>4</v>
      </c>
      <c r="Q195" s="140">
        <f t="shared" si="23"/>
        <v>777.04</v>
      </c>
      <c r="R195" s="142">
        <v>38.852</v>
      </c>
      <c r="S195" s="80"/>
      <c r="T195" s="92"/>
      <c r="U195" s="81"/>
      <c r="V195" s="4"/>
      <c r="W195" s="5"/>
      <c r="X195" s="6"/>
      <c r="Y195" s="7">
        <v>35.32</v>
      </c>
      <c r="Z195" s="199"/>
      <c r="AA195" s="211">
        <f t="shared" si="22"/>
        <v>0</v>
      </c>
      <c r="AB195" s="217">
        <f t="shared" si="16"/>
        <v>466.22399999999993</v>
      </c>
    </row>
    <row r="196" spans="1:28" ht="15.75" customHeight="1">
      <c r="A196" s="332"/>
      <c r="B196" s="263"/>
      <c r="C196" s="263"/>
      <c r="D196" s="16" t="s">
        <v>166</v>
      </c>
      <c r="E196" s="16" t="s">
        <v>403</v>
      </c>
      <c r="F196" s="13"/>
      <c r="G196" s="13">
        <v>0.5</v>
      </c>
      <c r="H196" s="13" t="s">
        <v>99</v>
      </c>
      <c r="I196" s="13">
        <v>1</v>
      </c>
      <c r="J196" s="13" t="s">
        <v>100</v>
      </c>
      <c r="K196" s="63" t="s">
        <v>256</v>
      </c>
      <c r="L196" s="50" t="s">
        <v>77</v>
      </c>
      <c r="M196" s="66" t="s">
        <v>99</v>
      </c>
      <c r="N196" s="162">
        <f t="shared" si="17"/>
        <v>45</v>
      </c>
      <c r="O196" s="114">
        <f t="shared" si="24"/>
        <v>75</v>
      </c>
      <c r="P196" s="59">
        <v>15</v>
      </c>
      <c r="Q196" s="140">
        <f t="shared" si="23"/>
        <v>309.375</v>
      </c>
      <c r="R196" s="142">
        <v>4.125</v>
      </c>
      <c r="S196" s="80"/>
      <c r="T196" s="92"/>
      <c r="U196" s="81"/>
      <c r="V196" s="4"/>
      <c r="W196" s="5"/>
      <c r="X196" s="6"/>
      <c r="Y196" s="7">
        <v>3.75</v>
      </c>
      <c r="Z196" s="199"/>
      <c r="AA196" s="211">
        <f t="shared" si="22"/>
        <v>0</v>
      </c>
      <c r="AB196" s="217">
        <f aca="true" t="shared" si="25" ref="AB196:AB257">R196*N196</f>
        <v>185.625</v>
      </c>
    </row>
    <row r="197" spans="1:28" ht="15.75" customHeight="1">
      <c r="A197" s="332"/>
      <c r="B197" s="263"/>
      <c r="C197" s="263"/>
      <c r="D197" s="16" t="s">
        <v>459</v>
      </c>
      <c r="E197" s="16" t="s">
        <v>391</v>
      </c>
      <c r="F197" s="13"/>
      <c r="G197" s="13">
        <v>5</v>
      </c>
      <c r="H197" s="13" t="s">
        <v>99</v>
      </c>
      <c r="I197" s="13">
        <v>1</v>
      </c>
      <c r="J197" s="13" t="s">
        <v>100</v>
      </c>
      <c r="K197" s="63" t="s">
        <v>256</v>
      </c>
      <c r="L197" s="50" t="s">
        <v>77</v>
      </c>
      <c r="M197" s="66" t="s">
        <v>99</v>
      </c>
      <c r="N197" s="162">
        <f t="shared" si="17"/>
        <v>1500</v>
      </c>
      <c r="O197" s="114">
        <v>2500</v>
      </c>
      <c r="P197" s="59">
        <v>2175</v>
      </c>
      <c r="Q197" s="140">
        <f t="shared" si="23"/>
        <v>4455</v>
      </c>
      <c r="R197" s="142">
        <v>1.782</v>
      </c>
      <c r="S197" s="80"/>
      <c r="T197" s="92"/>
      <c r="U197" s="81"/>
      <c r="V197" s="4">
        <v>1.62</v>
      </c>
      <c r="W197" s="5">
        <v>1.02</v>
      </c>
      <c r="X197" s="6"/>
      <c r="Y197" s="7">
        <v>1.05</v>
      </c>
      <c r="Z197" s="199"/>
      <c r="AA197" s="211">
        <f t="shared" si="22"/>
        <v>0</v>
      </c>
      <c r="AB197" s="217">
        <f t="shared" si="25"/>
        <v>2673</v>
      </c>
    </row>
    <row r="198" spans="1:28" ht="15.75" customHeight="1">
      <c r="A198" s="332"/>
      <c r="B198" s="263"/>
      <c r="C198" s="263"/>
      <c r="D198" s="275" t="s">
        <v>460</v>
      </c>
      <c r="E198" s="275" t="s">
        <v>392</v>
      </c>
      <c r="F198" s="13"/>
      <c r="G198" s="13">
        <v>1</v>
      </c>
      <c r="H198" s="13" t="s">
        <v>99</v>
      </c>
      <c r="I198" s="13">
        <v>1</v>
      </c>
      <c r="J198" s="13" t="s">
        <v>100</v>
      </c>
      <c r="K198" s="63" t="s">
        <v>256</v>
      </c>
      <c r="L198" s="50" t="s">
        <v>77</v>
      </c>
      <c r="M198" s="66" t="s">
        <v>99</v>
      </c>
      <c r="N198" s="162">
        <f t="shared" si="17"/>
        <v>1290</v>
      </c>
      <c r="O198" s="114">
        <f t="shared" si="24"/>
        <v>2150</v>
      </c>
      <c r="P198" s="59">
        <v>430</v>
      </c>
      <c r="Q198" s="140">
        <f t="shared" si="23"/>
        <v>2838</v>
      </c>
      <c r="R198" s="142">
        <v>1.32</v>
      </c>
      <c r="S198" s="80"/>
      <c r="T198" s="92"/>
      <c r="U198" s="81"/>
      <c r="V198" s="4"/>
      <c r="W198" s="5">
        <v>0.9</v>
      </c>
      <c r="X198" s="6">
        <v>1.2</v>
      </c>
      <c r="Y198" s="7"/>
      <c r="Z198" s="199"/>
      <c r="AA198" s="211">
        <f t="shared" si="22"/>
        <v>0</v>
      </c>
      <c r="AB198" s="217">
        <f t="shared" si="25"/>
        <v>1702.8000000000002</v>
      </c>
    </row>
    <row r="199" spans="1:28" ht="15.75" customHeight="1">
      <c r="A199" s="332"/>
      <c r="B199" s="263"/>
      <c r="C199" s="263"/>
      <c r="D199" s="287" t="s">
        <v>460</v>
      </c>
      <c r="E199" s="287"/>
      <c r="F199" s="13"/>
      <c r="G199" s="13">
        <v>5</v>
      </c>
      <c r="H199" s="13" t="s">
        <v>99</v>
      </c>
      <c r="I199" s="13">
        <v>1</v>
      </c>
      <c r="J199" s="13" t="s">
        <v>100</v>
      </c>
      <c r="K199" s="63" t="s">
        <v>256</v>
      </c>
      <c r="L199" s="50" t="s">
        <v>77</v>
      </c>
      <c r="M199" s="66" t="s">
        <v>99</v>
      </c>
      <c r="N199" s="162">
        <v>4599</v>
      </c>
      <c r="O199" s="114">
        <f t="shared" si="24"/>
        <v>7500</v>
      </c>
      <c r="P199" s="59">
        <v>1500</v>
      </c>
      <c r="Q199" s="140">
        <f t="shared" si="23"/>
        <v>9300</v>
      </c>
      <c r="R199" s="142">
        <f>AVERAGE(V199:Y199)</f>
        <v>1.24</v>
      </c>
      <c r="S199" s="80"/>
      <c r="T199" s="92"/>
      <c r="U199" s="81"/>
      <c r="V199" s="4">
        <v>1.24</v>
      </c>
      <c r="W199" s="5"/>
      <c r="X199" s="6"/>
      <c r="Y199" s="7"/>
      <c r="Z199" s="199"/>
      <c r="AA199" s="211">
        <f t="shared" si="22"/>
        <v>0</v>
      </c>
      <c r="AB199" s="217">
        <f t="shared" si="25"/>
        <v>5702.76</v>
      </c>
    </row>
    <row r="200" spans="1:28" ht="15.75" customHeight="1">
      <c r="A200" s="332"/>
      <c r="B200" s="263"/>
      <c r="C200" s="263"/>
      <c r="D200" s="16" t="s">
        <v>53</v>
      </c>
      <c r="E200" s="16" t="s">
        <v>393</v>
      </c>
      <c r="F200" s="13"/>
      <c r="G200" s="13">
        <v>5</v>
      </c>
      <c r="H200" s="13" t="s">
        <v>99</v>
      </c>
      <c r="I200" s="13">
        <v>1</v>
      </c>
      <c r="J200" s="13" t="s">
        <v>100</v>
      </c>
      <c r="K200" s="63" t="s">
        <v>256</v>
      </c>
      <c r="L200" s="50" t="s">
        <v>77</v>
      </c>
      <c r="M200" s="66" t="s">
        <v>99</v>
      </c>
      <c r="N200" s="162">
        <v>3749</v>
      </c>
      <c r="O200" s="114">
        <f t="shared" si="24"/>
        <v>6250</v>
      </c>
      <c r="P200" s="59">
        <v>1250</v>
      </c>
      <c r="Q200" s="140">
        <f t="shared" si="23"/>
        <v>8250</v>
      </c>
      <c r="R200" s="142">
        <v>1.32</v>
      </c>
      <c r="S200" s="80"/>
      <c r="T200" s="92"/>
      <c r="U200" s="81"/>
      <c r="V200" s="4"/>
      <c r="W200" s="5"/>
      <c r="X200" s="6">
        <v>1.2</v>
      </c>
      <c r="Y200" s="7"/>
      <c r="Z200" s="199"/>
      <c r="AA200" s="211">
        <f t="shared" si="22"/>
        <v>0</v>
      </c>
      <c r="AB200" s="217">
        <f t="shared" si="25"/>
        <v>4948.68</v>
      </c>
    </row>
    <row r="201" spans="1:28" ht="15.75" customHeight="1">
      <c r="A201" s="332"/>
      <c r="B201" s="263"/>
      <c r="C201" s="263"/>
      <c r="D201" s="16" t="s">
        <v>16</v>
      </c>
      <c r="E201" s="16" t="s">
        <v>394</v>
      </c>
      <c r="F201" s="13"/>
      <c r="G201" s="13">
        <v>5</v>
      </c>
      <c r="H201" s="13" t="s">
        <v>99</v>
      </c>
      <c r="I201" s="13">
        <v>1</v>
      </c>
      <c r="J201" s="13" t="s">
        <v>100</v>
      </c>
      <c r="K201" s="63" t="s">
        <v>256</v>
      </c>
      <c r="L201" s="50" t="s">
        <v>77</v>
      </c>
      <c r="M201" s="66" t="s">
        <v>99</v>
      </c>
      <c r="N201" s="162">
        <f aca="true" t="shared" si="26" ref="N201:N264">O201/5*3</f>
        <v>2670</v>
      </c>
      <c r="O201" s="114">
        <f t="shared" si="24"/>
        <v>4450</v>
      </c>
      <c r="P201" s="59">
        <v>890</v>
      </c>
      <c r="Q201" s="140">
        <f t="shared" si="23"/>
        <v>11209.550000000001</v>
      </c>
      <c r="R201" s="142">
        <v>2.519</v>
      </c>
      <c r="S201" s="80"/>
      <c r="T201" s="92"/>
      <c r="U201" s="81"/>
      <c r="V201" s="4">
        <v>1.22</v>
      </c>
      <c r="W201" s="5"/>
      <c r="X201" s="6"/>
      <c r="Y201" s="7">
        <v>2.29</v>
      </c>
      <c r="Z201" s="199"/>
      <c r="AA201" s="211">
        <f t="shared" si="22"/>
        <v>0</v>
      </c>
      <c r="AB201" s="217">
        <f t="shared" si="25"/>
        <v>6725.7300000000005</v>
      </c>
    </row>
    <row r="202" spans="1:28" ht="15.75" customHeight="1">
      <c r="A202" s="332"/>
      <c r="B202" s="263"/>
      <c r="C202" s="263"/>
      <c r="D202" s="16" t="s">
        <v>480</v>
      </c>
      <c r="E202" s="16" t="s">
        <v>395</v>
      </c>
      <c r="F202" s="13"/>
      <c r="G202" s="13">
        <v>5</v>
      </c>
      <c r="H202" s="13" t="s">
        <v>99</v>
      </c>
      <c r="I202" s="13">
        <v>1</v>
      </c>
      <c r="J202" s="13" t="s">
        <v>100</v>
      </c>
      <c r="K202" s="63" t="s">
        <v>256</v>
      </c>
      <c r="L202" s="50" t="s">
        <v>77</v>
      </c>
      <c r="M202" s="66" t="s">
        <v>99</v>
      </c>
      <c r="N202" s="162">
        <f t="shared" si="26"/>
        <v>600</v>
      </c>
      <c r="O202" s="114">
        <f t="shared" si="24"/>
        <v>1000</v>
      </c>
      <c r="P202" s="59">
        <v>200</v>
      </c>
      <c r="Q202" s="140">
        <f t="shared" si="23"/>
        <v>3168</v>
      </c>
      <c r="R202" s="142">
        <v>3.168</v>
      </c>
      <c r="S202" s="80"/>
      <c r="T202" s="92"/>
      <c r="U202" s="81"/>
      <c r="V202" s="4">
        <v>2.07</v>
      </c>
      <c r="W202" s="5"/>
      <c r="X202" s="6">
        <v>2.88</v>
      </c>
      <c r="Y202" s="7"/>
      <c r="Z202" s="199"/>
      <c r="AA202" s="211">
        <f t="shared" si="22"/>
        <v>0</v>
      </c>
      <c r="AB202" s="217">
        <f t="shared" si="25"/>
        <v>1900.8000000000002</v>
      </c>
    </row>
    <row r="203" spans="1:28" ht="15.75" customHeight="1">
      <c r="A203" s="332"/>
      <c r="B203" s="263"/>
      <c r="C203" s="263"/>
      <c r="D203" s="16" t="s">
        <v>17</v>
      </c>
      <c r="E203" s="16" t="s">
        <v>396</v>
      </c>
      <c r="F203" s="13"/>
      <c r="G203" s="13">
        <v>0.5</v>
      </c>
      <c r="H203" s="13" t="s">
        <v>99</v>
      </c>
      <c r="I203" s="13">
        <v>1</v>
      </c>
      <c r="J203" s="13" t="s">
        <v>100</v>
      </c>
      <c r="K203" s="63" t="s">
        <v>256</v>
      </c>
      <c r="L203" s="50" t="s">
        <v>77</v>
      </c>
      <c r="M203" s="66" t="s">
        <v>99</v>
      </c>
      <c r="N203" s="162">
        <f t="shared" si="26"/>
        <v>21180</v>
      </c>
      <c r="O203" s="114">
        <f t="shared" si="24"/>
        <v>35300</v>
      </c>
      <c r="P203" s="59">
        <v>7060</v>
      </c>
      <c r="Q203" s="140">
        <f t="shared" si="23"/>
        <v>72223.79999999999</v>
      </c>
      <c r="R203" s="142">
        <v>2.046</v>
      </c>
      <c r="S203" s="80"/>
      <c r="T203" s="92"/>
      <c r="U203" s="81"/>
      <c r="V203" s="4">
        <v>0.92</v>
      </c>
      <c r="W203" s="5"/>
      <c r="X203" s="6"/>
      <c r="Y203" s="7">
        <v>1.86</v>
      </c>
      <c r="Z203" s="199"/>
      <c r="AA203" s="211">
        <f t="shared" si="22"/>
        <v>0</v>
      </c>
      <c r="AB203" s="217">
        <f t="shared" si="25"/>
        <v>43334.28</v>
      </c>
    </row>
    <row r="204" spans="1:28" ht="15.75" customHeight="1">
      <c r="A204" s="332"/>
      <c r="B204" s="263"/>
      <c r="C204" s="263"/>
      <c r="D204" s="16" t="s">
        <v>461</v>
      </c>
      <c r="E204" s="16" t="s">
        <v>397</v>
      </c>
      <c r="F204" s="46"/>
      <c r="G204" s="46">
        <v>1</v>
      </c>
      <c r="H204" s="46" t="s">
        <v>99</v>
      </c>
      <c r="I204" s="46">
        <v>1</v>
      </c>
      <c r="J204" s="13" t="s">
        <v>100</v>
      </c>
      <c r="K204" s="63" t="s">
        <v>256</v>
      </c>
      <c r="L204" s="50" t="s">
        <v>77</v>
      </c>
      <c r="M204" s="66" t="s">
        <v>99</v>
      </c>
      <c r="N204" s="162">
        <f t="shared" si="26"/>
        <v>2535</v>
      </c>
      <c r="O204" s="114">
        <f t="shared" si="24"/>
        <v>4225</v>
      </c>
      <c r="P204" s="59">
        <v>845</v>
      </c>
      <c r="Q204" s="140">
        <f t="shared" si="23"/>
        <v>8179.599999999999</v>
      </c>
      <c r="R204" s="142">
        <v>1.936</v>
      </c>
      <c r="S204" s="80"/>
      <c r="T204" s="92"/>
      <c r="U204" s="81"/>
      <c r="V204" s="4">
        <v>1.29</v>
      </c>
      <c r="W204" s="5"/>
      <c r="X204" s="6">
        <v>1.76</v>
      </c>
      <c r="Y204" s="7">
        <v>1.49</v>
      </c>
      <c r="Z204" s="199"/>
      <c r="AA204" s="211">
        <f t="shared" si="22"/>
        <v>0</v>
      </c>
      <c r="AB204" s="217">
        <f t="shared" si="25"/>
        <v>4907.76</v>
      </c>
    </row>
    <row r="205" spans="1:28" ht="15.75" customHeight="1">
      <c r="A205" s="332"/>
      <c r="B205" s="263"/>
      <c r="C205" s="263"/>
      <c r="D205" s="16" t="s">
        <v>18</v>
      </c>
      <c r="E205" s="16" t="s">
        <v>398</v>
      </c>
      <c r="F205" s="46"/>
      <c r="G205" s="46">
        <v>1</v>
      </c>
      <c r="H205" s="46" t="s">
        <v>99</v>
      </c>
      <c r="I205" s="46">
        <v>1</v>
      </c>
      <c r="J205" s="13" t="s">
        <v>100</v>
      </c>
      <c r="K205" s="63" t="s">
        <v>256</v>
      </c>
      <c r="L205" s="50" t="s">
        <v>77</v>
      </c>
      <c r="M205" s="66" t="s">
        <v>99</v>
      </c>
      <c r="N205" s="162">
        <f t="shared" si="26"/>
        <v>300</v>
      </c>
      <c r="O205" s="114">
        <f t="shared" si="24"/>
        <v>500</v>
      </c>
      <c r="P205" s="59">
        <v>100</v>
      </c>
      <c r="Q205" s="140">
        <f t="shared" si="23"/>
        <v>1622.5</v>
      </c>
      <c r="R205" s="142">
        <v>3.245</v>
      </c>
      <c r="S205" s="80"/>
      <c r="T205" s="92"/>
      <c r="U205" s="81"/>
      <c r="V205" s="4">
        <v>2.95</v>
      </c>
      <c r="W205" s="5"/>
      <c r="X205" s="6"/>
      <c r="Y205" s="7"/>
      <c r="Z205" s="199"/>
      <c r="AA205" s="211">
        <f t="shared" si="22"/>
        <v>0</v>
      </c>
      <c r="AB205" s="217">
        <f t="shared" si="25"/>
        <v>973.5</v>
      </c>
    </row>
    <row r="206" spans="1:28" ht="15.75" customHeight="1">
      <c r="A206" s="332"/>
      <c r="B206" s="263"/>
      <c r="C206" s="263"/>
      <c r="D206" s="16" t="s">
        <v>511</v>
      </c>
      <c r="E206" s="16" t="s">
        <v>364</v>
      </c>
      <c r="F206" s="46" t="s">
        <v>493</v>
      </c>
      <c r="G206" s="46">
        <v>0.5</v>
      </c>
      <c r="H206" s="46" t="s">
        <v>99</v>
      </c>
      <c r="I206" s="46">
        <v>1</v>
      </c>
      <c r="J206" s="13" t="s">
        <v>100</v>
      </c>
      <c r="K206" s="63" t="s">
        <v>256</v>
      </c>
      <c r="L206" s="50" t="s">
        <v>77</v>
      </c>
      <c r="M206" s="66" t="s">
        <v>99</v>
      </c>
      <c r="N206" s="162">
        <f t="shared" si="26"/>
        <v>300</v>
      </c>
      <c r="O206" s="114">
        <v>500</v>
      </c>
      <c r="P206" s="59">
        <v>41200</v>
      </c>
      <c r="Q206" s="140">
        <f t="shared" si="23"/>
        <v>3000</v>
      </c>
      <c r="R206" s="142">
        <v>6</v>
      </c>
      <c r="S206" s="80"/>
      <c r="T206" s="92"/>
      <c r="U206" s="81"/>
      <c r="V206" s="4">
        <v>0.108</v>
      </c>
      <c r="W206" s="5">
        <v>0.087951</v>
      </c>
      <c r="X206" s="6">
        <v>5.89</v>
      </c>
      <c r="Y206" s="7"/>
      <c r="Z206" s="199"/>
      <c r="AA206" s="211">
        <f t="shared" si="22"/>
        <v>0</v>
      </c>
      <c r="AB206" s="217">
        <f t="shared" si="25"/>
        <v>1800</v>
      </c>
    </row>
    <row r="207" spans="1:28" ht="15.75" customHeight="1">
      <c r="A207" s="332"/>
      <c r="B207" s="263"/>
      <c r="C207" s="263"/>
      <c r="D207" s="16" t="s">
        <v>24</v>
      </c>
      <c r="E207" s="16" t="s">
        <v>399</v>
      </c>
      <c r="F207" s="46"/>
      <c r="G207" s="46">
        <v>0.5</v>
      </c>
      <c r="H207" s="46" t="s">
        <v>99</v>
      </c>
      <c r="I207" s="46">
        <v>1</v>
      </c>
      <c r="J207" s="13" t="s">
        <v>100</v>
      </c>
      <c r="K207" s="63" t="s">
        <v>256</v>
      </c>
      <c r="L207" s="50" t="s">
        <v>77</v>
      </c>
      <c r="M207" s="66" t="s">
        <v>99</v>
      </c>
      <c r="N207" s="162">
        <f t="shared" si="26"/>
        <v>63</v>
      </c>
      <c r="O207" s="114">
        <f t="shared" si="24"/>
        <v>105</v>
      </c>
      <c r="P207" s="59">
        <v>21</v>
      </c>
      <c r="Q207" s="140">
        <f t="shared" si="23"/>
        <v>196.56</v>
      </c>
      <c r="R207" s="142">
        <f>AVERAGE(V207:Y207)</f>
        <v>1.872</v>
      </c>
      <c r="S207" s="80"/>
      <c r="T207" s="92"/>
      <c r="U207" s="81"/>
      <c r="V207" s="4">
        <v>1.872</v>
      </c>
      <c r="W207" s="5"/>
      <c r="X207" s="6"/>
      <c r="Y207" s="7"/>
      <c r="Z207" s="199"/>
      <c r="AA207" s="211">
        <f t="shared" si="22"/>
        <v>0</v>
      </c>
      <c r="AB207" s="217">
        <f t="shared" si="25"/>
        <v>117.936</v>
      </c>
    </row>
    <row r="208" spans="1:28" ht="15.75" customHeight="1">
      <c r="A208" s="332"/>
      <c r="B208" s="263"/>
      <c r="C208" s="263"/>
      <c r="D208" s="16" t="s">
        <v>25</v>
      </c>
      <c r="E208" s="16" t="s">
        <v>400</v>
      </c>
      <c r="F208" s="46"/>
      <c r="G208" s="46">
        <v>0.7</v>
      </c>
      <c r="H208" s="46" t="s">
        <v>168</v>
      </c>
      <c r="I208" s="46">
        <v>1</v>
      </c>
      <c r="J208" s="13" t="s">
        <v>100</v>
      </c>
      <c r="K208" s="63" t="s">
        <v>256</v>
      </c>
      <c r="L208" s="50" t="s">
        <v>77</v>
      </c>
      <c r="M208" s="66" t="s">
        <v>99</v>
      </c>
      <c r="N208" s="162">
        <f t="shared" si="26"/>
        <v>630</v>
      </c>
      <c r="O208" s="114">
        <f t="shared" si="24"/>
        <v>1050</v>
      </c>
      <c r="P208" s="59">
        <v>210</v>
      </c>
      <c r="Q208" s="140">
        <f t="shared" si="23"/>
        <v>4933.95</v>
      </c>
      <c r="R208" s="142">
        <v>4.699</v>
      </c>
      <c r="S208" s="80"/>
      <c r="T208" s="92"/>
      <c r="U208" s="81"/>
      <c r="V208" s="4">
        <v>4.272</v>
      </c>
      <c r="W208" s="5"/>
      <c r="X208" s="6"/>
      <c r="Y208" s="7"/>
      <c r="Z208" s="199"/>
      <c r="AA208" s="211">
        <f t="shared" si="22"/>
        <v>0</v>
      </c>
      <c r="AB208" s="217">
        <f t="shared" si="25"/>
        <v>2960.37</v>
      </c>
    </row>
    <row r="209" spans="1:28" ht="15.75" customHeight="1">
      <c r="A209" s="332"/>
      <c r="B209" s="263"/>
      <c r="C209" s="263"/>
      <c r="D209" s="16" t="s">
        <v>26</v>
      </c>
      <c r="E209" s="16" t="s">
        <v>401</v>
      </c>
      <c r="F209" s="46"/>
      <c r="G209" s="46">
        <v>6</v>
      </c>
      <c r="H209" s="46" t="s">
        <v>99</v>
      </c>
      <c r="I209" s="46">
        <v>1</v>
      </c>
      <c r="J209" s="13" t="s">
        <v>100</v>
      </c>
      <c r="K209" s="63" t="s">
        <v>256</v>
      </c>
      <c r="L209" s="50" t="s">
        <v>77</v>
      </c>
      <c r="M209" s="66" t="s">
        <v>99</v>
      </c>
      <c r="N209" s="162">
        <f t="shared" si="26"/>
        <v>270</v>
      </c>
      <c r="O209" s="114">
        <f t="shared" si="24"/>
        <v>450</v>
      </c>
      <c r="P209" s="59">
        <v>90</v>
      </c>
      <c r="Q209" s="140">
        <f t="shared" si="23"/>
        <v>6172.650000000001</v>
      </c>
      <c r="R209" s="142">
        <v>13.717</v>
      </c>
      <c r="S209" s="80"/>
      <c r="T209" s="92"/>
      <c r="U209" s="81"/>
      <c r="V209" s="4">
        <v>12.47</v>
      </c>
      <c r="W209" s="5"/>
      <c r="X209" s="6"/>
      <c r="Y209" s="7"/>
      <c r="Z209" s="199"/>
      <c r="AA209" s="211">
        <f t="shared" si="22"/>
        <v>0</v>
      </c>
      <c r="AB209" s="217">
        <f t="shared" si="25"/>
        <v>3703.59</v>
      </c>
    </row>
    <row r="210" spans="1:28" ht="15.75" customHeight="1" thickBot="1">
      <c r="A210" s="333"/>
      <c r="B210" s="263"/>
      <c r="C210" s="263"/>
      <c r="D210" s="16" t="s">
        <v>27</v>
      </c>
      <c r="E210" s="16" t="s">
        <v>402</v>
      </c>
      <c r="F210" s="46"/>
      <c r="G210" s="46">
        <v>1</v>
      </c>
      <c r="H210" s="46" t="s">
        <v>99</v>
      </c>
      <c r="I210" s="46">
        <v>1</v>
      </c>
      <c r="J210" s="13" t="s">
        <v>100</v>
      </c>
      <c r="K210" s="63" t="s">
        <v>256</v>
      </c>
      <c r="L210" s="50" t="s">
        <v>77</v>
      </c>
      <c r="M210" s="66" t="s">
        <v>99</v>
      </c>
      <c r="N210" s="162">
        <f t="shared" si="26"/>
        <v>150</v>
      </c>
      <c r="O210" s="114">
        <f t="shared" si="24"/>
        <v>250</v>
      </c>
      <c r="P210" s="59">
        <v>50</v>
      </c>
      <c r="Q210" s="140">
        <f t="shared" si="23"/>
        <v>822.25</v>
      </c>
      <c r="R210" s="142">
        <v>3.289</v>
      </c>
      <c r="S210" s="80"/>
      <c r="T210" s="92"/>
      <c r="U210" s="81"/>
      <c r="V210" s="4">
        <v>2.99</v>
      </c>
      <c r="W210" s="5"/>
      <c r="X210" s="6"/>
      <c r="Y210" s="7"/>
      <c r="Z210" s="199"/>
      <c r="AA210" s="211">
        <f t="shared" si="22"/>
        <v>0</v>
      </c>
      <c r="AB210" s="217">
        <f t="shared" si="25"/>
        <v>493.35</v>
      </c>
    </row>
    <row r="211" spans="1:28" ht="19.5" customHeight="1" thickBot="1">
      <c r="A211" s="252" t="s">
        <v>240</v>
      </c>
      <c r="B211" s="253"/>
      <c r="C211" s="253"/>
      <c r="D211" s="253"/>
      <c r="E211" s="253"/>
      <c r="F211" s="253"/>
      <c r="G211" s="253"/>
      <c r="H211" s="253"/>
      <c r="I211" s="253"/>
      <c r="J211" s="253"/>
      <c r="K211" s="253"/>
      <c r="L211" s="253"/>
      <c r="M211" s="253"/>
      <c r="N211" s="220"/>
      <c r="O211" s="168"/>
      <c r="P211" s="167"/>
      <c r="Q211" s="167"/>
      <c r="R211" s="168"/>
      <c r="S211" s="167"/>
      <c r="T211" s="167"/>
      <c r="U211" s="177"/>
      <c r="V211" s="177"/>
      <c r="W211" s="177"/>
      <c r="X211" s="177"/>
      <c r="Y211" s="177"/>
      <c r="Z211" s="198"/>
      <c r="AA211" s="208"/>
      <c r="AB211" s="218">
        <f>SUM(AB148:AB210)</f>
        <v>262110.84899999996</v>
      </c>
    </row>
    <row r="212" spans="1:28" ht="22.5">
      <c r="A212" s="331"/>
      <c r="B212" s="255"/>
      <c r="C212" s="255"/>
      <c r="D212" s="16" t="s">
        <v>462</v>
      </c>
      <c r="E212" s="16" t="s">
        <v>308</v>
      </c>
      <c r="F212" s="13"/>
      <c r="G212" s="13">
        <v>1</v>
      </c>
      <c r="H212" s="13" t="s">
        <v>168</v>
      </c>
      <c r="I212" s="13">
        <v>12</v>
      </c>
      <c r="J212" s="13" t="s">
        <v>100</v>
      </c>
      <c r="K212" s="63" t="s">
        <v>256</v>
      </c>
      <c r="L212" s="50" t="s">
        <v>77</v>
      </c>
      <c r="M212" s="66" t="s">
        <v>168</v>
      </c>
      <c r="N212" s="169">
        <f t="shared" si="26"/>
        <v>708</v>
      </c>
      <c r="O212" s="169">
        <f aca="true" t="shared" si="27" ref="O212:O223">P212*5</f>
        <v>1180</v>
      </c>
      <c r="P212" s="59">
        <v>236</v>
      </c>
      <c r="Q212" s="141">
        <f>R212*O212</f>
        <v>944</v>
      </c>
      <c r="R212" s="191">
        <v>0.8</v>
      </c>
      <c r="S212" s="80"/>
      <c r="T212" s="92"/>
      <c r="U212" s="81"/>
      <c r="V212" s="4"/>
      <c r="W212" s="5"/>
      <c r="X212" s="6">
        <v>0.721</v>
      </c>
      <c r="Y212" s="7"/>
      <c r="Z212" s="199"/>
      <c r="AA212" s="211">
        <f>Z212*N212</f>
        <v>0</v>
      </c>
      <c r="AB212" s="217">
        <f t="shared" si="25"/>
        <v>566.4</v>
      </c>
    </row>
    <row r="213" spans="1:28" ht="22.5">
      <c r="A213" s="332"/>
      <c r="B213" s="286"/>
      <c r="C213" s="286"/>
      <c r="D213" s="12" t="s">
        <v>463</v>
      </c>
      <c r="E213" s="12" t="s">
        <v>309</v>
      </c>
      <c r="F213" s="13"/>
      <c r="G213" s="13">
        <v>1</v>
      </c>
      <c r="H213" s="13" t="s">
        <v>168</v>
      </c>
      <c r="I213" s="13">
        <v>12</v>
      </c>
      <c r="J213" s="13" t="s">
        <v>100</v>
      </c>
      <c r="K213" s="63" t="s">
        <v>256</v>
      </c>
      <c r="L213" s="50" t="s">
        <v>77</v>
      </c>
      <c r="M213" s="66" t="s">
        <v>168</v>
      </c>
      <c r="N213" s="162">
        <f t="shared" si="26"/>
        <v>1008</v>
      </c>
      <c r="O213" s="114">
        <f t="shared" si="27"/>
        <v>1680</v>
      </c>
      <c r="P213" s="59">
        <v>336</v>
      </c>
      <c r="Q213" s="141">
        <f>R213*O213</f>
        <v>1617.84</v>
      </c>
      <c r="R213" s="139">
        <v>0.963</v>
      </c>
      <c r="S213" s="80"/>
      <c r="T213" s="92"/>
      <c r="U213" s="81"/>
      <c r="V213" s="4"/>
      <c r="W213" s="5"/>
      <c r="X213" s="6">
        <v>0.875</v>
      </c>
      <c r="Y213" s="7"/>
      <c r="Z213" s="199"/>
      <c r="AA213" s="211">
        <f>Z213*N213</f>
        <v>0</v>
      </c>
      <c r="AB213" s="217">
        <f t="shared" si="25"/>
        <v>970.704</v>
      </c>
    </row>
    <row r="214" spans="1:28" ht="15.75" customHeight="1">
      <c r="A214" s="176"/>
      <c r="B214" s="263"/>
      <c r="C214" s="263"/>
      <c r="D214" s="16" t="s">
        <v>46</v>
      </c>
      <c r="E214" s="16" t="s">
        <v>404</v>
      </c>
      <c r="F214" s="13"/>
      <c r="G214" s="13">
        <v>1</v>
      </c>
      <c r="H214" s="13" t="s">
        <v>99</v>
      </c>
      <c r="I214" s="13">
        <v>1</v>
      </c>
      <c r="J214" s="13" t="s">
        <v>100</v>
      </c>
      <c r="K214" s="63" t="s">
        <v>256</v>
      </c>
      <c r="L214" s="50" t="s">
        <v>77</v>
      </c>
      <c r="M214" s="66" t="s">
        <v>99</v>
      </c>
      <c r="N214" s="162">
        <f t="shared" si="26"/>
        <v>624</v>
      </c>
      <c r="O214" s="114">
        <f t="shared" si="27"/>
        <v>1040</v>
      </c>
      <c r="P214" s="59">
        <v>208</v>
      </c>
      <c r="Q214" s="141">
        <f>R214*O214</f>
        <v>1378</v>
      </c>
      <c r="R214" s="139">
        <v>1.325</v>
      </c>
      <c r="S214" s="80"/>
      <c r="T214" s="92"/>
      <c r="U214" s="81"/>
      <c r="V214" s="4">
        <v>1.204</v>
      </c>
      <c r="W214" s="5"/>
      <c r="X214" s="6"/>
      <c r="Y214" s="7"/>
      <c r="Z214" s="199"/>
      <c r="AA214" s="211">
        <f>Z214*N214</f>
        <v>0</v>
      </c>
      <c r="AB214" s="217">
        <f t="shared" si="25"/>
        <v>826.8</v>
      </c>
    </row>
    <row r="215" spans="1:28" ht="15.75" customHeight="1">
      <c r="A215" s="332"/>
      <c r="B215" s="263"/>
      <c r="C215" s="263"/>
      <c r="D215" s="16" t="s">
        <v>28</v>
      </c>
      <c r="E215" s="16" t="s">
        <v>405</v>
      </c>
      <c r="F215" s="13"/>
      <c r="G215" s="13">
        <v>1</v>
      </c>
      <c r="H215" s="13" t="s">
        <v>168</v>
      </c>
      <c r="I215" s="13">
        <v>1</v>
      </c>
      <c r="J215" s="13" t="s">
        <v>100</v>
      </c>
      <c r="K215" s="63" t="s">
        <v>256</v>
      </c>
      <c r="L215" s="50" t="s">
        <v>77</v>
      </c>
      <c r="M215" s="66" t="s">
        <v>168</v>
      </c>
      <c r="N215" s="162">
        <f t="shared" si="26"/>
        <v>1935</v>
      </c>
      <c r="O215" s="114">
        <f t="shared" si="27"/>
        <v>3225</v>
      </c>
      <c r="P215" s="59">
        <v>645</v>
      </c>
      <c r="Q215" s="141">
        <f>R215*O215</f>
        <v>3324.975</v>
      </c>
      <c r="R215" s="139">
        <v>1.031</v>
      </c>
      <c r="S215" s="80"/>
      <c r="T215" s="92"/>
      <c r="U215" s="81"/>
      <c r="V215" s="4">
        <v>0.937</v>
      </c>
      <c r="W215" s="5"/>
      <c r="X215" s="6"/>
      <c r="Y215" s="7"/>
      <c r="Z215" s="199"/>
      <c r="AA215" s="211">
        <f>Z215*N215</f>
        <v>0</v>
      </c>
      <c r="AB215" s="217">
        <f t="shared" si="25"/>
        <v>1994.985</v>
      </c>
    </row>
    <row r="216" spans="1:28" ht="15.75" customHeight="1" thickBot="1">
      <c r="A216" s="333"/>
      <c r="B216" s="264"/>
      <c r="C216" s="264"/>
      <c r="D216" s="16" t="s">
        <v>29</v>
      </c>
      <c r="E216" s="16" t="s">
        <v>406</v>
      </c>
      <c r="F216" s="13"/>
      <c r="G216" s="13">
        <v>1</v>
      </c>
      <c r="H216" s="13" t="s">
        <v>168</v>
      </c>
      <c r="I216" s="13">
        <v>1</v>
      </c>
      <c r="J216" s="13" t="s">
        <v>100</v>
      </c>
      <c r="K216" s="63" t="s">
        <v>256</v>
      </c>
      <c r="L216" s="50" t="s">
        <v>77</v>
      </c>
      <c r="M216" s="66" t="s">
        <v>168</v>
      </c>
      <c r="N216" s="162">
        <f t="shared" si="26"/>
        <v>1335</v>
      </c>
      <c r="O216" s="114">
        <f t="shared" si="27"/>
        <v>2225</v>
      </c>
      <c r="P216" s="59">
        <v>445</v>
      </c>
      <c r="Q216" s="141">
        <f>R216*O216</f>
        <v>2293.975</v>
      </c>
      <c r="R216" s="139">
        <v>1.031</v>
      </c>
      <c r="S216" s="80"/>
      <c r="T216" s="92"/>
      <c r="U216" s="81"/>
      <c r="V216" s="4">
        <v>0.937</v>
      </c>
      <c r="W216" s="5"/>
      <c r="X216" s="6"/>
      <c r="Y216" s="7"/>
      <c r="Z216" s="199"/>
      <c r="AA216" s="211">
        <f>Z216*N216</f>
        <v>0</v>
      </c>
      <c r="AB216" s="217">
        <f t="shared" si="25"/>
        <v>1376.385</v>
      </c>
    </row>
    <row r="217" spans="1:28" ht="20.25" customHeight="1" thickBot="1">
      <c r="A217" s="252" t="s">
        <v>241</v>
      </c>
      <c r="B217" s="253"/>
      <c r="C217" s="253"/>
      <c r="D217" s="253"/>
      <c r="E217" s="253"/>
      <c r="F217" s="253"/>
      <c r="G217" s="253"/>
      <c r="H217" s="253"/>
      <c r="I217" s="253"/>
      <c r="J217" s="253"/>
      <c r="K217" s="253"/>
      <c r="L217" s="253"/>
      <c r="M217" s="253"/>
      <c r="N217" s="220"/>
      <c r="O217" s="168"/>
      <c r="P217" s="167"/>
      <c r="Q217" s="167"/>
      <c r="R217" s="168"/>
      <c r="S217" s="167"/>
      <c r="T217" s="167"/>
      <c r="U217" s="177"/>
      <c r="V217" s="177"/>
      <c r="W217" s="177"/>
      <c r="X217" s="177"/>
      <c r="Y217" s="177"/>
      <c r="Z217" s="198"/>
      <c r="AA217" s="208"/>
      <c r="AB217" s="218">
        <f>SUM(AB212:AB216)</f>
        <v>5735.273999999999</v>
      </c>
    </row>
    <row r="218" spans="1:28" ht="15.75" customHeight="1">
      <c r="A218" s="331"/>
      <c r="B218" s="377"/>
      <c r="C218" s="377"/>
      <c r="D218" s="29" t="s">
        <v>170</v>
      </c>
      <c r="E218" s="29" t="s">
        <v>407</v>
      </c>
      <c r="F218" s="21"/>
      <c r="G218" s="21">
        <v>1</v>
      </c>
      <c r="H218" s="21" t="s">
        <v>168</v>
      </c>
      <c r="I218" s="21">
        <v>12</v>
      </c>
      <c r="J218" s="21" t="s">
        <v>100</v>
      </c>
      <c r="K218" s="22" t="s">
        <v>256</v>
      </c>
      <c r="L218" s="100" t="s">
        <v>77</v>
      </c>
      <c r="M218" s="103" t="s">
        <v>168</v>
      </c>
      <c r="N218" s="169">
        <f t="shared" si="26"/>
        <v>27000</v>
      </c>
      <c r="O218" s="169">
        <f t="shared" si="27"/>
        <v>45000</v>
      </c>
      <c r="P218" s="61">
        <v>9000</v>
      </c>
      <c r="Q218" s="140">
        <f>R218*O218</f>
        <v>85500</v>
      </c>
      <c r="R218" s="191">
        <v>1.9</v>
      </c>
      <c r="S218" s="80"/>
      <c r="T218" s="92"/>
      <c r="U218" s="81"/>
      <c r="V218" s="4">
        <v>1.44</v>
      </c>
      <c r="W218" s="5"/>
      <c r="X218" s="6"/>
      <c r="Y218" s="7">
        <v>1.21</v>
      </c>
      <c r="Z218" s="199"/>
      <c r="AA218" s="211">
        <f>Z218*N218</f>
        <v>0</v>
      </c>
      <c r="AB218" s="217">
        <f t="shared" si="25"/>
        <v>51300</v>
      </c>
    </row>
    <row r="219" spans="1:28" ht="15.75" customHeight="1">
      <c r="A219" s="332"/>
      <c r="B219" s="263"/>
      <c r="C219" s="263"/>
      <c r="D219" s="292" t="s">
        <v>171</v>
      </c>
      <c r="E219" s="292" t="s">
        <v>408</v>
      </c>
      <c r="F219" s="13"/>
      <c r="G219" s="13">
        <v>1</v>
      </c>
      <c r="H219" s="13" t="s">
        <v>168</v>
      </c>
      <c r="I219" s="13">
        <v>12</v>
      </c>
      <c r="J219" s="13" t="s">
        <v>100</v>
      </c>
      <c r="K219" s="14" t="s">
        <v>256</v>
      </c>
      <c r="L219" s="100" t="s">
        <v>77</v>
      </c>
      <c r="M219" s="103" t="s">
        <v>168</v>
      </c>
      <c r="N219" s="162">
        <f t="shared" si="26"/>
        <v>3000</v>
      </c>
      <c r="O219" s="114">
        <f t="shared" si="27"/>
        <v>5000</v>
      </c>
      <c r="P219" s="59">
        <v>1000</v>
      </c>
      <c r="Q219" s="140">
        <f aca="true" t="shared" si="28" ref="Q219:Q237">R219*O219</f>
        <v>10750</v>
      </c>
      <c r="R219" s="139">
        <v>2.15</v>
      </c>
      <c r="S219" s="76"/>
      <c r="T219" s="92"/>
      <c r="U219" s="77"/>
      <c r="V219" s="4"/>
      <c r="W219" s="5"/>
      <c r="X219" s="6"/>
      <c r="Y219" s="7"/>
      <c r="Z219" s="199"/>
      <c r="AA219" s="211">
        <f aca="true" t="shared" si="29" ref="AA219:AA237">Z219*N219</f>
        <v>0</v>
      </c>
      <c r="AB219" s="217">
        <f t="shared" si="25"/>
        <v>6450</v>
      </c>
    </row>
    <row r="220" spans="1:28" ht="15.75" customHeight="1">
      <c r="A220" s="332"/>
      <c r="B220" s="263"/>
      <c r="C220" s="263"/>
      <c r="D220" s="310"/>
      <c r="E220" s="310"/>
      <c r="F220" s="13"/>
      <c r="G220" s="13">
        <v>5</v>
      </c>
      <c r="H220" s="13" t="s">
        <v>168</v>
      </c>
      <c r="I220" s="13">
        <v>1</v>
      </c>
      <c r="J220" s="13" t="s">
        <v>100</v>
      </c>
      <c r="K220" s="14" t="s">
        <v>256</v>
      </c>
      <c r="L220" s="100" t="s">
        <v>77</v>
      </c>
      <c r="M220" s="103" t="s">
        <v>168</v>
      </c>
      <c r="N220" s="162">
        <f t="shared" si="26"/>
        <v>4500</v>
      </c>
      <c r="O220" s="114">
        <f t="shared" si="27"/>
        <v>7500</v>
      </c>
      <c r="P220" s="59">
        <v>1500</v>
      </c>
      <c r="Q220" s="140">
        <f t="shared" si="28"/>
        <v>15750</v>
      </c>
      <c r="R220" s="139">
        <v>2.1</v>
      </c>
      <c r="S220" s="82"/>
      <c r="T220" s="82"/>
      <c r="U220" s="82"/>
      <c r="V220" s="4"/>
      <c r="W220" s="5"/>
      <c r="X220" s="6"/>
      <c r="Y220" s="7">
        <v>1.33</v>
      </c>
      <c r="Z220" s="199"/>
      <c r="AA220" s="211">
        <f t="shared" si="29"/>
        <v>0</v>
      </c>
      <c r="AB220" s="217">
        <f t="shared" si="25"/>
        <v>9450</v>
      </c>
    </row>
    <row r="221" spans="1:28" ht="15.75" customHeight="1">
      <c r="A221" s="332"/>
      <c r="B221" s="263"/>
      <c r="C221" s="263"/>
      <c r="D221" s="293" t="s">
        <v>523</v>
      </c>
      <c r="E221" s="293" t="s">
        <v>524</v>
      </c>
      <c r="F221" s="13"/>
      <c r="G221" s="13">
        <v>1</v>
      </c>
      <c r="H221" s="13" t="s">
        <v>168</v>
      </c>
      <c r="I221" s="13">
        <v>12</v>
      </c>
      <c r="J221" s="13" t="s">
        <v>100</v>
      </c>
      <c r="K221" s="14" t="s">
        <v>256</v>
      </c>
      <c r="L221" s="100" t="s">
        <v>77</v>
      </c>
      <c r="M221" s="103" t="s">
        <v>168</v>
      </c>
      <c r="N221" s="162">
        <f t="shared" si="26"/>
        <v>21000</v>
      </c>
      <c r="O221" s="114">
        <f>P222*5</f>
        <v>35000</v>
      </c>
      <c r="P221" s="124"/>
      <c r="Q221" s="140">
        <f>R221*O221</f>
        <v>140000</v>
      </c>
      <c r="R221" s="139">
        <v>4</v>
      </c>
      <c r="S221" s="88"/>
      <c r="T221" s="82"/>
      <c r="U221" s="88"/>
      <c r="V221" s="4"/>
      <c r="W221" s="5"/>
      <c r="X221" s="6"/>
      <c r="Y221" s="7"/>
      <c r="Z221" s="199"/>
      <c r="AA221" s="211">
        <f t="shared" si="29"/>
        <v>0</v>
      </c>
      <c r="AB221" s="217">
        <f t="shared" si="25"/>
        <v>84000</v>
      </c>
    </row>
    <row r="222" spans="1:28" ht="13.5" customHeight="1">
      <c r="A222" s="332"/>
      <c r="B222" s="263"/>
      <c r="C222" s="263"/>
      <c r="D222" s="287"/>
      <c r="E222" s="287"/>
      <c r="F222" s="13"/>
      <c r="G222" s="13">
        <v>5</v>
      </c>
      <c r="H222" s="13" t="s">
        <v>168</v>
      </c>
      <c r="I222" s="13">
        <v>1</v>
      </c>
      <c r="J222" s="13" t="s">
        <v>100</v>
      </c>
      <c r="K222" s="14" t="s">
        <v>256</v>
      </c>
      <c r="L222" s="100" t="s">
        <v>77</v>
      </c>
      <c r="M222" s="103" t="s">
        <v>168</v>
      </c>
      <c r="N222" s="162">
        <f t="shared" si="26"/>
        <v>21000</v>
      </c>
      <c r="O222" s="114">
        <v>35000</v>
      </c>
      <c r="P222" s="124">
        <v>7000</v>
      </c>
      <c r="Q222" s="140">
        <f>R222*O222</f>
        <v>138250</v>
      </c>
      <c r="R222" s="139">
        <v>3.95</v>
      </c>
      <c r="S222" s="76"/>
      <c r="T222" s="92"/>
      <c r="U222" s="77"/>
      <c r="V222" s="4">
        <v>2.95</v>
      </c>
      <c r="W222" s="5"/>
      <c r="X222" s="6"/>
      <c r="Y222" s="7"/>
      <c r="Z222" s="199"/>
      <c r="AA222" s="211">
        <f t="shared" si="29"/>
        <v>0</v>
      </c>
      <c r="AB222" s="217">
        <f t="shared" si="25"/>
        <v>82950</v>
      </c>
    </row>
    <row r="223" spans="1:28" ht="15.75" customHeight="1">
      <c r="A223" s="332"/>
      <c r="B223" s="263"/>
      <c r="C223" s="263"/>
      <c r="D223" s="292" t="s">
        <v>521</v>
      </c>
      <c r="E223" s="292" t="s">
        <v>522</v>
      </c>
      <c r="F223" s="13"/>
      <c r="G223" s="13">
        <v>0.5</v>
      </c>
      <c r="H223" s="13" t="s">
        <v>168</v>
      </c>
      <c r="I223" s="13">
        <v>12</v>
      </c>
      <c r="J223" s="13" t="s">
        <v>100</v>
      </c>
      <c r="K223" s="14" t="s">
        <v>256</v>
      </c>
      <c r="L223" s="100" t="s">
        <v>77</v>
      </c>
      <c r="M223" s="103" t="s">
        <v>168</v>
      </c>
      <c r="N223" s="162">
        <f t="shared" si="26"/>
        <v>34800</v>
      </c>
      <c r="O223" s="114">
        <f t="shared" si="27"/>
        <v>58000</v>
      </c>
      <c r="P223" s="124">
        <v>11600</v>
      </c>
      <c r="Q223" s="140">
        <f t="shared" si="28"/>
        <v>290000</v>
      </c>
      <c r="R223" s="139">
        <v>5</v>
      </c>
      <c r="S223" s="82"/>
      <c r="T223" s="82"/>
      <c r="U223" s="82"/>
      <c r="V223" s="4"/>
      <c r="W223" s="5">
        <v>2.49</v>
      </c>
      <c r="X223" s="6">
        <v>2.89</v>
      </c>
      <c r="Y223" s="7">
        <v>2.69</v>
      </c>
      <c r="Z223" s="199"/>
      <c r="AA223" s="211">
        <f t="shared" si="29"/>
        <v>0</v>
      </c>
      <c r="AB223" s="217">
        <f t="shared" si="25"/>
        <v>174000</v>
      </c>
    </row>
    <row r="224" spans="1:28" ht="15.75" customHeight="1">
      <c r="A224" s="332"/>
      <c r="B224" s="263"/>
      <c r="C224" s="263"/>
      <c r="D224" s="293"/>
      <c r="E224" s="293"/>
      <c r="F224" s="13"/>
      <c r="G224" s="13">
        <v>1</v>
      </c>
      <c r="H224" s="13" t="s">
        <v>168</v>
      </c>
      <c r="I224" s="13">
        <v>12</v>
      </c>
      <c r="J224" s="13" t="s">
        <v>100</v>
      </c>
      <c r="K224" s="14" t="s">
        <v>256</v>
      </c>
      <c r="L224" s="100" t="s">
        <v>77</v>
      </c>
      <c r="M224" s="103" t="s">
        <v>168</v>
      </c>
      <c r="N224" s="162">
        <f t="shared" si="26"/>
        <v>21000</v>
      </c>
      <c r="O224" s="114">
        <f>P225*5</f>
        <v>35000</v>
      </c>
      <c r="P224" s="124"/>
      <c r="Q224" s="140">
        <f>R224*O224</f>
        <v>154000</v>
      </c>
      <c r="R224" s="139">
        <v>4.4</v>
      </c>
      <c r="S224" s="88"/>
      <c r="T224" s="82"/>
      <c r="U224" s="88"/>
      <c r="V224" s="4"/>
      <c r="W224" s="5"/>
      <c r="X224" s="6"/>
      <c r="Y224" s="7"/>
      <c r="Z224" s="199"/>
      <c r="AA224" s="211">
        <f t="shared" si="29"/>
        <v>0</v>
      </c>
      <c r="AB224" s="217">
        <f t="shared" si="25"/>
        <v>92400.00000000001</v>
      </c>
    </row>
    <row r="225" spans="1:28" ht="13.5" customHeight="1">
      <c r="A225" s="332"/>
      <c r="B225" s="263"/>
      <c r="C225" s="263"/>
      <c r="D225" s="287"/>
      <c r="E225" s="287"/>
      <c r="F225" s="13"/>
      <c r="G225" s="13">
        <v>5</v>
      </c>
      <c r="H225" s="13" t="s">
        <v>168</v>
      </c>
      <c r="I225" s="13">
        <v>1</v>
      </c>
      <c r="J225" s="13" t="s">
        <v>100</v>
      </c>
      <c r="K225" s="14" t="s">
        <v>256</v>
      </c>
      <c r="L225" s="100" t="s">
        <v>77</v>
      </c>
      <c r="M225" s="103" t="s">
        <v>168</v>
      </c>
      <c r="N225" s="162">
        <v>20999</v>
      </c>
      <c r="O225" s="114">
        <v>35000</v>
      </c>
      <c r="P225" s="124">
        <v>7000</v>
      </c>
      <c r="Q225" s="140">
        <f>R225*O225</f>
        <v>182000</v>
      </c>
      <c r="R225" s="139">
        <v>5.2</v>
      </c>
      <c r="S225" s="76"/>
      <c r="T225" s="92"/>
      <c r="U225" s="77"/>
      <c r="V225" s="4">
        <v>2.95</v>
      </c>
      <c r="W225" s="5"/>
      <c r="X225" s="6"/>
      <c r="Y225" s="7"/>
      <c r="Z225" s="199"/>
      <c r="AA225" s="211">
        <f t="shared" si="29"/>
        <v>0</v>
      </c>
      <c r="AB225" s="217">
        <f t="shared" si="25"/>
        <v>109194.8</v>
      </c>
    </row>
    <row r="226" spans="1:28" ht="15.75" customHeight="1">
      <c r="A226" s="332"/>
      <c r="B226" s="263"/>
      <c r="C226" s="263"/>
      <c r="D226" s="16" t="s">
        <v>0</v>
      </c>
      <c r="E226" s="16" t="s">
        <v>530</v>
      </c>
      <c r="F226" s="13"/>
      <c r="G226" s="13">
        <v>1</v>
      </c>
      <c r="H226" s="13" t="s">
        <v>168</v>
      </c>
      <c r="I226" s="13">
        <v>1</v>
      </c>
      <c r="J226" s="13" t="s">
        <v>100</v>
      </c>
      <c r="K226" s="14" t="s">
        <v>256</v>
      </c>
      <c r="L226" s="100" t="s">
        <v>77</v>
      </c>
      <c r="M226" s="103" t="s">
        <v>168</v>
      </c>
      <c r="N226" s="162">
        <v>2864</v>
      </c>
      <c r="O226" s="121">
        <f>P226*5</f>
        <v>4775</v>
      </c>
      <c r="P226" s="61">
        <v>955</v>
      </c>
      <c r="Q226" s="140">
        <f t="shared" si="28"/>
        <v>14496.9</v>
      </c>
      <c r="R226" s="129">
        <v>3.036</v>
      </c>
      <c r="S226" s="76"/>
      <c r="T226" s="92"/>
      <c r="U226" s="77"/>
      <c r="V226" s="4"/>
      <c r="W226" s="5">
        <v>2</v>
      </c>
      <c r="X226" s="6"/>
      <c r="Y226" s="7">
        <v>2.76</v>
      </c>
      <c r="Z226" s="199"/>
      <c r="AA226" s="211">
        <f t="shared" si="29"/>
        <v>0</v>
      </c>
      <c r="AB226" s="217">
        <f t="shared" si="25"/>
        <v>8695.104</v>
      </c>
    </row>
    <row r="227" spans="1:28" ht="15.75" customHeight="1">
      <c r="A227" s="332"/>
      <c r="B227" s="263"/>
      <c r="C227" s="263"/>
      <c r="D227" s="16" t="s">
        <v>76</v>
      </c>
      <c r="E227" s="16" t="s">
        <v>409</v>
      </c>
      <c r="F227" s="38" t="s">
        <v>494</v>
      </c>
      <c r="G227" s="38">
        <v>2.4</v>
      </c>
      <c r="H227" s="38" t="s">
        <v>99</v>
      </c>
      <c r="I227" s="13">
        <v>1</v>
      </c>
      <c r="J227" s="13" t="s">
        <v>100</v>
      </c>
      <c r="K227" s="14" t="s">
        <v>256</v>
      </c>
      <c r="L227" s="100" t="s">
        <v>77</v>
      </c>
      <c r="M227" s="103" t="s">
        <v>99</v>
      </c>
      <c r="N227" s="162">
        <f t="shared" si="26"/>
        <v>957</v>
      </c>
      <c r="O227" s="114">
        <f>P227*5</f>
        <v>1595</v>
      </c>
      <c r="P227" s="59">
        <v>319</v>
      </c>
      <c r="Q227" s="140">
        <f t="shared" si="28"/>
        <v>8294</v>
      </c>
      <c r="R227" s="139">
        <v>5.2</v>
      </c>
      <c r="S227" s="82"/>
      <c r="T227" s="82"/>
      <c r="U227" s="82"/>
      <c r="V227" s="4"/>
      <c r="W227" s="5">
        <v>3.266</v>
      </c>
      <c r="X227" s="6" t="s">
        <v>60</v>
      </c>
      <c r="Y227" s="7">
        <v>3.7333</v>
      </c>
      <c r="Z227" s="199"/>
      <c r="AA227" s="211">
        <f t="shared" si="29"/>
        <v>0</v>
      </c>
      <c r="AB227" s="217">
        <f t="shared" si="25"/>
        <v>4976.400000000001</v>
      </c>
    </row>
    <row r="228" spans="1:28" ht="45">
      <c r="A228" s="332"/>
      <c r="B228" s="272" t="s">
        <v>174</v>
      </c>
      <c r="C228" s="272" t="s">
        <v>254</v>
      </c>
      <c r="D228" s="12" t="s">
        <v>467</v>
      </c>
      <c r="E228" s="12" t="s">
        <v>410</v>
      </c>
      <c r="F228" s="38" t="s">
        <v>495</v>
      </c>
      <c r="G228" s="38">
        <v>3</v>
      </c>
      <c r="H228" s="38" t="s">
        <v>99</v>
      </c>
      <c r="I228" s="13">
        <v>1</v>
      </c>
      <c r="J228" s="13" t="s">
        <v>100</v>
      </c>
      <c r="K228" s="14" t="s">
        <v>256</v>
      </c>
      <c r="L228" s="50" t="s">
        <v>77</v>
      </c>
      <c r="M228" s="50" t="s">
        <v>99</v>
      </c>
      <c r="N228" s="162">
        <f t="shared" si="26"/>
        <v>120</v>
      </c>
      <c r="O228" s="154">
        <v>200</v>
      </c>
      <c r="P228" s="59" t="s">
        <v>221</v>
      </c>
      <c r="Q228" s="140">
        <f t="shared" si="28"/>
        <v>1870</v>
      </c>
      <c r="R228" s="139">
        <v>9.35</v>
      </c>
      <c r="S228" s="82"/>
      <c r="T228" s="82"/>
      <c r="U228" s="82"/>
      <c r="V228" s="4"/>
      <c r="W228" s="5">
        <v>3.066</v>
      </c>
      <c r="X228" s="6" t="s">
        <v>61</v>
      </c>
      <c r="Y228" s="7"/>
      <c r="Z228" s="199"/>
      <c r="AA228" s="211">
        <f t="shared" si="29"/>
        <v>0</v>
      </c>
      <c r="AB228" s="217">
        <f t="shared" si="25"/>
        <v>1122</v>
      </c>
    </row>
    <row r="229" spans="1:28" ht="45">
      <c r="A229" s="332"/>
      <c r="B229" s="372"/>
      <c r="C229" s="273"/>
      <c r="D229" s="12" t="s">
        <v>466</v>
      </c>
      <c r="E229" s="12" t="s">
        <v>310</v>
      </c>
      <c r="F229" s="38"/>
      <c r="G229" s="38">
        <v>5</v>
      </c>
      <c r="H229" s="38" t="s">
        <v>99</v>
      </c>
      <c r="I229" s="13">
        <v>1</v>
      </c>
      <c r="J229" s="13" t="s">
        <v>100</v>
      </c>
      <c r="K229" s="14" t="s">
        <v>256</v>
      </c>
      <c r="L229" s="14" t="s">
        <v>77</v>
      </c>
      <c r="M229" s="14" t="s">
        <v>99</v>
      </c>
      <c r="N229" s="162">
        <f t="shared" si="26"/>
        <v>4548</v>
      </c>
      <c r="O229" s="114">
        <f aca="true" t="shared" si="30" ref="O229:O237">P229*5</f>
        <v>7580</v>
      </c>
      <c r="P229" s="59">
        <v>1516</v>
      </c>
      <c r="Q229" s="140">
        <f t="shared" si="28"/>
        <v>31836</v>
      </c>
      <c r="R229" s="139">
        <v>4.2</v>
      </c>
      <c r="S229" s="14"/>
      <c r="T229" s="14"/>
      <c r="U229" s="14"/>
      <c r="V229" s="4">
        <v>2</v>
      </c>
      <c r="W229" s="5"/>
      <c r="X229" s="6">
        <v>2.82</v>
      </c>
      <c r="Y229" s="7">
        <v>7.99</v>
      </c>
      <c r="Z229" s="199"/>
      <c r="AA229" s="211">
        <f t="shared" si="29"/>
        <v>0</v>
      </c>
      <c r="AB229" s="217">
        <f t="shared" si="25"/>
        <v>19101.600000000002</v>
      </c>
    </row>
    <row r="230" spans="1:28" ht="15.75" customHeight="1">
      <c r="A230" s="332"/>
      <c r="B230" s="371"/>
      <c r="C230" s="371"/>
      <c r="D230" s="12" t="s">
        <v>172</v>
      </c>
      <c r="E230" s="12" t="s">
        <v>411</v>
      </c>
      <c r="F230" s="38"/>
      <c r="G230" s="38">
        <v>5</v>
      </c>
      <c r="H230" s="38" t="s">
        <v>99</v>
      </c>
      <c r="I230" s="13">
        <v>1</v>
      </c>
      <c r="J230" s="13" t="s">
        <v>100</v>
      </c>
      <c r="K230" s="14" t="s">
        <v>256</v>
      </c>
      <c r="L230" s="14" t="s">
        <v>77</v>
      </c>
      <c r="M230" s="14" t="s">
        <v>99</v>
      </c>
      <c r="N230" s="162">
        <f t="shared" si="26"/>
        <v>138</v>
      </c>
      <c r="O230" s="114">
        <f t="shared" si="30"/>
        <v>230</v>
      </c>
      <c r="P230" s="59">
        <v>46</v>
      </c>
      <c r="Q230" s="140">
        <f t="shared" si="28"/>
        <v>1091.3500000000001</v>
      </c>
      <c r="R230" s="139">
        <f>AVERAGE(V230:Y230)</f>
        <v>4.745</v>
      </c>
      <c r="S230" s="76"/>
      <c r="T230" s="92"/>
      <c r="U230" s="77"/>
      <c r="V230" s="4"/>
      <c r="W230" s="5"/>
      <c r="X230" s="6">
        <v>1.94</v>
      </c>
      <c r="Y230" s="7">
        <v>7.55</v>
      </c>
      <c r="Z230" s="199"/>
      <c r="AA230" s="211">
        <f t="shared" si="29"/>
        <v>0</v>
      </c>
      <c r="AB230" s="217">
        <f t="shared" si="25"/>
        <v>654.8100000000001</v>
      </c>
    </row>
    <row r="231" spans="1:28" ht="45">
      <c r="A231" s="332"/>
      <c r="B231" s="263"/>
      <c r="C231" s="263"/>
      <c r="D231" s="16" t="s">
        <v>468</v>
      </c>
      <c r="E231" s="16" t="s">
        <v>311</v>
      </c>
      <c r="F231" s="46"/>
      <c r="G231" s="46">
        <v>1</v>
      </c>
      <c r="H231" s="46" t="s">
        <v>99</v>
      </c>
      <c r="I231" s="46">
        <v>1</v>
      </c>
      <c r="J231" s="46" t="s">
        <v>100</v>
      </c>
      <c r="K231" s="14" t="s">
        <v>256</v>
      </c>
      <c r="L231" s="50" t="s">
        <v>77</v>
      </c>
      <c r="M231" s="50" t="s">
        <v>99</v>
      </c>
      <c r="N231" s="162">
        <f t="shared" si="26"/>
        <v>2556</v>
      </c>
      <c r="O231" s="114">
        <f t="shared" si="30"/>
        <v>4260</v>
      </c>
      <c r="P231" s="59">
        <v>852</v>
      </c>
      <c r="Q231" s="140">
        <f t="shared" si="28"/>
        <v>7591.32</v>
      </c>
      <c r="R231" s="139">
        <v>1.782</v>
      </c>
      <c r="S231" s="47"/>
      <c r="T231" s="47"/>
      <c r="U231" s="47"/>
      <c r="V231" s="4">
        <v>1.325</v>
      </c>
      <c r="W231" s="5">
        <v>1.2276</v>
      </c>
      <c r="X231" s="6">
        <v>1.62</v>
      </c>
      <c r="Y231" s="7">
        <v>1.49</v>
      </c>
      <c r="Z231" s="199"/>
      <c r="AA231" s="211">
        <f t="shared" si="29"/>
        <v>0</v>
      </c>
      <c r="AB231" s="217">
        <f t="shared" si="25"/>
        <v>4554.792</v>
      </c>
    </row>
    <row r="232" spans="1:28" ht="15.75" customHeight="1">
      <c r="A232" s="332"/>
      <c r="B232" s="263"/>
      <c r="C232" s="263"/>
      <c r="D232" s="16" t="s">
        <v>211</v>
      </c>
      <c r="E232" s="16" t="s">
        <v>412</v>
      </c>
      <c r="F232" s="46"/>
      <c r="G232" s="46">
        <v>5</v>
      </c>
      <c r="H232" s="46" t="s">
        <v>168</v>
      </c>
      <c r="I232" s="46">
        <v>1</v>
      </c>
      <c r="J232" s="46" t="s">
        <v>100</v>
      </c>
      <c r="K232" s="14" t="s">
        <v>256</v>
      </c>
      <c r="L232" s="14" t="s">
        <v>77</v>
      </c>
      <c r="M232" s="14" t="s">
        <v>168</v>
      </c>
      <c r="N232" s="162">
        <f t="shared" si="26"/>
        <v>50100</v>
      </c>
      <c r="O232" s="114">
        <f t="shared" si="30"/>
        <v>83500</v>
      </c>
      <c r="P232" s="59">
        <v>16700</v>
      </c>
      <c r="Q232" s="140">
        <f t="shared" si="28"/>
        <v>233799.99999999997</v>
      </c>
      <c r="R232" s="139">
        <v>2.8</v>
      </c>
      <c r="S232" s="47"/>
      <c r="T232" s="47"/>
      <c r="U232" s="47"/>
      <c r="V232" s="4"/>
      <c r="W232" s="5">
        <v>1.65</v>
      </c>
      <c r="X232" s="6">
        <v>2.02</v>
      </c>
      <c r="Y232" s="7">
        <v>2.19</v>
      </c>
      <c r="Z232" s="199"/>
      <c r="AA232" s="211">
        <f t="shared" si="29"/>
        <v>0</v>
      </c>
      <c r="AB232" s="217">
        <f t="shared" si="25"/>
        <v>140280</v>
      </c>
    </row>
    <row r="233" spans="1:28" ht="15.75" customHeight="1">
      <c r="A233" s="332"/>
      <c r="B233" s="263"/>
      <c r="C233" s="263"/>
      <c r="D233" s="16" t="s">
        <v>469</v>
      </c>
      <c r="E233" s="16" t="s">
        <v>413</v>
      </c>
      <c r="F233" s="46"/>
      <c r="G233" s="46">
        <v>1</v>
      </c>
      <c r="H233" s="46" t="s">
        <v>168</v>
      </c>
      <c r="I233" s="46">
        <v>12</v>
      </c>
      <c r="J233" s="46" t="s">
        <v>100</v>
      </c>
      <c r="K233" s="14" t="s">
        <v>256</v>
      </c>
      <c r="L233" s="14" t="s">
        <v>77</v>
      </c>
      <c r="M233" s="14" t="s">
        <v>168</v>
      </c>
      <c r="N233" s="162">
        <f t="shared" si="26"/>
        <v>1860</v>
      </c>
      <c r="O233" s="114">
        <f t="shared" si="30"/>
        <v>3100</v>
      </c>
      <c r="P233" s="59">
        <v>620</v>
      </c>
      <c r="Q233" s="140">
        <f t="shared" si="28"/>
        <v>2635</v>
      </c>
      <c r="R233" s="139">
        <v>0.85</v>
      </c>
      <c r="S233" s="76"/>
      <c r="T233" s="92"/>
      <c r="U233" s="77"/>
      <c r="V233" s="4"/>
      <c r="W233" s="5">
        <v>0.5</v>
      </c>
      <c r="X233" s="6"/>
      <c r="Y233" s="7">
        <v>0.59</v>
      </c>
      <c r="Z233" s="199"/>
      <c r="AA233" s="211">
        <f t="shared" si="29"/>
        <v>0</v>
      </c>
      <c r="AB233" s="217">
        <f t="shared" si="25"/>
        <v>1581</v>
      </c>
    </row>
    <row r="234" spans="1:28" ht="15.75" customHeight="1">
      <c r="A234" s="332"/>
      <c r="B234" s="263"/>
      <c r="C234" s="263"/>
      <c r="D234" s="275" t="s">
        <v>470</v>
      </c>
      <c r="E234" s="275" t="s">
        <v>414</v>
      </c>
      <c r="F234" s="46"/>
      <c r="G234" s="46">
        <v>1</v>
      </c>
      <c r="H234" s="46" t="s">
        <v>168</v>
      </c>
      <c r="I234" s="46">
        <v>12</v>
      </c>
      <c r="J234" s="46" t="s">
        <v>100</v>
      </c>
      <c r="K234" s="14" t="s">
        <v>256</v>
      </c>
      <c r="L234" s="14" t="s">
        <v>77</v>
      </c>
      <c r="M234" s="14" t="s">
        <v>168</v>
      </c>
      <c r="N234" s="162">
        <f t="shared" si="26"/>
        <v>22380</v>
      </c>
      <c r="O234" s="114">
        <f t="shared" si="30"/>
        <v>37300</v>
      </c>
      <c r="P234" s="59">
        <v>7460</v>
      </c>
      <c r="Q234" s="140">
        <f t="shared" si="28"/>
        <v>31705</v>
      </c>
      <c r="R234" s="139">
        <v>0.85</v>
      </c>
      <c r="S234" s="47"/>
      <c r="T234" s="47"/>
      <c r="U234" s="47"/>
      <c r="V234" s="4">
        <v>0.65</v>
      </c>
      <c r="W234" s="5">
        <v>0.5</v>
      </c>
      <c r="X234" s="6"/>
      <c r="Y234" s="7">
        <v>0.59</v>
      </c>
      <c r="Z234" s="199"/>
      <c r="AA234" s="211">
        <f t="shared" si="29"/>
        <v>0</v>
      </c>
      <c r="AB234" s="217">
        <f t="shared" si="25"/>
        <v>19023</v>
      </c>
    </row>
    <row r="235" spans="1:28" ht="15.75" customHeight="1">
      <c r="A235" s="332"/>
      <c r="B235" s="263"/>
      <c r="C235" s="263"/>
      <c r="D235" s="262"/>
      <c r="E235" s="262" t="s">
        <v>414</v>
      </c>
      <c r="F235" s="150"/>
      <c r="G235" s="46">
        <v>0.25</v>
      </c>
      <c r="H235" s="46" t="s">
        <v>168</v>
      </c>
      <c r="I235" s="46">
        <v>1</v>
      </c>
      <c r="J235" s="46" t="s">
        <v>100</v>
      </c>
      <c r="K235" s="14" t="s">
        <v>256</v>
      </c>
      <c r="L235" s="14" t="s">
        <v>77</v>
      </c>
      <c r="M235" s="14" t="s">
        <v>168</v>
      </c>
      <c r="N235" s="162">
        <f t="shared" si="26"/>
        <v>975</v>
      </c>
      <c r="O235" s="114">
        <f t="shared" si="30"/>
        <v>1625</v>
      </c>
      <c r="P235" s="59">
        <v>325</v>
      </c>
      <c r="Q235" s="140">
        <f t="shared" si="28"/>
        <v>2684.5</v>
      </c>
      <c r="R235" s="139">
        <v>1.652</v>
      </c>
      <c r="S235" s="47"/>
      <c r="T235" s="47"/>
      <c r="U235" s="47"/>
      <c r="V235" s="4">
        <v>1.502</v>
      </c>
      <c r="W235" s="5"/>
      <c r="X235" s="6"/>
      <c r="Y235" s="7"/>
      <c r="Z235" s="199"/>
      <c r="AA235" s="211">
        <f t="shared" si="29"/>
        <v>0</v>
      </c>
      <c r="AB235" s="217">
        <f t="shared" si="25"/>
        <v>1610.6999999999998</v>
      </c>
    </row>
    <row r="236" spans="1:28" ht="15.75" customHeight="1">
      <c r="A236" s="332"/>
      <c r="B236" s="263"/>
      <c r="C236" s="263"/>
      <c r="D236" s="16" t="s">
        <v>471</v>
      </c>
      <c r="E236" s="16" t="s">
        <v>415</v>
      </c>
      <c r="F236" s="46"/>
      <c r="G236" s="46">
        <v>1</v>
      </c>
      <c r="H236" s="46" t="s">
        <v>168</v>
      </c>
      <c r="I236" s="46">
        <v>1</v>
      </c>
      <c r="J236" s="46" t="s">
        <v>100</v>
      </c>
      <c r="K236" s="14" t="s">
        <v>256</v>
      </c>
      <c r="L236" s="14" t="s">
        <v>77</v>
      </c>
      <c r="M236" s="14" t="s">
        <v>168</v>
      </c>
      <c r="N236" s="162">
        <f t="shared" si="26"/>
        <v>6840</v>
      </c>
      <c r="O236" s="114">
        <f t="shared" si="30"/>
        <v>11400</v>
      </c>
      <c r="P236" s="59">
        <v>2280</v>
      </c>
      <c r="Q236" s="140">
        <f t="shared" si="28"/>
        <v>17054.4</v>
      </c>
      <c r="R236" s="139">
        <v>1.496</v>
      </c>
      <c r="S236" s="76"/>
      <c r="T236" s="92"/>
      <c r="U236" s="77"/>
      <c r="V236" s="4"/>
      <c r="W236" s="5">
        <v>1.36</v>
      </c>
      <c r="X236" s="6"/>
      <c r="Y236" s="7">
        <v>1.266</v>
      </c>
      <c r="Z236" s="199"/>
      <c r="AA236" s="211">
        <f t="shared" si="29"/>
        <v>0</v>
      </c>
      <c r="AB236" s="217">
        <f t="shared" si="25"/>
        <v>10232.64</v>
      </c>
    </row>
    <row r="237" spans="1:28" ht="15.75" customHeight="1" thickBot="1">
      <c r="A237" s="333"/>
      <c r="B237" s="263"/>
      <c r="C237" s="263"/>
      <c r="D237" s="16" t="s">
        <v>30</v>
      </c>
      <c r="E237" s="16" t="s">
        <v>416</v>
      </c>
      <c r="F237" s="46"/>
      <c r="G237" s="46">
        <v>1</v>
      </c>
      <c r="H237" s="46" t="s">
        <v>168</v>
      </c>
      <c r="I237" s="46">
        <v>1</v>
      </c>
      <c r="J237" s="46" t="s">
        <v>100</v>
      </c>
      <c r="K237" s="14" t="s">
        <v>256</v>
      </c>
      <c r="L237" s="14" t="s">
        <v>77</v>
      </c>
      <c r="M237" s="14" t="s">
        <v>168</v>
      </c>
      <c r="N237" s="162">
        <f t="shared" si="26"/>
        <v>10980</v>
      </c>
      <c r="O237" s="114">
        <f t="shared" si="30"/>
        <v>18300</v>
      </c>
      <c r="P237" s="59">
        <v>3660</v>
      </c>
      <c r="Q237" s="140">
        <f t="shared" si="28"/>
        <v>32208</v>
      </c>
      <c r="R237" s="139">
        <v>1.76</v>
      </c>
      <c r="S237" s="47"/>
      <c r="T237" s="47"/>
      <c r="U237" s="47"/>
      <c r="V237" s="4">
        <v>1.235</v>
      </c>
      <c r="W237" s="5"/>
      <c r="X237" s="6">
        <v>1.6</v>
      </c>
      <c r="Y237" s="7"/>
      <c r="Z237" s="199"/>
      <c r="AA237" s="211">
        <f t="shared" si="29"/>
        <v>0</v>
      </c>
      <c r="AB237" s="217">
        <f t="shared" si="25"/>
        <v>19324.8</v>
      </c>
    </row>
    <row r="238" spans="1:28" ht="20.25" customHeight="1" thickBot="1">
      <c r="A238" s="252" t="s">
        <v>242</v>
      </c>
      <c r="B238" s="253"/>
      <c r="C238" s="253"/>
      <c r="D238" s="253"/>
      <c r="E238" s="253"/>
      <c r="F238" s="253"/>
      <c r="G238" s="253"/>
      <c r="H238" s="253"/>
      <c r="I238" s="253"/>
      <c r="J238" s="253"/>
      <c r="K238" s="253"/>
      <c r="L238" s="253"/>
      <c r="M238" s="253"/>
      <c r="N238" s="220"/>
      <c r="O238" s="168"/>
      <c r="P238" s="167"/>
      <c r="Q238" s="167"/>
      <c r="R238" s="192"/>
      <c r="S238" s="95"/>
      <c r="T238" s="96"/>
      <c r="U238" s="94"/>
      <c r="V238" s="193"/>
      <c r="W238" s="194"/>
      <c r="X238" s="195"/>
      <c r="Y238" s="196"/>
      <c r="Z238" s="200"/>
      <c r="AA238" s="214"/>
      <c r="AB238" s="218">
        <f>SUM(AB218:AB237)</f>
        <v>840901.6460000002</v>
      </c>
    </row>
    <row r="239" spans="1:28" ht="18" customHeight="1">
      <c r="A239" s="389"/>
      <c r="B239" s="257" t="s">
        <v>2</v>
      </c>
      <c r="C239" s="276" t="s">
        <v>1</v>
      </c>
      <c r="D239" s="20" t="s">
        <v>212</v>
      </c>
      <c r="E239" s="20" t="s">
        <v>3</v>
      </c>
      <c r="F239" s="21"/>
      <c r="G239" s="21">
        <v>0.008</v>
      </c>
      <c r="H239" s="21" t="s">
        <v>99</v>
      </c>
      <c r="I239" s="21">
        <v>24</v>
      </c>
      <c r="J239" s="21" t="s">
        <v>100</v>
      </c>
      <c r="K239" s="64" t="s">
        <v>256</v>
      </c>
      <c r="L239" s="100" t="s">
        <v>77</v>
      </c>
      <c r="M239" s="103" t="s">
        <v>99</v>
      </c>
      <c r="N239" s="169">
        <f t="shared" si="26"/>
        <v>600</v>
      </c>
      <c r="O239" s="169">
        <v>1000</v>
      </c>
      <c r="P239" s="61">
        <v>80050</v>
      </c>
      <c r="Q239" s="140">
        <f>R239*O239</f>
        <v>7700</v>
      </c>
      <c r="R239" s="146">
        <v>7.7</v>
      </c>
      <c r="S239" s="80"/>
      <c r="T239" s="92"/>
      <c r="U239" s="81"/>
      <c r="V239" s="4">
        <v>0.006375</v>
      </c>
      <c r="W239" s="5"/>
      <c r="X239" s="6"/>
      <c r="Y239" s="7"/>
      <c r="Z239" s="199"/>
      <c r="AA239" s="211">
        <f>Z239*N239</f>
        <v>0</v>
      </c>
      <c r="AB239" s="217">
        <f t="shared" si="25"/>
        <v>4620</v>
      </c>
    </row>
    <row r="240" spans="1:28" ht="21.75" customHeight="1">
      <c r="A240" s="389"/>
      <c r="B240" s="334"/>
      <c r="C240" s="277"/>
      <c r="D240" s="12" t="s">
        <v>175</v>
      </c>
      <c r="E240" s="12" t="s">
        <v>417</v>
      </c>
      <c r="F240" s="13"/>
      <c r="G240" s="21">
        <v>0.008</v>
      </c>
      <c r="H240" s="21" t="s">
        <v>99</v>
      </c>
      <c r="I240" s="21">
        <v>24</v>
      </c>
      <c r="J240" s="21" t="s">
        <v>100</v>
      </c>
      <c r="K240" s="64" t="s">
        <v>256</v>
      </c>
      <c r="L240" s="100" t="s">
        <v>77</v>
      </c>
      <c r="M240" s="103" t="s">
        <v>99</v>
      </c>
      <c r="N240" s="162">
        <f t="shared" si="26"/>
        <v>600</v>
      </c>
      <c r="O240" s="121">
        <v>1000</v>
      </c>
      <c r="P240" s="61">
        <v>80050</v>
      </c>
      <c r="Q240" s="140">
        <f aca="true" t="shared" si="31" ref="Q240:Q265">R240*O240</f>
        <v>7700</v>
      </c>
      <c r="R240" s="146">
        <v>7.7</v>
      </c>
      <c r="S240" s="76"/>
      <c r="T240" s="40"/>
      <c r="U240" s="77"/>
      <c r="V240" s="4">
        <v>0.006375</v>
      </c>
      <c r="W240" s="5">
        <v>0.004375</v>
      </c>
      <c r="X240" s="6"/>
      <c r="Y240" s="7"/>
      <c r="Z240" s="199"/>
      <c r="AA240" s="211">
        <f aca="true" t="shared" si="32" ref="AA240:AA249">Z240*N240</f>
        <v>0</v>
      </c>
      <c r="AB240" s="217">
        <f t="shared" si="25"/>
        <v>4620</v>
      </c>
    </row>
    <row r="241" spans="1:28" ht="21.75" customHeight="1">
      <c r="A241" s="389"/>
      <c r="B241" s="334"/>
      <c r="C241" s="277"/>
      <c r="D241" s="12" t="s">
        <v>176</v>
      </c>
      <c r="E241" s="12" t="s">
        <v>418</v>
      </c>
      <c r="F241" s="13"/>
      <c r="G241" s="21">
        <v>0.008</v>
      </c>
      <c r="H241" s="21" t="s">
        <v>99</v>
      </c>
      <c r="I241" s="21">
        <v>24</v>
      </c>
      <c r="J241" s="21" t="s">
        <v>100</v>
      </c>
      <c r="K241" s="64" t="s">
        <v>256</v>
      </c>
      <c r="L241" s="100" t="s">
        <v>77</v>
      </c>
      <c r="M241" s="103" t="s">
        <v>99</v>
      </c>
      <c r="N241" s="162">
        <f t="shared" si="26"/>
        <v>600</v>
      </c>
      <c r="O241" s="121">
        <v>1000</v>
      </c>
      <c r="P241" s="61">
        <v>80050</v>
      </c>
      <c r="Q241" s="140">
        <f t="shared" si="31"/>
        <v>7700</v>
      </c>
      <c r="R241" s="146">
        <v>7.7</v>
      </c>
      <c r="S241" s="14"/>
      <c r="T241" s="14"/>
      <c r="U241" s="14"/>
      <c r="V241" s="4">
        <v>0.006375</v>
      </c>
      <c r="W241" s="5"/>
      <c r="X241" s="6"/>
      <c r="Y241" s="7"/>
      <c r="Z241" s="199"/>
      <c r="AA241" s="211">
        <f t="shared" si="32"/>
        <v>0</v>
      </c>
      <c r="AB241" s="217">
        <f t="shared" si="25"/>
        <v>4620</v>
      </c>
    </row>
    <row r="242" spans="1:28" ht="18" customHeight="1">
      <c r="A242" s="389"/>
      <c r="B242" s="334"/>
      <c r="C242" s="277"/>
      <c r="D242" s="12" t="s">
        <v>177</v>
      </c>
      <c r="E242" s="12" t="s">
        <v>419</v>
      </c>
      <c r="F242" s="13"/>
      <c r="G242" s="21">
        <v>0.008</v>
      </c>
      <c r="H242" s="21" t="s">
        <v>99</v>
      </c>
      <c r="I242" s="21">
        <v>24</v>
      </c>
      <c r="J242" s="21" t="s">
        <v>100</v>
      </c>
      <c r="K242" s="64" t="s">
        <v>256</v>
      </c>
      <c r="L242" s="100" t="s">
        <v>77</v>
      </c>
      <c r="M242" s="103" t="s">
        <v>99</v>
      </c>
      <c r="N242" s="162">
        <f t="shared" si="26"/>
        <v>600</v>
      </c>
      <c r="O242" s="121">
        <v>1000</v>
      </c>
      <c r="P242" s="61">
        <v>80050</v>
      </c>
      <c r="Q242" s="140">
        <f t="shared" si="31"/>
        <v>7700</v>
      </c>
      <c r="R242" s="146">
        <v>7.7</v>
      </c>
      <c r="S242" s="14"/>
      <c r="T242" s="14"/>
      <c r="U242" s="14"/>
      <c r="V242" s="4">
        <v>0.006375</v>
      </c>
      <c r="W242" s="5"/>
      <c r="X242" s="6"/>
      <c r="Y242" s="7"/>
      <c r="Z242" s="199"/>
      <c r="AA242" s="211">
        <f t="shared" si="32"/>
        <v>0</v>
      </c>
      <c r="AB242" s="217">
        <f t="shared" si="25"/>
        <v>4620</v>
      </c>
    </row>
    <row r="243" spans="1:28" ht="23.25" customHeight="1">
      <c r="A243" s="389"/>
      <c r="B243" s="334"/>
      <c r="C243" s="277"/>
      <c r="D243" s="12" t="s">
        <v>178</v>
      </c>
      <c r="E243" s="12" t="s">
        <v>420</v>
      </c>
      <c r="F243" s="13"/>
      <c r="G243" s="21">
        <v>0.008</v>
      </c>
      <c r="H243" s="21" t="s">
        <v>99</v>
      </c>
      <c r="I243" s="21">
        <v>24</v>
      </c>
      <c r="J243" s="21" t="s">
        <v>100</v>
      </c>
      <c r="K243" s="64" t="s">
        <v>256</v>
      </c>
      <c r="L243" s="100" t="s">
        <v>77</v>
      </c>
      <c r="M243" s="103" t="s">
        <v>99</v>
      </c>
      <c r="N243" s="162">
        <f t="shared" si="26"/>
        <v>600</v>
      </c>
      <c r="O243" s="121">
        <v>1000</v>
      </c>
      <c r="P243" s="61">
        <v>80050</v>
      </c>
      <c r="Q243" s="140">
        <f t="shared" si="31"/>
        <v>7700</v>
      </c>
      <c r="R243" s="146">
        <v>7.7</v>
      </c>
      <c r="S243" s="76"/>
      <c r="T243" s="92"/>
      <c r="U243" s="77"/>
      <c r="V243" s="4">
        <v>0.006375</v>
      </c>
      <c r="W243" s="5"/>
      <c r="X243" s="6"/>
      <c r="Y243" s="7"/>
      <c r="Z243" s="199"/>
      <c r="AA243" s="211">
        <f t="shared" si="32"/>
        <v>0</v>
      </c>
      <c r="AB243" s="217">
        <f t="shared" si="25"/>
        <v>4620</v>
      </c>
    </row>
    <row r="244" spans="1:28" ht="20.25" customHeight="1">
      <c r="A244" s="389"/>
      <c r="B244" s="334"/>
      <c r="C244" s="277"/>
      <c r="D244" s="12" t="s">
        <v>179</v>
      </c>
      <c r="E244" s="12" t="s">
        <v>421</v>
      </c>
      <c r="F244" s="13"/>
      <c r="G244" s="21">
        <v>0.008</v>
      </c>
      <c r="H244" s="21" t="s">
        <v>99</v>
      </c>
      <c r="I244" s="21">
        <v>24</v>
      </c>
      <c r="J244" s="21" t="s">
        <v>100</v>
      </c>
      <c r="K244" s="64" t="s">
        <v>256</v>
      </c>
      <c r="L244" s="100" t="s">
        <v>77</v>
      </c>
      <c r="M244" s="103" t="s">
        <v>99</v>
      </c>
      <c r="N244" s="162">
        <f t="shared" si="26"/>
        <v>600</v>
      </c>
      <c r="O244" s="121">
        <v>1000</v>
      </c>
      <c r="P244" s="59">
        <v>80300</v>
      </c>
      <c r="Q244" s="140">
        <f t="shared" si="31"/>
        <v>7700</v>
      </c>
      <c r="R244" s="146">
        <v>7.7</v>
      </c>
      <c r="S244" s="14"/>
      <c r="T244" s="14"/>
      <c r="U244" s="14"/>
      <c r="V244" s="4">
        <v>0.006375</v>
      </c>
      <c r="W244" s="5"/>
      <c r="X244" s="6"/>
      <c r="Y244" s="7"/>
      <c r="Z244" s="199"/>
      <c r="AA244" s="211">
        <f t="shared" si="32"/>
        <v>0</v>
      </c>
      <c r="AB244" s="217">
        <f t="shared" si="25"/>
        <v>4620</v>
      </c>
    </row>
    <row r="245" spans="1:28" ht="22.5" customHeight="1">
      <c r="A245" s="384"/>
      <c r="B245" s="334"/>
      <c r="C245" s="277"/>
      <c r="D245" s="12" t="s">
        <v>180</v>
      </c>
      <c r="E245" s="12" t="s">
        <v>422</v>
      </c>
      <c r="F245" s="13"/>
      <c r="G245" s="21">
        <v>0.008</v>
      </c>
      <c r="H245" s="21" t="s">
        <v>99</v>
      </c>
      <c r="I245" s="21">
        <v>24</v>
      </c>
      <c r="J245" s="21" t="s">
        <v>100</v>
      </c>
      <c r="K245" s="64" t="s">
        <v>256</v>
      </c>
      <c r="L245" s="100" t="s">
        <v>77</v>
      </c>
      <c r="M245" s="103" t="s">
        <v>99</v>
      </c>
      <c r="N245" s="162">
        <f t="shared" si="26"/>
        <v>600</v>
      </c>
      <c r="O245" s="121">
        <v>1000</v>
      </c>
      <c r="P245" s="59">
        <v>150560</v>
      </c>
      <c r="Q245" s="140">
        <f t="shared" si="31"/>
        <v>12450</v>
      </c>
      <c r="R245" s="142">
        <v>12.45</v>
      </c>
      <c r="S245" s="14"/>
      <c r="T245" s="14"/>
      <c r="U245" s="14"/>
      <c r="V245" s="4">
        <v>0.011125</v>
      </c>
      <c r="W245" s="5">
        <v>0.00725</v>
      </c>
      <c r="X245" s="6"/>
      <c r="Y245" s="7">
        <v>1.395</v>
      </c>
      <c r="Z245" s="199"/>
      <c r="AA245" s="211">
        <f t="shared" si="32"/>
        <v>0</v>
      </c>
      <c r="AB245" s="217">
        <f t="shared" si="25"/>
        <v>7470</v>
      </c>
    </row>
    <row r="246" spans="1:28" ht="24" customHeight="1">
      <c r="A246" s="384"/>
      <c r="B246" s="334"/>
      <c r="C246" s="277"/>
      <c r="D246" s="12" t="s">
        <v>181</v>
      </c>
      <c r="E246" s="12" t="s">
        <v>424</v>
      </c>
      <c r="F246" s="13"/>
      <c r="G246" s="21">
        <v>0.008</v>
      </c>
      <c r="H246" s="21" t="s">
        <v>99</v>
      </c>
      <c r="I246" s="21">
        <v>24</v>
      </c>
      <c r="J246" s="21" t="s">
        <v>100</v>
      </c>
      <c r="K246" s="64" t="s">
        <v>256</v>
      </c>
      <c r="L246" s="100" t="s">
        <v>77</v>
      </c>
      <c r="M246" s="103" t="s">
        <v>99</v>
      </c>
      <c r="N246" s="162">
        <f t="shared" si="26"/>
        <v>600</v>
      </c>
      <c r="O246" s="121">
        <v>1000</v>
      </c>
      <c r="P246" s="59">
        <v>56000</v>
      </c>
      <c r="Q246" s="140">
        <f t="shared" si="31"/>
        <v>15400</v>
      </c>
      <c r="R246" s="142">
        <v>15.4</v>
      </c>
      <c r="S246" s="14"/>
      <c r="T246" s="14"/>
      <c r="U246" s="14"/>
      <c r="V246" s="4">
        <v>0.011125</v>
      </c>
      <c r="W246" s="5"/>
      <c r="X246" s="6"/>
      <c r="Y246" s="7"/>
      <c r="Z246" s="199"/>
      <c r="AA246" s="211">
        <f t="shared" si="32"/>
        <v>0</v>
      </c>
      <c r="AB246" s="217">
        <f t="shared" si="25"/>
        <v>9240</v>
      </c>
    </row>
    <row r="247" spans="1:28" ht="24" customHeight="1">
      <c r="A247" s="384"/>
      <c r="B247" s="334"/>
      <c r="C247" s="277"/>
      <c r="D247" s="12" t="s">
        <v>182</v>
      </c>
      <c r="E247" s="12" t="s">
        <v>425</v>
      </c>
      <c r="F247" s="13"/>
      <c r="G247" s="21">
        <v>0.008</v>
      </c>
      <c r="H247" s="21" t="s">
        <v>99</v>
      </c>
      <c r="I247" s="21">
        <v>24</v>
      </c>
      <c r="J247" s="21" t="s">
        <v>100</v>
      </c>
      <c r="K247" s="64" t="s">
        <v>256</v>
      </c>
      <c r="L247" s="100" t="s">
        <v>77</v>
      </c>
      <c r="M247" s="103" t="s">
        <v>99</v>
      </c>
      <c r="N247" s="162">
        <f t="shared" si="26"/>
        <v>600</v>
      </c>
      <c r="O247" s="121">
        <v>1000</v>
      </c>
      <c r="P247" s="59">
        <v>150610</v>
      </c>
      <c r="Q247" s="140">
        <f t="shared" si="31"/>
        <v>14750</v>
      </c>
      <c r="R247" s="142">
        <v>14.75</v>
      </c>
      <c r="S247" s="14"/>
      <c r="T247" s="14"/>
      <c r="U247" s="14"/>
      <c r="V247" s="4">
        <v>0.011125</v>
      </c>
      <c r="W247" s="5">
        <v>0.00725</v>
      </c>
      <c r="X247" s="6">
        <v>10.75</v>
      </c>
      <c r="Y247" s="7">
        <v>1.395</v>
      </c>
      <c r="Z247" s="199"/>
      <c r="AA247" s="211">
        <f t="shared" si="32"/>
        <v>0</v>
      </c>
      <c r="AB247" s="217">
        <f t="shared" si="25"/>
        <v>8850</v>
      </c>
    </row>
    <row r="248" spans="1:28" ht="27.75" customHeight="1">
      <c r="A248" s="384"/>
      <c r="B248" s="334"/>
      <c r="C248" s="277"/>
      <c r="D248" s="12" t="s">
        <v>31</v>
      </c>
      <c r="E248" s="12" t="s">
        <v>423</v>
      </c>
      <c r="F248" s="13"/>
      <c r="G248" s="21">
        <v>0.008</v>
      </c>
      <c r="H248" s="21" t="s">
        <v>99</v>
      </c>
      <c r="I248" s="21">
        <v>24</v>
      </c>
      <c r="J248" s="21" t="s">
        <v>100</v>
      </c>
      <c r="K248" s="64" t="s">
        <v>256</v>
      </c>
      <c r="L248" s="100" t="s">
        <v>77</v>
      </c>
      <c r="M248" s="103" t="s">
        <v>99</v>
      </c>
      <c r="N248" s="162">
        <f t="shared" si="26"/>
        <v>600</v>
      </c>
      <c r="O248" s="121">
        <v>1000</v>
      </c>
      <c r="P248" s="59">
        <v>40</v>
      </c>
      <c r="Q248" s="140">
        <f t="shared" si="31"/>
        <v>11825</v>
      </c>
      <c r="R248" s="142">
        <v>11.825</v>
      </c>
      <c r="S248" s="14"/>
      <c r="T248" s="14"/>
      <c r="U248" s="14"/>
      <c r="V248" s="4"/>
      <c r="W248" s="5"/>
      <c r="X248" s="6">
        <v>10.75</v>
      </c>
      <c r="Y248" s="7"/>
      <c r="Z248" s="199"/>
      <c r="AA248" s="211">
        <f t="shared" si="32"/>
        <v>0</v>
      </c>
      <c r="AB248" s="217">
        <f t="shared" si="25"/>
        <v>7095</v>
      </c>
    </row>
    <row r="249" spans="1:28" ht="25.5" customHeight="1">
      <c r="A249" s="384"/>
      <c r="B249" s="335"/>
      <c r="C249" s="256"/>
      <c r="D249" s="12" t="s">
        <v>183</v>
      </c>
      <c r="E249" s="12" t="s">
        <v>426</v>
      </c>
      <c r="F249" s="13"/>
      <c r="G249" s="21">
        <v>0.008</v>
      </c>
      <c r="H249" s="21" t="s">
        <v>99</v>
      </c>
      <c r="I249" s="21">
        <v>24</v>
      </c>
      <c r="J249" s="21" t="s">
        <v>100</v>
      </c>
      <c r="K249" s="64" t="s">
        <v>256</v>
      </c>
      <c r="L249" s="100" t="s">
        <v>77</v>
      </c>
      <c r="M249" s="103" t="s">
        <v>99</v>
      </c>
      <c r="N249" s="162">
        <f t="shared" si="26"/>
        <v>600</v>
      </c>
      <c r="O249" s="121">
        <v>1000</v>
      </c>
      <c r="P249" s="59">
        <v>56060</v>
      </c>
      <c r="Q249" s="140">
        <f t="shared" si="31"/>
        <v>12450</v>
      </c>
      <c r="R249" s="142">
        <v>12.45</v>
      </c>
      <c r="S249" s="14"/>
      <c r="T249" s="14"/>
      <c r="U249" s="14"/>
      <c r="V249" s="4">
        <v>0.011125</v>
      </c>
      <c r="W249" s="5"/>
      <c r="X249" s="6">
        <v>10.75</v>
      </c>
      <c r="Y249" s="7"/>
      <c r="Z249" s="199"/>
      <c r="AA249" s="211">
        <f t="shared" si="32"/>
        <v>0</v>
      </c>
      <c r="AB249" s="217">
        <f t="shared" si="25"/>
        <v>7470</v>
      </c>
    </row>
    <row r="250" spans="1:28" ht="33" customHeight="1">
      <c r="A250" s="384"/>
      <c r="B250" s="374"/>
      <c r="C250" s="371"/>
      <c r="D250" s="292" t="s">
        <v>313</v>
      </c>
      <c r="E250" s="404" t="s">
        <v>312</v>
      </c>
      <c r="F250" s="270"/>
      <c r="G250" s="309">
        <v>0.2</v>
      </c>
      <c r="H250" s="309" t="s">
        <v>99</v>
      </c>
      <c r="I250" s="309">
        <v>12</v>
      </c>
      <c r="J250" s="309" t="s">
        <v>100</v>
      </c>
      <c r="K250" s="234" t="s">
        <v>256</v>
      </c>
      <c r="L250" s="234" t="s">
        <v>77</v>
      </c>
      <c r="M250" s="234" t="s">
        <v>99</v>
      </c>
      <c r="N250" s="280">
        <f t="shared" si="26"/>
        <v>135</v>
      </c>
      <c r="O250" s="242">
        <f>P250*5</f>
        <v>225</v>
      </c>
      <c r="P250" s="307">
        <v>45</v>
      </c>
      <c r="Q250" s="269">
        <f t="shared" si="31"/>
        <v>3318.75</v>
      </c>
      <c r="R250" s="224">
        <v>14.75</v>
      </c>
      <c r="S250" s="247"/>
      <c r="T250" s="247"/>
      <c r="U250" s="369"/>
      <c r="V250" s="314">
        <v>10.25</v>
      </c>
      <c r="W250" s="340"/>
      <c r="X250" s="336"/>
      <c r="Y250" s="337"/>
      <c r="Z250" s="418"/>
      <c r="AA250" s="414">
        <f>Z250*N250</f>
        <v>0</v>
      </c>
      <c r="AB250" s="278">
        <f t="shared" si="25"/>
        <v>1991.25</v>
      </c>
    </row>
    <row r="251" spans="1:28" ht="18.75" customHeight="1">
      <c r="A251" s="384"/>
      <c r="B251" s="375"/>
      <c r="C251" s="279"/>
      <c r="D251" s="373"/>
      <c r="E251" s="405"/>
      <c r="F251" s="279"/>
      <c r="G251" s="309"/>
      <c r="H251" s="309"/>
      <c r="I251" s="309"/>
      <c r="J251" s="309"/>
      <c r="K251" s="235"/>
      <c r="L251" s="235"/>
      <c r="M251" s="235"/>
      <c r="N251" s="281"/>
      <c r="O251" s="279"/>
      <c r="P251" s="238"/>
      <c r="Q251" s="279"/>
      <c r="R251" s="248"/>
      <c r="S251" s="247"/>
      <c r="T251" s="247"/>
      <c r="U251" s="369"/>
      <c r="V251" s="314"/>
      <c r="W251" s="340"/>
      <c r="X251" s="336"/>
      <c r="Y251" s="337"/>
      <c r="Z251" s="419"/>
      <c r="AA251" s="415"/>
      <c r="AB251" s="279"/>
    </row>
    <row r="252" spans="1:28" ht="15.75" customHeight="1">
      <c r="A252" s="384"/>
      <c r="B252" s="294" t="s">
        <v>213</v>
      </c>
      <c r="C252" s="272" t="s">
        <v>435</v>
      </c>
      <c r="D252" s="51" t="s">
        <v>214</v>
      </c>
      <c r="E252" s="51" t="s">
        <v>427</v>
      </c>
      <c r="F252" s="13"/>
      <c r="G252" s="13">
        <v>0.9</v>
      </c>
      <c r="H252" s="13" t="s">
        <v>99</v>
      </c>
      <c r="I252" s="13">
        <v>1</v>
      </c>
      <c r="J252" s="13" t="s">
        <v>100</v>
      </c>
      <c r="K252" s="14" t="s">
        <v>256</v>
      </c>
      <c r="L252" s="14" t="s">
        <v>77</v>
      </c>
      <c r="M252" s="14" t="s">
        <v>99</v>
      </c>
      <c r="N252" s="162">
        <f t="shared" si="26"/>
        <v>972</v>
      </c>
      <c r="O252" s="114">
        <f>P252*5</f>
        <v>1620</v>
      </c>
      <c r="P252" s="59">
        <v>324</v>
      </c>
      <c r="Q252" s="140">
        <f t="shared" si="31"/>
        <v>10094.22</v>
      </c>
      <c r="R252" s="142">
        <v>6.231</v>
      </c>
      <c r="S252" s="14"/>
      <c r="T252" s="14"/>
      <c r="U252" s="14"/>
      <c r="V252" s="4">
        <f>3.05/540*1000</f>
        <v>5.648148148148148</v>
      </c>
      <c r="W252" s="5"/>
      <c r="X252" s="6"/>
      <c r="Y252" s="7"/>
      <c r="Z252" s="199"/>
      <c r="AA252" s="211">
        <f>Z252*N252</f>
        <v>0</v>
      </c>
      <c r="AB252" s="217">
        <f t="shared" si="25"/>
        <v>6056.532</v>
      </c>
    </row>
    <row r="253" spans="1:28" ht="15.75" customHeight="1">
      <c r="A253" s="384"/>
      <c r="B253" s="294"/>
      <c r="C253" s="372"/>
      <c r="D253" s="51" t="s">
        <v>215</v>
      </c>
      <c r="E253" s="51" t="s">
        <v>428</v>
      </c>
      <c r="F253" s="13"/>
      <c r="G253" s="13">
        <v>0.4</v>
      </c>
      <c r="H253" s="13" t="s">
        <v>99</v>
      </c>
      <c r="I253" s="13">
        <v>1</v>
      </c>
      <c r="J253" s="13" t="s">
        <v>100</v>
      </c>
      <c r="K253" s="14" t="s">
        <v>256</v>
      </c>
      <c r="L253" s="14" t="s">
        <v>77</v>
      </c>
      <c r="M253" s="14" t="s">
        <v>99</v>
      </c>
      <c r="N253" s="162">
        <f t="shared" si="26"/>
        <v>300</v>
      </c>
      <c r="O253" s="114">
        <v>500</v>
      </c>
      <c r="P253" s="59">
        <v>1</v>
      </c>
      <c r="Q253" s="140">
        <f t="shared" si="31"/>
        <v>4485.5</v>
      </c>
      <c r="R253" s="142">
        <v>8.971</v>
      </c>
      <c r="S253" s="14"/>
      <c r="T253" s="14"/>
      <c r="U253" s="14"/>
      <c r="V253" s="4">
        <f>3.05/374*1000</f>
        <v>8.155080213903743</v>
      </c>
      <c r="W253" s="5"/>
      <c r="X253" s="6"/>
      <c r="Y253" s="7"/>
      <c r="Z253" s="199"/>
      <c r="AA253" s="211">
        <f aca="true" t="shared" si="33" ref="AA253:AA265">Z253*N253</f>
        <v>0</v>
      </c>
      <c r="AB253" s="217">
        <f t="shared" si="25"/>
        <v>2691.3</v>
      </c>
    </row>
    <row r="254" spans="1:28" ht="15.75" customHeight="1">
      <c r="A254" s="384"/>
      <c r="B254" s="296"/>
      <c r="C254" s="296"/>
      <c r="D254" s="16" t="s">
        <v>32</v>
      </c>
      <c r="E254" s="16" t="s">
        <v>6</v>
      </c>
      <c r="F254" s="13"/>
      <c r="G254" s="13">
        <v>0.5</v>
      </c>
      <c r="H254" s="13" t="s">
        <v>99</v>
      </c>
      <c r="I254" s="13">
        <v>1</v>
      </c>
      <c r="J254" s="13" t="s">
        <v>100</v>
      </c>
      <c r="K254" s="14" t="s">
        <v>256</v>
      </c>
      <c r="L254" s="14" t="s">
        <v>77</v>
      </c>
      <c r="M254" s="14" t="s">
        <v>99</v>
      </c>
      <c r="N254" s="162">
        <f t="shared" si="26"/>
        <v>150</v>
      </c>
      <c r="O254" s="114">
        <f>P254*5</f>
        <v>250</v>
      </c>
      <c r="P254" s="59">
        <v>50</v>
      </c>
      <c r="Q254" s="140">
        <f t="shared" si="31"/>
        <v>2040.5000000000002</v>
      </c>
      <c r="R254" s="142">
        <v>8.162</v>
      </c>
      <c r="S254" s="14"/>
      <c r="T254" s="14"/>
      <c r="U254" s="14"/>
      <c r="V254" s="4">
        <f>3.71*2</f>
        <v>7.42</v>
      </c>
      <c r="W254" s="5"/>
      <c r="X254" s="6"/>
      <c r="Y254" s="7"/>
      <c r="Z254" s="199"/>
      <c r="AA254" s="211">
        <f t="shared" si="33"/>
        <v>0</v>
      </c>
      <c r="AB254" s="217">
        <f t="shared" si="25"/>
        <v>1224.3000000000002</v>
      </c>
    </row>
    <row r="255" spans="1:28" ht="15.75" customHeight="1">
      <c r="A255" s="384"/>
      <c r="B255" s="296"/>
      <c r="C255" s="296"/>
      <c r="D255" s="16" t="s">
        <v>216</v>
      </c>
      <c r="E255" s="16" t="s">
        <v>7</v>
      </c>
      <c r="F255" s="13"/>
      <c r="G255" s="13">
        <v>0.5</v>
      </c>
      <c r="H255" s="13" t="s">
        <v>99</v>
      </c>
      <c r="I255" s="13">
        <v>1</v>
      </c>
      <c r="J255" s="13" t="s">
        <v>100</v>
      </c>
      <c r="K255" s="14" t="s">
        <v>256</v>
      </c>
      <c r="L255" s="14" t="s">
        <v>77</v>
      </c>
      <c r="M255" s="14" t="s">
        <v>99</v>
      </c>
      <c r="N255" s="162">
        <f t="shared" si="26"/>
        <v>180</v>
      </c>
      <c r="O255" s="114">
        <f>P255*5</f>
        <v>300</v>
      </c>
      <c r="P255" s="59">
        <v>60</v>
      </c>
      <c r="Q255" s="140">
        <f t="shared" si="31"/>
        <v>2448.6000000000004</v>
      </c>
      <c r="R255" s="142">
        <v>8.162</v>
      </c>
      <c r="S255" s="14"/>
      <c r="T255" s="14"/>
      <c r="U255" s="14"/>
      <c r="V255" s="4">
        <f>3.71*2</f>
        <v>7.42</v>
      </c>
      <c r="W255" s="5"/>
      <c r="X255" s="6"/>
      <c r="Y255" s="7"/>
      <c r="Z255" s="199"/>
      <c r="AA255" s="211">
        <f t="shared" si="33"/>
        <v>0</v>
      </c>
      <c r="AB255" s="217">
        <f t="shared" si="25"/>
        <v>1469.16</v>
      </c>
    </row>
    <row r="256" spans="1:28" ht="15.75" customHeight="1">
      <c r="A256" s="384"/>
      <c r="B256" s="296"/>
      <c r="C256" s="296"/>
      <c r="D256" s="16" t="s">
        <v>4</v>
      </c>
      <c r="E256" s="16" t="s">
        <v>8</v>
      </c>
      <c r="F256" s="13"/>
      <c r="G256" s="13">
        <v>0.5</v>
      </c>
      <c r="H256" s="13" t="s">
        <v>99</v>
      </c>
      <c r="I256" s="13">
        <v>1</v>
      </c>
      <c r="J256" s="13" t="s">
        <v>100</v>
      </c>
      <c r="K256" s="14" t="s">
        <v>256</v>
      </c>
      <c r="L256" s="14" t="s">
        <v>77</v>
      </c>
      <c r="M256" s="14" t="s">
        <v>99</v>
      </c>
      <c r="N256" s="162">
        <f t="shared" si="26"/>
        <v>63</v>
      </c>
      <c r="O256" s="114">
        <f>P256*5</f>
        <v>105</v>
      </c>
      <c r="P256" s="59">
        <v>21</v>
      </c>
      <c r="Q256" s="140">
        <f t="shared" si="31"/>
        <v>1057.98</v>
      </c>
      <c r="R256" s="142">
        <v>10.076</v>
      </c>
      <c r="S256" s="76"/>
      <c r="T256" s="92"/>
      <c r="U256" s="77"/>
      <c r="V256" s="4">
        <f>2.29*4</f>
        <v>9.16</v>
      </c>
      <c r="W256" s="5"/>
      <c r="X256" s="6"/>
      <c r="Y256" s="7"/>
      <c r="Z256" s="199"/>
      <c r="AA256" s="211">
        <f t="shared" si="33"/>
        <v>0</v>
      </c>
      <c r="AB256" s="217">
        <f t="shared" si="25"/>
        <v>634.788</v>
      </c>
    </row>
    <row r="257" spans="1:28" ht="24" customHeight="1">
      <c r="A257" s="384"/>
      <c r="B257" s="296"/>
      <c r="C257" s="296"/>
      <c r="D257" s="16" t="s">
        <v>5</v>
      </c>
      <c r="E257" s="16" t="s">
        <v>9</v>
      </c>
      <c r="F257" s="13"/>
      <c r="G257" s="13">
        <v>0.5</v>
      </c>
      <c r="H257" s="13" t="s">
        <v>99</v>
      </c>
      <c r="I257" s="13">
        <v>1</v>
      </c>
      <c r="J257" s="13" t="s">
        <v>100</v>
      </c>
      <c r="K257" s="14" t="s">
        <v>256</v>
      </c>
      <c r="L257" s="14" t="s">
        <v>77</v>
      </c>
      <c r="M257" s="14" t="s">
        <v>99</v>
      </c>
      <c r="N257" s="162">
        <f t="shared" si="26"/>
        <v>90</v>
      </c>
      <c r="O257" s="114">
        <v>150</v>
      </c>
      <c r="P257" s="59">
        <v>16</v>
      </c>
      <c r="Q257" s="140">
        <f t="shared" si="31"/>
        <v>1511.4</v>
      </c>
      <c r="R257" s="142">
        <v>10.076</v>
      </c>
      <c r="S257" s="14"/>
      <c r="T257" s="14"/>
      <c r="U257" s="14"/>
      <c r="V257" s="4">
        <f>2.29*4</f>
        <v>9.16</v>
      </c>
      <c r="W257" s="5"/>
      <c r="X257" s="6"/>
      <c r="Y257" s="7"/>
      <c r="Z257" s="199"/>
      <c r="AA257" s="211">
        <f t="shared" si="33"/>
        <v>0</v>
      </c>
      <c r="AB257" s="217">
        <f t="shared" si="25"/>
        <v>906.84</v>
      </c>
    </row>
    <row r="258" spans="1:28" ht="15.75" customHeight="1">
      <c r="A258" s="384"/>
      <c r="B258" s="296"/>
      <c r="C258" s="296"/>
      <c r="D258" s="16" t="s">
        <v>33</v>
      </c>
      <c r="E258" s="16" t="s">
        <v>429</v>
      </c>
      <c r="F258" s="13"/>
      <c r="G258" s="13">
        <v>0.25</v>
      </c>
      <c r="H258" s="13" t="s">
        <v>99</v>
      </c>
      <c r="I258" s="13">
        <v>6</v>
      </c>
      <c r="J258" s="13" t="s">
        <v>100</v>
      </c>
      <c r="K258" s="14" t="s">
        <v>256</v>
      </c>
      <c r="L258" s="14" t="s">
        <v>77</v>
      </c>
      <c r="M258" s="14" t="s">
        <v>99</v>
      </c>
      <c r="N258" s="162">
        <f t="shared" si="26"/>
        <v>144</v>
      </c>
      <c r="O258" s="114">
        <f>P258*5</f>
        <v>240</v>
      </c>
      <c r="P258" s="59">
        <v>48</v>
      </c>
      <c r="Q258" s="140">
        <f t="shared" si="31"/>
        <v>3854.3999999999996</v>
      </c>
      <c r="R258" s="142">
        <v>16.06</v>
      </c>
      <c r="S258" s="76"/>
      <c r="T258" s="92"/>
      <c r="U258" s="77"/>
      <c r="V258" s="4">
        <f>3.65*4</f>
        <v>14.6</v>
      </c>
      <c r="W258" s="5"/>
      <c r="X258" s="6"/>
      <c r="Y258" s="7"/>
      <c r="Z258" s="199"/>
      <c r="AA258" s="211">
        <f t="shared" si="33"/>
        <v>0</v>
      </c>
      <c r="AB258" s="217">
        <f aca="true" t="shared" si="34" ref="AB258:AB287">R258*N258</f>
        <v>2312.64</v>
      </c>
    </row>
    <row r="259" spans="1:28" ht="15.75" customHeight="1">
      <c r="A259" s="384"/>
      <c r="B259" s="295" t="s">
        <v>34</v>
      </c>
      <c r="C259" s="295" t="s">
        <v>436</v>
      </c>
      <c r="D259" s="16" t="s">
        <v>35</v>
      </c>
      <c r="E259" s="16" t="s">
        <v>10</v>
      </c>
      <c r="F259" s="13"/>
      <c r="G259" s="13">
        <v>0.5</v>
      </c>
      <c r="H259" s="13" t="s">
        <v>99</v>
      </c>
      <c r="I259" s="13">
        <v>12</v>
      </c>
      <c r="J259" s="13" t="s">
        <v>100</v>
      </c>
      <c r="K259" s="14" t="s">
        <v>256</v>
      </c>
      <c r="L259" s="14" t="s">
        <v>77</v>
      </c>
      <c r="M259" s="14" t="s">
        <v>99</v>
      </c>
      <c r="N259" s="162">
        <f t="shared" si="26"/>
        <v>60</v>
      </c>
      <c r="O259" s="114">
        <v>100</v>
      </c>
      <c r="P259" s="59">
        <v>10</v>
      </c>
      <c r="Q259" s="140">
        <f t="shared" si="31"/>
        <v>1045</v>
      </c>
      <c r="R259" s="142">
        <v>10.45</v>
      </c>
      <c r="S259" s="76"/>
      <c r="T259" s="92"/>
      <c r="U259" s="77"/>
      <c r="V259" s="4">
        <f>4.75*2</f>
        <v>9.5</v>
      </c>
      <c r="W259" s="5"/>
      <c r="X259" s="6"/>
      <c r="Y259" s="7"/>
      <c r="Z259" s="199"/>
      <c r="AA259" s="211">
        <f t="shared" si="33"/>
        <v>0</v>
      </c>
      <c r="AB259" s="217">
        <f t="shared" si="34"/>
        <v>627</v>
      </c>
    </row>
    <row r="260" spans="1:28" ht="15.75" customHeight="1">
      <c r="A260" s="384"/>
      <c r="B260" s="274"/>
      <c r="C260" s="274"/>
      <c r="D260" s="16" t="s">
        <v>36</v>
      </c>
      <c r="E260" s="16" t="s">
        <v>430</v>
      </c>
      <c r="F260" s="13"/>
      <c r="G260" s="13">
        <v>0.25</v>
      </c>
      <c r="H260" s="13" t="s">
        <v>99</v>
      </c>
      <c r="I260" s="13">
        <v>6</v>
      </c>
      <c r="J260" s="13" t="s">
        <v>100</v>
      </c>
      <c r="K260" s="14" t="s">
        <v>256</v>
      </c>
      <c r="L260" s="14" t="s">
        <v>77</v>
      </c>
      <c r="M260" s="14" t="s">
        <v>99</v>
      </c>
      <c r="N260" s="162">
        <f t="shared" si="26"/>
        <v>120</v>
      </c>
      <c r="O260" s="114">
        <v>200</v>
      </c>
      <c r="P260" s="59">
        <v>8</v>
      </c>
      <c r="Q260" s="140">
        <f t="shared" si="31"/>
        <v>3907.2000000000003</v>
      </c>
      <c r="R260" s="142">
        <v>19.536</v>
      </c>
      <c r="S260" s="14"/>
      <c r="T260" s="14"/>
      <c r="U260" s="14"/>
      <c r="V260" s="4">
        <f>4.44*4</f>
        <v>17.76</v>
      </c>
      <c r="W260" s="5"/>
      <c r="X260" s="6"/>
      <c r="Y260" s="7"/>
      <c r="Z260" s="199"/>
      <c r="AA260" s="211">
        <f t="shared" si="33"/>
        <v>0</v>
      </c>
      <c r="AB260" s="217">
        <f t="shared" si="34"/>
        <v>2344.32</v>
      </c>
    </row>
    <row r="261" spans="1:28" ht="15.75" customHeight="1">
      <c r="A261" s="384"/>
      <c r="B261" s="295" t="s">
        <v>37</v>
      </c>
      <c r="C261" s="295" t="s">
        <v>437</v>
      </c>
      <c r="D261" s="16" t="s">
        <v>38</v>
      </c>
      <c r="E261" s="16" t="s">
        <v>431</v>
      </c>
      <c r="F261" s="112"/>
      <c r="G261" s="13">
        <v>0.125</v>
      </c>
      <c r="H261" s="13" t="s">
        <v>168</v>
      </c>
      <c r="I261" s="13">
        <v>4</v>
      </c>
      <c r="J261" s="13" t="s">
        <v>100</v>
      </c>
      <c r="K261" s="14" t="s">
        <v>256</v>
      </c>
      <c r="L261" s="14" t="s">
        <v>77</v>
      </c>
      <c r="M261" s="14" t="s">
        <v>168</v>
      </c>
      <c r="N261" s="162">
        <f t="shared" si="26"/>
        <v>282</v>
      </c>
      <c r="O261" s="114">
        <f>P261*5</f>
        <v>470</v>
      </c>
      <c r="P261" s="59">
        <v>94</v>
      </c>
      <c r="Q261" s="140">
        <f t="shared" si="31"/>
        <v>1902.56</v>
      </c>
      <c r="R261" s="142">
        <v>4.048</v>
      </c>
      <c r="S261" s="14"/>
      <c r="T261" s="14"/>
      <c r="U261" s="14"/>
      <c r="V261" s="4">
        <v>3.68</v>
      </c>
      <c r="W261" s="5"/>
      <c r="X261" s="6"/>
      <c r="Y261" s="7"/>
      <c r="Z261" s="199"/>
      <c r="AA261" s="211">
        <f t="shared" si="33"/>
        <v>0</v>
      </c>
      <c r="AB261" s="217">
        <f t="shared" si="34"/>
        <v>1141.536</v>
      </c>
    </row>
    <row r="262" spans="1:28" ht="15.75" customHeight="1">
      <c r="A262" s="384"/>
      <c r="B262" s="296"/>
      <c r="C262" s="296"/>
      <c r="D262" s="16" t="s">
        <v>39</v>
      </c>
      <c r="E262" s="16" t="s">
        <v>434</v>
      </c>
      <c r="F262" s="112"/>
      <c r="G262" s="13">
        <v>0.125</v>
      </c>
      <c r="H262" s="13" t="s">
        <v>168</v>
      </c>
      <c r="I262" s="13">
        <v>4</v>
      </c>
      <c r="J262" s="13" t="s">
        <v>100</v>
      </c>
      <c r="K262" s="14" t="s">
        <v>256</v>
      </c>
      <c r="L262" s="14" t="s">
        <v>77</v>
      </c>
      <c r="M262" s="14" t="s">
        <v>168</v>
      </c>
      <c r="N262" s="162">
        <f t="shared" si="26"/>
        <v>282</v>
      </c>
      <c r="O262" s="114">
        <f>P262*5</f>
        <v>470</v>
      </c>
      <c r="P262" s="59">
        <v>94</v>
      </c>
      <c r="Q262" s="140">
        <f t="shared" si="31"/>
        <v>1902.56</v>
      </c>
      <c r="R262" s="142">
        <v>4.048</v>
      </c>
      <c r="S262" s="76"/>
      <c r="T262" s="92"/>
      <c r="U262" s="77"/>
      <c r="V262" s="4">
        <v>3.68</v>
      </c>
      <c r="W262" s="5"/>
      <c r="X262" s="6"/>
      <c r="Y262" s="7"/>
      <c r="Z262" s="199"/>
      <c r="AA262" s="211">
        <f t="shared" si="33"/>
        <v>0</v>
      </c>
      <c r="AB262" s="217">
        <f t="shared" si="34"/>
        <v>1141.536</v>
      </c>
    </row>
    <row r="263" spans="1:28" ht="15.75" customHeight="1">
      <c r="A263" s="384"/>
      <c r="B263" s="296"/>
      <c r="C263" s="297"/>
      <c r="D263" s="16" t="s">
        <v>40</v>
      </c>
      <c r="E263" s="16" t="s">
        <v>190</v>
      </c>
      <c r="F263" s="13"/>
      <c r="G263" s="13">
        <v>0.125</v>
      </c>
      <c r="H263" s="13" t="s">
        <v>168</v>
      </c>
      <c r="I263" s="13">
        <v>4</v>
      </c>
      <c r="J263" s="13" t="s">
        <v>100</v>
      </c>
      <c r="K263" s="14" t="s">
        <v>256</v>
      </c>
      <c r="L263" s="14" t="s">
        <v>77</v>
      </c>
      <c r="M263" s="14" t="s">
        <v>168</v>
      </c>
      <c r="N263" s="162">
        <f t="shared" si="26"/>
        <v>282</v>
      </c>
      <c r="O263" s="114">
        <f>P263*5</f>
        <v>470</v>
      </c>
      <c r="P263" s="59">
        <v>94</v>
      </c>
      <c r="Q263" s="140">
        <f t="shared" si="31"/>
        <v>1902.56</v>
      </c>
      <c r="R263" s="142">
        <v>4.048</v>
      </c>
      <c r="S263" s="14"/>
      <c r="T263" s="14"/>
      <c r="U263" s="14"/>
      <c r="V263" s="4">
        <v>3.68</v>
      </c>
      <c r="W263" s="5"/>
      <c r="X263" s="6"/>
      <c r="Y263" s="7"/>
      <c r="Z263" s="199"/>
      <c r="AA263" s="211">
        <f t="shared" si="33"/>
        <v>0</v>
      </c>
      <c r="AB263" s="217">
        <f t="shared" si="34"/>
        <v>1141.536</v>
      </c>
    </row>
    <row r="264" spans="1:28" ht="15.75" customHeight="1">
      <c r="A264" s="384"/>
      <c r="B264" s="274"/>
      <c r="C264" s="298"/>
      <c r="D264" s="16" t="s">
        <v>41</v>
      </c>
      <c r="E264" s="16" t="s">
        <v>432</v>
      </c>
      <c r="F264" s="13"/>
      <c r="G264" s="13">
        <v>0.125</v>
      </c>
      <c r="H264" s="13" t="s">
        <v>168</v>
      </c>
      <c r="I264" s="13">
        <v>4</v>
      </c>
      <c r="J264" s="13" t="s">
        <v>100</v>
      </c>
      <c r="K264" s="14" t="s">
        <v>256</v>
      </c>
      <c r="L264" s="14" t="s">
        <v>77</v>
      </c>
      <c r="M264" s="14" t="s">
        <v>168</v>
      </c>
      <c r="N264" s="162">
        <f t="shared" si="26"/>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4"/>
        <v>1141.536</v>
      </c>
    </row>
    <row r="265" spans="1:28" ht="15.75" customHeight="1" thickBot="1">
      <c r="A265" s="384"/>
      <c r="B265" s="12" t="s">
        <v>43</v>
      </c>
      <c r="C265" s="12" t="s">
        <v>438</v>
      </c>
      <c r="D265" s="16" t="s">
        <v>42</v>
      </c>
      <c r="E265" s="16" t="s">
        <v>433</v>
      </c>
      <c r="F265" s="13"/>
      <c r="G265" s="13">
        <v>1</v>
      </c>
      <c r="H265" s="13" t="s">
        <v>168</v>
      </c>
      <c r="I265" s="13">
        <v>24</v>
      </c>
      <c r="J265" s="13" t="s">
        <v>100</v>
      </c>
      <c r="K265" s="47" t="s">
        <v>256</v>
      </c>
      <c r="L265" s="164" t="s">
        <v>77</v>
      </c>
      <c r="M265" s="103" t="s">
        <v>168</v>
      </c>
      <c r="N265" s="162">
        <f aca="true" t="shared" si="35" ref="N265:N287">O265/5*3</f>
        <v>1440</v>
      </c>
      <c r="O265" s="114">
        <f>P265*5</f>
        <v>2400</v>
      </c>
      <c r="P265" s="59">
        <v>480</v>
      </c>
      <c r="Q265" s="140">
        <f t="shared" si="31"/>
        <v>3035.9999999999995</v>
      </c>
      <c r="R265" s="142">
        <v>1.265</v>
      </c>
      <c r="S265" s="76"/>
      <c r="T265" s="92"/>
      <c r="U265" s="77"/>
      <c r="V265" s="4">
        <v>1.15</v>
      </c>
      <c r="W265" s="5"/>
      <c r="X265" s="6"/>
      <c r="Y265" s="7"/>
      <c r="Z265" s="199"/>
      <c r="AA265" s="211">
        <f t="shared" si="33"/>
        <v>0</v>
      </c>
      <c r="AB265" s="217">
        <f t="shared" si="34"/>
        <v>1821.6</v>
      </c>
    </row>
    <row r="266" spans="1:28" ht="17.25" customHeight="1" thickBot="1">
      <c r="A266" s="252" t="s">
        <v>243</v>
      </c>
      <c r="B266" s="398"/>
      <c r="C266" s="398"/>
      <c r="D266" s="398"/>
      <c r="E266" s="398"/>
      <c r="F266" s="398"/>
      <c r="G266" s="398"/>
      <c r="H266" s="398"/>
      <c r="I266" s="398"/>
      <c r="J266" s="398"/>
      <c r="K266" s="398"/>
      <c r="L266" s="398"/>
      <c r="M266" s="398"/>
      <c r="N266" s="220"/>
      <c r="O266" s="168"/>
      <c r="P266" s="167"/>
      <c r="Q266" s="167"/>
      <c r="R266" s="192"/>
      <c r="S266" s="95"/>
      <c r="T266" s="96"/>
      <c r="U266" s="94"/>
      <c r="V266" s="193"/>
      <c r="W266" s="194"/>
      <c r="X266" s="195"/>
      <c r="Y266" s="196"/>
      <c r="Z266" s="200"/>
      <c r="AA266" s="214"/>
      <c r="AB266" s="218">
        <f>SUM(AB239:AB265)</f>
        <v>94490.87400000001</v>
      </c>
    </row>
    <row r="267" spans="1:28" ht="17.25" customHeight="1">
      <c r="A267" s="331"/>
      <c r="B267" s="372" t="s">
        <v>260</v>
      </c>
      <c r="C267" s="390" t="s">
        <v>261</v>
      </c>
      <c r="D267" s="48" t="s">
        <v>217</v>
      </c>
      <c r="E267" s="20" t="s">
        <v>440</v>
      </c>
      <c r="F267" s="21"/>
      <c r="G267" s="21">
        <v>5</v>
      </c>
      <c r="H267" s="21" t="s">
        <v>99</v>
      </c>
      <c r="I267" s="21">
        <v>2</v>
      </c>
      <c r="J267" s="21" t="s">
        <v>100</v>
      </c>
      <c r="K267" s="35" t="s">
        <v>256</v>
      </c>
      <c r="L267" s="35" t="s">
        <v>77</v>
      </c>
      <c r="M267" s="165" t="s">
        <v>99</v>
      </c>
      <c r="N267" s="169">
        <f t="shared" si="35"/>
        <v>600</v>
      </c>
      <c r="O267" s="169">
        <f>P267*5</f>
        <v>1000</v>
      </c>
      <c r="P267" s="61">
        <v>200</v>
      </c>
      <c r="Q267" s="140">
        <f>R267*O267</f>
        <v>3500</v>
      </c>
      <c r="R267" s="129">
        <v>3.5</v>
      </c>
      <c r="S267" s="72"/>
      <c r="T267" s="72"/>
      <c r="U267" s="72"/>
      <c r="V267" s="4">
        <v>1.45</v>
      </c>
      <c r="W267" s="5"/>
      <c r="X267" s="6"/>
      <c r="Y267" s="7"/>
      <c r="Z267" s="199"/>
      <c r="AA267" s="211">
        <f>Z267*N267</f>
        <v>0</v>
      </c>
      <c r="AB267" s="217">
        <f t="shared" si="34"/>
        <v>2100</v>
      </c>
    </row>
    <row r="268" spans="1:28" ht="17.25" customHeight="1">
      <c r="A268" s="332"/>
      <c r="B268" s="294"/>
      <c r="C268" s="390"/>
      <c r="D268" s="16" t="s">
        <v>218</v>
      </c>
      <c r="E268" s="12" t="s">
        <v>441</v>
      </c>
      <c r="F268" s="13"/>
      <c r="G268" s="13">
        <v>1</v>
      </c>
      <c r="H268" s="13" t="s">
        <v>99</v>
      </c>
      <c r="I268" s="13">
        <v>1</v>
      </c>
      <c r="J268" s="13" t="s">
        <v>100</v>
      </c>
      <c r="K268" s="14" t="s">
        <v>256</v>
      </c>
      <c r="L268" s="14" t="s">
        <v>77</v>
      </c>
      <c r="M268" s="47" t="s">
        <v>99</v>
      </c>
      <c r="N268" s="162">
        <v>580</v>
      </c>
      <c r="O268" s="162">
        <v>1000</v>
      </c>
      <c r="P268" s="59"/>
      <c r="Q268" s="140">
        <f aca="true" t="shared" si="36" ref="Q268:Q287">R268*O268</f>
        <v>3000</v>
      </c>
      <c r="R268" s="139">
        <v>3</v>
      </c>
      <c r="S268" s="14"/>
      <c r="T268" s="14"/>
      <c r="U268" s="14"/>
      <c r="V268" s="4"/>
      <c r="W268" s="5"/>
      <c r="X268" s="6"/>
      <c r="Y268" s="7"/>
      <c r="Z268" s="199"/>
      <c r="AA268" s="211">
        <f aca="true" t="shared" si="37" ref="AA268:AA287">Z268*N268</f>
        <v>0</v>
      </c>
      <c r="AB268" s="217">
        <f t="shared" si="34"/>
        <v>1740</v>
      </c>
    </row>
    <row r="269" spans="1:28" ht="17.25" customHeight="1">
      <c r="A269" s="332"/>
      <c r="B269" s="294"/>
      <c r="C269" s="390"/>
      <c r="D269" s="16" t="s">
        <v>472</v>
      </c>
      <c r="E269" s="12" t="s">
        <v>442</v>
      </c>
      <c r="F269" s="13"/>
      <c r="G269" s="13">
        <v>5</v>
      </c>
      <c r="H269" s="13" t="s">
        <v>99</v>
      </c>
      <c r="I269" s="13">
        <v>2</v>
      </c>
      <c r="J269" s="13" t="s">
        <v>100</v>
      </c>
      <c r="K269" s="14" t="s">
        <v>256</v>
      </c>
      <c r="L269" s="14" t="s">
        <v>77</v>
      </c>
      <c r="M269" s="14" t="s">
        <v>99</v>
      </c>
      <c r="N269" s="162">
        <f t="shared" si="35"/>
        <v>600</v>
      </c>
      <c r="O269" s="162">
        <v>1000</v>
      </c>
      <c r="P269" s="59">
        <v>405</v>
      </c>
      <c r="Q269" s="140">
        <f t="shared" si="36"/>
        <v>3000</v>
      </c>
      <c r="R269" s="139">
        <v>3</v>
      </c>
      <c r="S269" s="14"/>
      <c r="T269" s="14"/>
      <c r="U269" s="14"/>
      <c r="V269" s="4">
        <v>1.58</v>
      </c>
      <c r="W269" s="5"/>
      <c r="X269" s="6">
        <v>2.5</v>
      </c>
      <c r="Y269" s="7">
        <v>1.79</v>
      </c>
      <c r="Z269" s="199"/>
      <c r="AA269" s="211">
        <f t="shared" si="37"/>
        <v>0</v>
      </c>
      <c r="AB269" s="217">
        <f t="shared" si="34"/>
        <v>1800</v>
      </c>
    </row>
    <row r="270" spans="1:28" ht="17.25" customHeight="1">
      <c r="A270" s="332"/>
      <c r="B270" s="294"/>
      <c r="C270" s="390"/>
      <c r="D270" s="16" t="s">
        <v>219</v>
      </c>
      <c r="E270" s="12" t="s">
        <v>443</v>
      </c>
      <c r="F270" s="13"/>
      <c r="G270" s="13">
        <v>5</v>
      </c>
      <c r="H270" s="13" t="s">
        <v>99</v>
      </c>
      <c r="I270" s="13">
        <v>2</v>
      </c>
      <c r="J270" s="13" t="s">
        <v>100</v>
      </c>
      <c r="K270" s="14" t="s">
        <v>256</v>
      </c>
      <c r="L270" s="14" t="s">
        <v>77</v>
      </c>
      <c r="M270" s="14" t="s">
        <v>99</v>
      </c>
      <c r="N270" s="162">
        <f t="shared" si="35"/>
        <v>600</v>
      </c>
      <c r="O270" s="162">
        <v>1000</v>
      </c>
      <c r="P270" s="59">
        <v>250</v>
      </c>
      <c r="Q270" s="140">
        <f t="shared" si="36"/>
        <v>2500</v>
      </c>
      <c r="R270" s="139">
        <v>2.5</v>
      </c>
      <c r="S270" s="76"/>
      <c r="T270" s="92"/>
      <c r="U270" s="77"/>
      <c r="V270" s="4"/>
      <c r="W270" s="5"/>
      <c r="X270" s="6">
        <v>2.26</v>
      </c>
      <c r="Y270" s="7">
        <v>1.13</v>
      </c>
      <c r="Z270" s="199"/>
      <c r="AA270" s="211">
        <f t="shared" si="37"/>
        <v>0</v>
      </c>
      <c r="AB270" s="217">
        <f t="shared" si="34"/>
        <v>1500</v>
      </c>
    </row>
    <row r="271" spans="1:28" ht="17.25" customHeight="1">
      <c r="A271" s="332"/>
      <c r="B271" s="294"/>
      <c r="C271" s="391"/>
      <c r="D271" s="16" t="s">
        <v>75</v>
      </c>
      <c r="E271" s="16" t="s">
        <v>444</v>
      </c>
      <c r="F271" s="13"/>
      <c r="G271" s="13">
        <v>0.5</v>
      </c>
      <c r="H271" s="13" t="s">
        <v>99</v>
      </c>
      <c r="I271" s="13">
        <v>12</v>
      </c>
      <c r="J271" s="13" t="s">
        <v>100</v>
      </c>
      <c r="K271" s="14" t="s">
        <v>256</v>
      </c>
      <c r="L271" s="14" t="s">
        <v>77</v>
      </c>
      <c r="M271" s="14" t="s">
        <v>99</v>
      </c>
      <c r="N271" s="162">
        <f t="shared" si="35"/>
        <v>600</v>
      </c>
      <c r="O271" s="162">
        <v>1000</v>
      </c>
      <c r="P271" s="59">
        <v>31</v>
      </c>
      <c r="Q271" s="140">
        <f t="shared" si="36"/>
        <v>1700</v>
      </c>
      <c r="R271" s="139">
        <f>AVERAGE(V271:Y271)</f>
        <v>1.7</v>
      </c>
      <c r="S271" s="14"/>
      <c r="T271" s="14"/>
      <c r="U271" s="14"/>
      <c r="V271" s="4"/>
      <c r="W271" s="5"/>
      <c r="X271" s="6"/>
      <c r="Y271" s="7">
        <v>1.7</v>
      </c>
      <c r="Z271" s="199"/>
      <c r="AA271" s="211">
        <f t="shared" si="37"/>
        <v>0</v>
      </c>
      <c r="AB271" s="217">
        <f t="shared" si="34"/>
        <v>1020</v>
      </c>
    </row>
    <row r="272" spans="1:28" ht="17.25" customHeight="1">
      <c r="A272" s="332"/>
      <c r="B272" s="11"/>
      <c r="C272" s="11"/>
      <c r="D272" s="16" t="s">
        <v>484</v>
      </c>
      <c r="E272" s="16" t="s">
        <v>11</v>
      </c>
      <c r="F272" s="13"/>
      <c r="G272" s="13">
        <v>0.5</v>
      </c>
      <c r="H272" s="13" t="s">
        <v>99</v>
      </c>
      <c r="I272" s="13">
        <v>1</v>
      </c>
      <c r="J272" s="13" t="s">
        <v>100</v>
      </c>
      <c r="K272" s="14" t="s">
        <v>256</v>
      </c>
      <c r="L272" s="14" t="s">
        <v>77</v>
      </c>
      <c r="M272" s="14" t="s">
        <v>99</v>
      </c>
      <c r="N272" s="162">
        <f t="shared" si="35"/>
        <v>60</v>
      </c>
      <c r="O272" s="114">
        <v>100</v>
      </c>
      <c r="P272" s="59">
        <v>8</v>
      </c>
      <c r="Q272" s="140">
        <f t="shared" si="36"/>
        <v>4300</v>
      </c>
      <c r="R272" s="139">
        <v>43</v>
      </c>
      <c r="S272" s="14"/>
      <c r="T272" s="14"/>
      <c r="U272" s="14"/>
      <c r="V272" s="4"/>
      <c r="W272" s="5"/>
      <c r="X272" s="6"/>
      <c r="Y272" s="7">
        <v>29.95</v>
      </c>
      <c r="Z272" s="199"/>
      <c r="AA272" s="211">
        <f t="shared" si="37"/>
        <v>0</v>
      </c>
      <c r="AB272" s="217">
        <f t="shared" si="34"/>
        <v>2580</v>
      </c>
    </row>
    <row r="273" spans="1:28" ht="23.25" customHeight="1">
      <c r="A273" s="332"/>
      <c r="B273" s="294" t="s">
        <v>262</v>
      </c>
      <c r="C273" s="294" t="s">
        <v>439</v>
      </c>
      <c r="D273" s="16" t="s">
        <v>12</v>
      </c>
      <c r="E273" s="16" t="s">
        <v>445</v>
      </c>
      <c r="F273" s="13"/>
      <c r="G273" s="13">
        <v>1</v>
      </c>
      <c r="H273" s="13" t="s">
        <v>99</v>
      </c>
      <c r="I273" s="13">
        <v>1</v>
      </c>
      <c r="J273" s="13" t="s">
        <v>100</v>
      </c>
      <c r="K273" s="14" t="s">
        <v>256</v>
      </c>
      <c r="L273" s="14" t="s">
        <v>77</v>
      </c>
      <c r="M273" s="14" t="s">
        <v>99</v>
      </c>
      <c r="N273" s="162">
        <f t="shared" si="35"/>
        <v>60</v>
      </c>
      <c r="O273" s="114">
        <v>100</v>
      </c>
      <c r="P273" s="59">
        <v>18</v>
      </c>
      <c r="Q273" s="140">
        <f t="shared" si="36"/>
        <v>1360</v>
      </c>
      <c r="R273" s="139">
        <v>13.6</v>
      </c>
      <c r="S273" s="14"/>
      <c r="T273" s="14"/>
      <c r="U273" s="14"/>
      <c r="V273" s="4"/>
      <c r="W273" s="5">
        <v>15.28</v>
      </c>
      <c r="X273" s="6">
        <v>18.96</v>
      </c>
      <c r="Y273" s="7"/>
      <c r="Z273" s="199"/>
      <c r="AA273" s="211">
        <f t="shared" si="37"/>
        <v>0</v>
      </c>
      <c r="AB273" s="217">
        <f t="shared" si="34"/>
        <v>816</v>
      </c>
    </row>
    <row r="274" spans="1:28" ht="25.5" customHeight="1">
      <c r="A274" s="332"/>
      <c r="B274" s="294"/>
      <c r="C274" s="294"/>
      <c r="D274" s="16" t="s">
        <v>13</v>
      </c>
      <c r="E274" s="16" t="s">
        <v>314</v>
      </c>
      <c r="F274" s="13"/>
      <c r="G274" s="13">
        <v>1</v>
      </c>
      <c r="H274" s="13" t="s">
        <v>99</v>
      </c>
      <c r="I274" s="13">
        <v>1</v>
      </c>
      <c r="J274" s="13" t="s">
        <v>464</v>
      </c>
      <c r="K274" s="14" t="s">
        <v>256</v>
      </c>
      <c r="L274" s="14" t="s">
        <v>77</v>
      </c>
      <c r="M274" s="14" t="s">
        <v>99</v>
      </c>
      <c r="N274" s="162">
        <f t="shared" si="35"/>
        <v>609</v>
      </c>
      <c r="O274" s="114">
        <f>P274*5</f>
        <v>1015</v>
      </c>
      <c r="P274" s="59">
        <v>203</v>
      </c>
      <c r="Q274" s="140">
        <f t="shared" si="36"/>
        <v>27709.5</v>
      </c>
      <c r="R274" s="139">
        <v>27.3</v>
      </c>
      <c r="S274" s="76"/>
      <c r="T274" s="92"/>
      <c r="U274" s="77"/>
      <c r="V274" s="4"/>
      <c r="W274" s="5">
        <v>19.59</v>
      </c>
      <c r="X274" s="6">
        <v>35.02</v>
      </c>
      <c r="Y274" s="7">
        <v>36.5</v>
      </c>
      <c r="Z274" s="199"/>
      <c r="AA274" s="211">
        <f t="shared" si="37"/>
        <v>0</v>
      </c>
      <c r="AB274" s="217">
        <f t="shared" si="34"/>
        <v>16625.7</v>
      </c>
    </row>
    <row r="275" spans="1:28" ht="22.5" customHeight="1">
      <c r="A275" s="332"/>
      <c r="B275" s="294"/>
      <c r="C275" s="294"/>
      <c r="D275" s="16" t="s">
        <v>220</v>
      </c>
      <c r="E275" s="16" t="s">
        <v>315</v>
      </c>
      <c r="F275" s="13"/>
      <c r="G275" s="13">
        <v>1</v>
      </c>
      <c r="H275" s="13" t="s">
        <v>99</v>
      </c>
      <c r="I275" s="13">
        <v>1</v>
      </c>
      <c r="J275" s="13" t="s">
        <v>100</v>
      </c>
      <c r="K275" s="14" t="s">
        <v>256</v>
      </c>
      <c r="L275" s="14" t="s">
        <v>77</v>
      </c>
      <c r="M275" s="14" t="s">
        <v>99</v>
      </c>
      <c r="N275" s="162">
        <f t="shared" si="35"/>
        <v>1755</v>
      </c>
      <c r="O275" s="114">
        <f>P275*5</f>
        <v>2925</v>
      </c>
      <c r="P275" s="59">
        <v>585</v>
      </c>
      <c r="Q275" s="140">
        <f t="shared" si="36"/>
        <v>28477.800000000003</v>
      </c>
      <c r="R275" s="139">
        <v>9.736</v>
      </c>
      <c r="S275" s="14"/>
      <c r="T275" s="14"/>
      <c r="U275" s="14"/>
      <c r="V275" s="4">
        <v>8.6</v>
      </c>
      <c r="W275" s="5"/>
      <c r="X275" s="6">
        <v>8.76</v>
      </c>
      <c r="Y275" s="7">
        <v>6.55</v>
      </c>
      <c r="Z275" s="199"/>
      <c r="AA275" s="211">
        <f t="shared" si="37"/>
        <v>0</v>
      </c>
      <c r="AB275" s="217">
        <f t="shared" si="34"/>
        <v>17086.68</v>
      </c>
    </row>
    <row r="276" spans="1:28" ht="17.25" customHeight="1">
      <c r="A276" s="332"/>
      <c r="B276" s="294"/>
      <c r="C276" s="294"/>
      <c r="D276" s="16" t="s">
        <v>465</v>
      </c>
      <c r="E276" s="16" t="s">
        <v>446</v>
      </c>
      <c r="F276" s="13"/>
      <c r="G276" s="13">
        <v>1</v>
      </c>
      <c r="H276" s="13" t="s">
        <v>99</v>
      </c>
      <c r="I276" s="13">
        <v>1</v>
      </c>
      <c r="J276" s="13" t="s">
        <v>100</v>
      </c>
      <c r="K276" s="14" t="s">
        <v>256</v>
      </c>
      <c r="L276" s="14" t="s">
        <v>77</v>
      </c>
      <c r="M276" s="14" t="s">
        <v>99</v>
      </c>
      <c r="N276" s="162">
        <f t="shared" si="35"/>
        <v>60</v>
      </c>
      <c r="O276" s="114">
        <v>100</v>
      </c>
      <c r="P276" s="59">
        <v>2</v>
      </c>
      <c r="Q276" s="140">
        <f t="shared" si="36"/>
        <v>768.9</v>
      </c>
      <c r="R276" s="139">
        <v>7.689</v>
      </c>
      <c r="S276" s="14"/>
      <c r="T276" s="14"/>
      <c r="U276" s="14"/>
      <c r="V276" s="4"/>
      <c r="W276" s="5"/>
      <c r="X276" s="6"/>
      <c r="Y276" s="7">
        <v>6.99</v>
      </c>
      <c r="Z276" s="199"/>
      <c r="AA276" s="211">
        <f t="shared" si="37"/>
        <v>0</v>
      </c>
      <c r="AB276" s="217">
        <f t="shared" si="34"/>
        <v>461.34000000000003</v>
      </c>
    </row>
    <row r="277" spans="1:28" ht="17.25" customHeight="1">
      <c r="A277" s="332"/>
      <c r="B277" s="294"/>
      <c r="C277" s="294"/>
      <c r="D277" s="16" t="s">
        <v>529</v>
      </c>
      <c r="E277" s="16" t="s">
        <v>447</v>
      </c>
      <c r="F277" s="13"/>
      <c r="G277" s="13">
        <v>1</v>
      </c>
      <c r="H277" s="13" t="s">
        <v>99</v>
      </c>
      <c r="I277" s="13">
        <v>1</v>
      </c>
      <c r="J277" s="13" t="s">
        <v>100</v>
      </c>
      <c r="K277" s="14" t="s">
        <v>256</v>
      </c>
      <c r="L277" s="14" t="s">
        <v>77</v>
      </c>
      <c r="M277" s="14" t="s">
        <v>99</v>
      </c>
      <c r="N277" s="162">
        <f t="shared" si="35"/>
        <v>180</v>
      </c>
      <c r="O277" s="114">
        <f>P277*5</f>
        <v>300</v>
      </c>
      <c r="P277" s="59">
        <v>60</v>
      </c>
      <c r="Q277" s="140">
        <f t="shared" si="36"/>
        <v>2306.7</v>
      </c>
      <c r="R277" s="139">
        <v>7.689</v>
      </c>
      <c r="S277" s="76"/>
      <c r="T277" s="92"/>
      <c r="U277" s="77"/>
      <c r="V277" s="4"/>
      <c r="W277" s="5"/>
      <c r="X277" s="6"/>
      <c r="Y277" s="7">
        <v>6.69</v>
      </c>
      <c r="Z277" s="199"/>
      <c r="AA277" s="211">
        <f t="shared" si="37"/>
        <v>0</v>
      </c>
      <c r="AB277" s="217">
        <f t="shared" si="34"/>
        <v>1384.02</v>
      </c>
    </row>
    <row r="278" spans="1:28" ht="17.25" customHeight="1">
      <c r="A278" s="332"/>
      <c r="B278" s="294"/>
      <c r="C278" s="294"/>
      <c r="D278" s="16" t="s">
        <v>14</v>
      </c>
      <c r="E278" s="16" t="s">
        <v>316</v>
      </c>
      <c r="F278" s="13"/>
      <c r="G278" s="13">
        <v>1</v>
      </c>
      <c r="H278" s="13" t="s">
        <v>99</v>
      </c>
      <c r="I278" s="13">
        <v>1</v>
      </c>
      <c r="J278" s="13" t="s">
        <v>100</v>
      </c>
      <c r="K278" s="14" t="s">
        <v>256</v>
      </c>
      <c r="L278" s="14" t="s">
        <v>77</v>
      </c>
      <c r="M278" s="14" t="s">
        <v>99</v>
      </c>
      <c r="N278" s="162">
        <f t="shared" si="35"/>
        <v>1665</v>
      </c>
      <c r="O278" s="114">
        <f>P278*5</f>
        <v>2775</v>
      </c>
      <c r="P278" s="59">
        <v>555</v>
      </c>
      <c r="Q278" s="140">
        <f t="shared" si="36"/>
        <v>22954.8</v>
      </c>
      <c r="R278" s="139">
        <v>8.272</v>
      </c>
      <c r="S278" s="14"/>
      <c r="T278" s="14"/>
      <c r="U278" s="14"/>
      <c r="V278" s="4">
        <v>6.63</v>
      </c>
      <c r="W278" s="5"/>
      <c r="X278" s="6">
        <v>7.52</v>
      </c>
      <c r="Y278" s="7">
        <v>5.5</v>
      </c>
      <c r="Z278" s="199"/>
      <c r="AA278" s="211">
        <f t="shared" si="37"/>
        <v>0</v>
      </c>
      <c r="AB278" s="217">
        <f t="shared" si="34"/>
        <v>13772.880000000001</v>
      </c>
    </row>
    <row r="279" spans="1:28" ht="17.25" customHeight="1">
      <c r="A279" s="332"/>
      <c r="B279" s="308"/>
      <c r="C279" s="308"/>
      <c r="D279" s="16" t="s">
        <v>473</v>
      </c>
      <c r="E279" s="16" t="s">
        <v>448</v>
      </c>
      <c r="F279" s="13"/>
      <c r="G279" s="13">
        <v>1</v>
      </c>
      <c r="H279" s="13" t="s">
        <v>99</v>
      </c>
      <c r="I279" s="13">
        <v>12</v>
      </c>
      <c r="J279" s="13" t="s">
        <v>100</v>
      </c>
      <c r="K279" s="14" t="s">
        <v>256</v>
      </c>
      <c r="L279" s="14" t="s">
        <v>77</v>
      </c>
      <c r="M279" s="14" t="s">
        <v>99</v>
      </c>
      <c r="N279" s="162">
        <f t="shared" si="35"/>
        <v>60</v>
      </c>
      <c r="O279" s="114">
        <f>P279*5</f>
        <v>100</v>
      </c>
      <c r="P279" s="59">
        <v>20</v>
      </c>
      <c r="Q279" s="140">
        <f t="shared" si="36"/>
        <v>407</v>
      </c>
      <c r="R279" s="139">
        <v>4.07</v>
      </c>
      <c r="S279" s="14"/>
      <c r="T279" s="14"/>
      <c r="U279" s="14"/>
      <c r="V279" s="4"/>
      <c r="W279" s="5">
        <v>3.7</v>
      </c>
      <c r="X279" s="6"/>
      <c r="Y279" s="7"/>
      <c r="Z279" s="199"/>
      <c r="AA279" s="211">
        <f t="shared" si="37"/>
        <v>0</v>
      </c>
      <c r="AB279" s="217">
        <f t="shared" si="34"/>
        <v>244.20000000000002</v>
      </c>
    </row>
    <row r="280" spans="1:28" ht="22.5">
      <c r="A280" s="332"/>
      <c r="B280" s="308"/>
      <c r="C280" s="308"/>
      <c r="D280" s="16" t="s">
        <v>44</v>
      </c>
      <c r="E280" s="16" t="s">
        <v>449</v>
      </c>
      <c r="F280" s="38"/>
      <c r="G280" s="38">
        <v>10</v>
      </c>
      <c r="H280" s="13" t="s">
        <v>99</v>
      </c>
      <c r="I280" s="13">
        <v>1</v>
      </c>
      <c r="J280" s="13" t="s">
        <v>100</v>
      </c>
      <c r="K280" s="14" t="s">
        <v>256</v>
      </c>
      <c r="L280" s="14" t="s">
        <v>77</v>
      </c>
      <c r="M280" s="14" t="s">
        <v>99</v>
      </c>
      <c r="N280" s="162">
        <f t="shared" si="35"/>
        <v>3000</v>
      </c>
      <c r="O280" s="114">
        <f>P280*5</f>
        <v>5000</v>
      </c>
      <c r="P280" s="59">
        <v>1000</v>
      </c>
      <c r="Q280" s="140">
        <f t="shared" si="36"/>
        <v>16500</v>
      </c>
      <c r="R280" s="139">
        <v>3.3</v>
      </c>
      <c r="S280" s="76"/>
      <c r="T280" s="92"/>
      <c r="U280" s="77"/>
      <c r="V280" s="4">
        <v>3</v>
      </c>
      <c r="W280" s="5"/>
      <c r="X280" s="6"/>
      <c r="Y280" s="7"/>
      <c r="Z280" s="199"/>
      <c r="AA280" s="211">
        <f t="shared" si="37"/>
        <v>0</v>
      </c>
      <c r="AB280" s="217">
        <f t="shared" si="34"/>
        <v>9900</v>
      </c>
    </row>
    <row r="281" spans="1:28" ht="17.25" customHeight="1">
      <c r="A281" s="332"/>
      <c r="B281" s="308"/>
      <c r="C281" s="308"/>
      <c r="D281" s="16" t="s">
        <v>474</v>
      </c>
      <c r="E281" s="16" t="s">
        <v>450</v>
      </c>
      <c r="F281" s="13"/>
      <c r="G281" s="13">
        <v>1</v>
      </c>
      <c r="H281" s="13" t="s">
        <v>481</v>
      </c>
      <c r="I281" s="13">
        <v>1</v>
      </c>
      <c r="J281" s="13" t="s">
        <v>100</v>
      </c>
      <c r="K281" s="14" t="s">
        <v>256</v>
      </c>
      <c r="L281" s="14" t="s">
        <v>77</v>
      </c>
      <c r="M281" s="14" t="s">
        <v>99</v>
      </c>
      <c r="N281" s="162">
        <f t="shared" si="35"/>
        <v>135</v>
      </c>
      <c r="O281" s="114">
        <f>P281*5</f>
        <v>225</v>
      </c>
      <c r="P281" s="59">
        <v>45</v>
      </c>
      <c r="Q281" s="140">
        <f t="shared" si="36"/>
        <v>633.5999999999999</v>
      </c>
      <c r="R281" s="139">
        <v>2.816</v>
      </c>
      <c r="S281" s="14"/>
      <c r="T281" s="14"/>
      <c r="U281" s="14"/>
      <c r="V281" s="4"/>
      <c r="W281" s="5">
        <v>2.45</v>
      </c>
      <c r="X281" s="6">
        <v>2.56</v>
      </c>
      <c r="Y281" s="7"/>
      <c r="Z281" s="199"/>
      <c r="AA281" s="211">
        <f t="shared" si="37"/>
        <v>0</v>
      </c>
      <c r="AB281" s="217">
        <f t="shared" si="34"/>
        <v>380.15999999999997</v>
      </c>
    </row>
    <row r="282" spans="1:28" ht="17.25" customHeight="1">
      <c r="A282" s="332"/>
      <c r="B282" s="308"/>
      <c r="C282" s="308"/>
      <c r="D282" s="16" t="s">
        <v>475</v>
      </c>
      <c r="E282" s="16" t="s">
        <v>451</v>
      </c>
      <c r="F282" s="13"/>
      <c r="G282" s="13">
        <v>1</v>
      </c>
      <c r="H282" s="13" t="s">
        <v>99</v>
      </c>
      <c r="I282" s="13">
        <v>1</v>
      </c>
      <c r="J282" s="13" t="s">
        <v>100</v>
      </c>
      <c r="K282" s="14" t="s">
        <v>256</v>
      </c>
      <c r="L282" s="14" t="s">
        <v>77</v>
      </c>
      <c r="M282" s="14" t="s">
        <v>99</v>
      </c>
      <c r="N282" s="162">
        <f t="shared" si="35"/>
        <v>60</v>
      </c>
      <c r="O282" s="114">
        <v>100</v>
      </c>
      <c r="P282" s="59">
        <v>16</v>
      </c>
      <c r="Q282" s="140">
        <f t="shared" si="36"/>
        <v>344.3</v>
      </c>
      <c r="R282" s="139">
        <v>3.443</v>
      </c>
      <c r="S282" s="14"/>
      <c r="T282" s="14"/>
      <c r="U282" s="14"/>
      <c r="V282" s="4"/>
      <c r="W282" s="5">
        <v>3.13</v>
      </c>
      <c r="X282" s="6"/>
      <c r="Y282" s="7"/>
      <c r="Z282" s="199"/>
      <c r="AA282" s="211">
        <f t="shared" si="37"/>
        <v>0</v>
      </c>
      <c r="AB282" s="217">
        <f t="shared" si="34"/>
        <v>206.58</v>
      </c>
    </row>
    <row r="283" spans="1:28" ht="17.25" customHeight="1">
      <c r="A283" s="332"/>
      <c r="B283" s="308"/>
      <c r="C283" s="308"/>
      <c r="D283" s="16" t="s">
        <v>97</v>
      </c>
      <c r="E283" s="16" t="s">
        <v>452</v>
      </c>
      <c r="F283" s="13"/>
      <c r="G283" s="13">
        <v>1</v>
      </c>
      <c r="H283" s="13" t="s">
        <v>99</v>
      </c>
      <c r="I283" s="13">
        <v>1</v>
      </c>
      <c r="J283" s="13" t="s">
        <v>100</v>
      </c>
      <c r="K283" s="14" t="s">
        <v>256</v>
      </c>
      <c r="L283" s="14" t="s">
        <v>77</v>
      </c>
      <c r="M283" s="14" t="s">
        <v>99</v>
      </c>
      <c r="N283" s="162">
        <f t="shared" si="35"/>
        <v>60</v>
      </c>
      <c r="O283" s="114">
        <v>100</v>
      </c>
      <c r="P283" s="59">
        <v>12</v>
      </c>
      <c r="Q283" s="140">
        <f t="shared" si="36"/>
        <v>4015</v>
      </c>
      <c r="R283" s="139">
        <v>40.15</v>
      </c>
      <c r="S283" s="76"/>
      <c r="T283" s="92"/>
      <c r="U283" s="77"/>
      <c r="V283" s="4"/>
      <c r="W283" s="5"/>
      <c r="X283" s="6"/>
      <c r="Y283" s="7">
        <v>36.5</v>
      </c>
      <c r="Z283" s="199"/>
      <c r="AA283" s="211">
        <f t="shared" si="37"/>
        <v>0</v>
      </c>
      <c r="AB283" s="217">
        <f t="shared" si="34"/>
        <v>2409</v>
      </c>
    </row>
    <row r="284" spans="1:28" ht="17.25" customHeight="1">
      <c r="A284" s="332"/>
      <c r="B284" s="308"/>
      <c r="C284" s="308"/>
      <c r="D284" s="16" t="s">
        <v>476</v>
      </c>
      <c r="E284" s="16" t="s">
        <v>453</v>
      </c>
      <c r="F284" s="13"/>
      <c r="G284" s="13">
        <v>1</v>
      </c>
      <c r="H284" s="13" t="s">
        <v>99</v>
      </c>
      <c r="I284" s="13">
        <v>1</v>
      </c>
      <c r="J284" s="13" t="s">
        <v>100</v>
      </c>
      <c r="K284" s="14" t="s">
        <v>256</v>
      </c>
      <c r="L284" s="14" t="s">
        <v>77</v>
      </c>
      <c r="M284" s="14" t="s">
        <v>99</v>
      </c>
      <c r="N284" s="162">
        <f t="shared" si="35"/>
        <v>60</v>
      </c>
      <c r="O284" s="114">
        <v>100</v>
      </c>
      <c r="P284" s="59">
        <v>7</v>
      </c>
      <c r="Q284" s="140">
        <f t="shared" si="36"/>
        <v>473.00000000000006</v>
      </c>
      <c r="R284" s="139">
        <v>4.73</v>
      </c>
      <c r="S284" s="14"/>
      <c r="T284" s="14"/>
      <c r="U284" s="14"/>
      <c r="V284" s="4"/>
      <c r="W284" s="5">
        <v>4.3</v>
      </c>
      <c r="X284" s="6">
        <v>4.28</v>
      </c>
      <c r="Y284" s="7"/>
      <c r="Z284" s="199"/>
      <c r="AA284" s="211">
        <f t="shared" si="37"/>
        <v>0</v>
      </c>
      <c r="AB284" s="217">
        <f t="shared" si="34"/>
        <v>283.8</v>
      </c>
    </row>
    <row r="285" spans="1:28" ht="17.25" customHeight="1">
      <c r="A285" s="332"/>
      <c r="B285" s="308"/>
      <c r="C285" s="308"/>
      <c r="D285" s="16" t="s">
        <v>477</v>
      </c>
      <c r="E285" s="16" t="s">
        <v>454</v>
      </c>
      <c r="F285" s="13"/>
      <c r="G285" s="13">
        <v>1</v>
      </c>
      <c r="H285" s="13" t="s">
        <v>99</v>
      </c>
      <c r="I285" s="13">
        <v>12</v>
      </c>
      <c r="J285" s="13" t="s">
        <v>100</v>
      </c>
      <c r="K285" s="14" t="s">
        <v>256</v>
      </c>
      <c r="L285" s="14" t="s">
        <v>77</v>
      </c>
      <c r="M285" s="14" t="s">
        <v>99</v>
      </c>
      <c r="N285" s="162">
        <f t="shared" si="35"/>
        <v>243</v>
      </c>
      <c r="O285" s="114">
        <f>P285*5</f>
        <v>405</v>
      </c>
      <c r="P285" s="59">
        <v>81</v>
      </c>
      <c r="Q285" s="140">
        <f t="shared" si="36"/>
        <v>3207.6</v>
      </c>
      <c r="R285" s="139">
        <v>7.92</v>
      </c>
      <c r="S285" s="14"/>
      <c r="T285" s="14"/>
      <c r="U285" s="14"/>
      <c r="V285" s="4"/>
      <c r="W285" s="5">
        <v>7.2</v>
      </c>
      <c r="X285" s="6"/>
      <c r="Y285" s="7"/>
      <c r="Z285" s="199"/>
      <c r="AA285" s="211">
        <f t="shared" si="37"/>
        <v>0</v>
      </c>
      <c r="AB285" s="217">
        <f t="shared" si="34"/>
        <v>1924.56</v>
      </c>
    </row>
    <row r="286" spans="1:28" ht="17.25" customHeight="1">
      <c r="A286" s="332"/>
      <c r="B286" s="308"/>
      <c r="C286" s="308"/>
      <c r="D286" s="16" t="s">
        <v>478</v>
      </c>
      <c r="E286" s="16" t="s">
        <v>455</v>
      </c>
      <c r="F286" s="13"/>
      <c r="G286" s="13">
        <v>1</v>
      </c>
      <c r="H286" s="13" t="s">
        <v>99</v>
      </c>
      <c r="I286" s="13">
        <v>10</v>
      </c>
      <c r="J286" s="13" t="s">
        <v>100</v>
      </c>
      <c r="K286" s="14" t="s">
        <v>256</v>
      </c>
      <c r="L286" s="14" t="s">
        <v>77</v>
      </c>
      <c r="M286" s="14" t="s">
        <v>99</v>
      </c>
      <c r="N286" s="162">
        <v>75</v>
      </c>
      <c r="O286" s="114">
        <f>P286*5</f>
        <v>125</v>
      </c>
      <c r="P286" s="59">
        <v>25</v>
      </c>
      <c r="Q286" s="140">
        <f t="shared" si="36"/>
        <v>761.75</v>
      </c>
      <c r="R286" s="139">
        <v>6.094</v>
      </c>
      <c r="S286" s="76"/>
      <c r="T286" s="92"/>
      <c r="U286" s="77"/>
      <c r="V286" s="4"/>
      <c r="W286" s="5">
        <v>5.54</v>
      </c>
      <c r="X286" s="6"/>
      <c r="Y286" s="7"/>
      <c r="Z286" s="199"/>
      <c r="AA286" s="211">
        <f t="shared" si="37"/>
        <v>0</v>
      </c>
      <c r="AB286" s="217">
        <f t="shared" si="34"/>
        <v>457.05</v>
      </c>
    </row>
    <row r="287" spans="1:28" ht="17.25" customHeight="1">
      <c r="A287" s="332"/>
      <c r="B287" s="308"/>
      <c r="C287" s="308"/>
      <c r="D287" s="16" t="s">
        <v>479</v>
      </c>
      <c r="E287" s="16" t="s">
        <v>456</v>
      </c>
      <c r="F287" s="13"/>
      <c r="G287" s="13">
        <v>1</v>
      </c>
      <c r="H287" s="13" t="s">
        <v>99</v>
      </c>
      <c r="I287" s="13">
        <v>1</v>
      </c>
      <c r="J287" s="13" t="s">
        <v>100</v>
      </c>
      <c r="K287" s="14" t="s">
        <v>256</v>
      </c>
      <c r="L287" s="14" t="s">
        <v>77</v>
      </c>
      <c r="M287" s="14" t="s">
        <v>99</v>
      </c>
      <c r="N287" s="162">
        <v>60</v>
      </c>
      <c r="O287" s="114">
        <v>100</v>
      </c>
      <c r="P287" s="59">
        <v>15</v>
      </c>
      <c r="Q287" s="140">
        <f t="shared" si="36"/>
        <v>858</v>
      </c>
      <c r="R287" s="139">
        <v>8.58</v>
      </c>
      <c r="S287" s="72"/>
      <c r="T287" s="92"/>
      <c r="U287" s="81"/>
      <c r="V287" s="4"/>
      <c r="W287" s="5">
        <v>7.8</v>
      </c>
      <c r="X287" s="6"/>
      <c r="Y287" s="7"/>
      <c r="Z287" s="199"/>
      <c r="AA287" s="211">
        <f t="shared" si="37"/>
        <v>0</v>
      </c>
      <c r="AB287" s="217">
        <f t="shared" si="34"/>
        <v>514.8</v>
      </c>
    </row>
    <row r="288" spans="12:27" ht="12" thickBot="1">
      <c r="L288" s="326"/>
      <c r="M288" s="95"/>
      <c r="N288" s="95"/>
      <c r="O288" s="95"/>
      <c r="P288" s="95"/>
      <c r="Q288" s="131"/>
      <c r="R288" s="95"/>
      <c r="S288" s="95"/>
      <c r="T288" s="96"/>
      <c r="U288" s="94"/>
      <c r="Z288" s="95"/>
      <c r="AA288" s="95"/>
    </row>
    <row r="289" spans="10:28" ht="45" customHeight="1">
      <c r="J289" s="205"/>
      <c r="L289" s="326"/>
      <c r="M289" s="420" t="s">
        <v>549</v>
      </c>
      <c r="N289" s="421"/>
      <c r="O289" s="421"/>
      <c r="P289" s="421"/>
      <c r="Q289" s="421"/>
      <c r="R289" s="421"/>
      <c r="S289" s="421"/>
      <c r="T289" s="421"/>
      <c r="U289" s="201" t="s">
        <v>547</v>
      </c>
      <c r="V289" s="202" t="e">
        <f>SUM(#REF!)</f>
        <v>#REF!</v>
      </c>
      <c r="W289" s="201" t="s">
        <v>547</v>
      </c>
      <c r="X289" s="202">
        <f>SUM(X276:X287)</f>
        <v>14.36</v>
      </c>
      <c r="Y289" s="2"/>
      <c r="Z289" s="201" t="s">
        <v>547</v>
      </c>
      <c r="AA289" s="215">
        <f>SUM(AA5:AA287)</f>
        <v>0</v>
      </c>
      <c r="AB289" s="219">
        <f>AB9+AB61+AB99+AB112+AB118+AB147+AB211+AB217+AB238+AB266</f>
        <v>2100460.825</v>
      </c>
    </row>
    <row r="290" spans="10:27" ht="45" customHeight="1" thickBot="1">
      <c r="J290" s="206"/>
      <c r="L290" s="326"/>
      <c r="M290" s="422"/>
      <c r="N290" s="423"/>
      <c r="O290" s="423"/>
      <c r="P290" s="423"/>
      <c r="Q290" s="423"/>
      <c r="R290" s="423"/>
      <c r="S290" s="423"/>
      <c r="T290" s="423"/>
      <c r="U290" s="203" t="s">
        <v>548</v>
      </c>
      <c r="V290" s="204"/>
      <c r="W290" s="203" t="s">
        <v>548</v>
      </c>
      <c r="X290" s="204"/>
      <c r="Y290" s="2"/>
      <c r="Z290" s="203" t="s">
        <v>548</v>
      </c>
      <c r="AA290" s="216"/>
    </row>
    <row r="291" spans="2:27" ht="17.25" customHeight="1" thickBot="1">
      <c r="B291" s="171" t="s">
        <v>539</v>
      </c>
      <c r="C291" s="172"/>
      <c r="D291" s="173"/>
      <c r="K291" s="57"/>
      <c r="L291" s="326"/>
      <c r="M291" s="57"/>
      <c r="N291" s="57"/>
      <c r="O291" s="57"/>
      <c r="P291" s="174"/>
      <c r="Q291" s="58"/>
      <c r="R291" s="58"/>
      <c r="S291" s="58"/>
      <c r="T291" s="55"/>
      <c r="U291" s="56"/>
      <c r="V291" s="55"/>
      <c r="W291" s="2"/>
      <c r="X291" s="2"/>
      <c r="Y291" s="2"/>
      <c r="Z291" s="2"/>
      <c r="AA291" s="173"/>
    </row>
    <row r="292" spans="2:27" ht="45" customHeight="1">
      <c r="B292" s="170" t="s">
        <v>540</v>
      </c>
      <c r="C292" s="424" t="s">
        <v>541</v>
      </c>
      <c r="D292" s="425"/>
      <c r="J292" s="205"/>
      <c r="L292" s="326"/>
      <c r="M292" s="420" t="s">
        <v>550</v>
      </c>
      <c r="N292" s="421"/>
      <c r="O292" s="421"/>
      <c r="P292" s="421"/>
      <c r="Q292" s="421"/>
      <c r="R292" s="421"/>
      <c r="S292" s="421"/>
      <c r="T292" s="421"/>
      <c r="U292" s="201" t="s">
        <v>547</v>
      </c>
      <c r="V292" s="202"/>
      <c r="W292" s="2"/>
      <c r="X292" s="2"/>
      <c r="Y292" s="2"/>
      <c r="Z292" s="201" t="s">
        <v>547</v>
      </c>
      <c r="AA292" s="202"/>
    </row>
    <row r="293" spans="2:27" ht="48.75" customHeight="1" thickBot="1">
      <c r="B293" s="170" t="s">
        <v>537</v>
      </c>
      <c r="C293" s="426" t="s">
        <v>542</v>
      </c>
      <c r="D293" s="427"/>
      <c r="J293" s="206"/>
      <c r="L293" s="326"/>
      <c r="M293" s="422"/>
      <c r="N293" s="423"/>
      <c r="O293" s="423"/>
      <c r="P293" s="423"/>
      <c r="Q293" s="423"/>
      <c r="R293" s="423"/>
      <c r="S293" s="423"/>
      <c r="T293" s="423"/>
      <c r="U293" s="203" t="s">
        <v>548</v>
      </c>
      <c r="V293" s="204"/>
      <c r="W293" s="2"/>
      <c r="X293" s="2"/>
      <c r="Y293" s="2"/>
      <c r="Z293" s="203" t="s">
        <v>548</v>
      </c>
      <c r="AA293" s="216"/>
    </row>
    <row r="294" spans="2:27" ht="70.5" customHeight="1">
      <c r="B294" s="170" t="s">
        <v>538</v>
      </c>
      <c r="C294" s="428" t="s">
        <v>543</v>
      </c>
      <c r="D294" s="425"/>
      <c r="K294" s="57"/>
      <c r="L294" s="326"/>
      <c r="M294" s="57"/>
      <c r="N294" s="57"/>
      <c r="O294" s="57"/>
      <c r="P294" s="174"/>
      <c r="Q294" s="175" t="e">
        <f>SUM(#REF!)</f>
        <v>#REF!</v>
      </c>
      <c r="R294" s="58"/>
      <c r="S294" s="58"/>
      <c r="T294" s="58"/>
      <c r="U294" s="54"/>
      <c r="V294" s="55"/>
      <c r="W294" s="56"/>
      <c r="X294" s="55"/>
      <c r="Y294" s="2"/>
      <c r="Z294" s="2"/>
      <c r="AA294" s="2"/>
    </row>
    <row r="295" spans="12:27" ht="11.25">
      <c r="L295" s="326"/>
      <c r="M295" s="95"/>
      <c r="N295" s="95"/>
      <c r="O295" s="95"/>
      <c r="P295" s="95"/>
      <c r="Q295" s="147">
        <f>SUM(Q119:Q146)</f>
        <v>88016.1</v>
      </c>
      <c r="R295" s="95"/>
      <c r="S295" s="95"/>
      <c r="T295" s="96"/>
      <c r="U295" s="94"/>
      <c r="Z295" s="95"/>
      <c r="AA295" s="95"/>
    </row>
    <row r="296" spans="12:27" ht="11.25">
      <c r="L296" s="326"/>
      <c r="M296" s="95"/>
      <c r="N296" s="95"/>
      <c r="O296" s="95"/>
      <c r="P296" s="95"/>
      <c r="Q296" s="147">
        <f>SUM(Q148:Q210)</f>
        <v>423851.65499999997</v>
      </c>
      <c r="R296" s="95"/>
      <c r="S296" s="95"/>
      <c r="T296" s="96"/>
      <c r="U296" s="94"/>
      <c r="Z296" s="95"/>
      <c r="AA296" s="95"/>
    </row>
    <row r="297" spans="12:27" ht="11.25">
      <c r="L297" s="326"/>
      <c r="M297" s="95"/>
      <c r="N297" s="95"/>
      <c r="O297" s="95"/>
      <c r="P297" s="95"/>
      <c r="Q297" s="147">
        <f>SUM(Q212:Q216)</f>
        <v>9558.79</v>
      </c>
      <c r="R297" s="95"/>
      <c r="S297" s="95"/>
      <c r="T297" s="96"/>
      <c r="U297" s="94"/>
      <c r="Z297" s="95"/>
      <c r="AA297" s="95"/>
    </row>
    <row r="298" spans="17:20" ht="11.25">
      <c r="Q298" s="148">
        <f>SUM(Q218:Q237)</f>
        <v>1401516.47</v>
      </c>
      <c r="T298" s="96"/>
    </row>
    <row r="299" spans="17:20" ht="11.25">
      <c r="Q299" s="148">
        <f>SUM(Q239:Q265)</f>
        <v>157484.79</v>
      </c>
      <c r="T299" s="96"/>
    </row>
    <row r="300" spans="17:20" ht="11.25">
      <c r="Q300" s="148">
        <f>SUM(Q267:Q287)</f>
        <v>128777.95000000001</v>
      </c>
      <c r="T300" s="96"/>
    </row>
    <row r="301" ht="11.25">
      <c r="T301" s="96"/>
    </row>
    <row r="302" ht="11.25">
      <c r="T302" s="96"/>
    </row>
    <row r="303" spans="17:20" ht="11.25">
      <c r="Q303" s="156" t="e">
        <f>SUM(Q288:Q301)</f>
        <v>#REF!</v>
      </c>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sheetData>
  <sheetProtection password="CC06" sheet="1"/>
  <mergeCells count="680">
    <mergeCell ref="M289:T290"/>
    <mergeCell ref="C292:D292"/>
    <mergeCell ref="C293:D293"/>
    <mergeCell ref="C294:D294"/>
    <mergeCell ref="M292:T293"/>
    <mergeCell ref="Z113:Z114"/>
    <mergeCell ref="Z165:Z166"/>
    <mergeCell ref="Z167:Z168"/>
    <mergeCell ref="Z250:Z251"/>
    <mergeCell ref="Z76:Z77"/>
    <mergeCell ref="Z79:Z80"/>
    <mergeCell ref="Z100:Z101"/>
    <mergeCell ref="Z105:Z106"/>
    <mergeCell ref="Z65:Z66"/>
    <mergeCell ref="Z68:Z69"/>
    <mergeCell ref="Z70:Z71"/>
    <mergeCell ref="Z72:Z73"/>
    <mergeCell ref="Z45:Z46"/>
    <mergeCell ref="Z47:Z48"/>
    <mergeCell ref="Z49:Z50"/>
    <mergeCell ref="Z62:Z63"/>
    <mergeCell ref="Z37:Z38"/>
    <mergeCell ref="Z39:Z40"/>
    <mergeCell ref="Z41:Z42"/>
    <mergeCell ref="Z43:Z44"/>
    <mergeCell ref="AA113:AA114"/>
    <mergeCell ref="AA165:AA166"/>
    <mergeCell ref="AA167:AA168"/>
    <mergeCell ref="AA250:AA251"/>
    <mergeCell ref="AA76:AA77"/>
    <mergeCell ref="AA79:AA80"/>
    <mergeCell ref="AA100:AA101"/>
    <mergeCell ref="AA105:AA106"/>
    <mergeCell ref="AA65:AA66"/>
    <mergeCell ref="AA68:AA69"/>
    <mergeCell ref="AA70:AA71"/>
    <mergeCell ref="AA72:AA73"/>
    <mergeCell ref="AA45:AA46"/>
    <mergeCell ref="AA47:AA48"/>
    <mergeCell ref="AA49:AA50"/>
    <mergeCell ref="AA62:AA63"/>
    <mergeCell ref="AA37:AA38"/>
    <mergeCell ref="AA39:AA40"/>
    <mergeCell ref="AA41:AA42"/>
    <mergeCell ref="AA43:AA44"/>
    <mergeCell ref="AA31:AA32"/>
    <mergeCell ref="AA33:AA34"/>
    <mergeCell ref="AA35:AA36"/>
    <mergeCell ref="Z31:Z32"/>
    <mergeCell ref="Z33:Z34"/>
    <mergeCell ref="Z35:Z36"/>
    <mergeCell ref="A1:AA1"/>
    <mergeCell ref="A238:M238"/>
    <mergeCell ref="A266:M266"/>
    <mergeCell ref="D219:D220"/>
    <mergeCell ref="E219:E220"/>
    <mergeCell ref="D234:D235"/>
    <mergeCell ref="E234:E235"/>
    <mergeCell ref="B259:B260"/>
    <mergeCell ref="B261:B264"/>
    <mergeCell ref="E250:E251"/>
    <mergeCell ref="B239:B249"/>
    <mergeCell ref="A9:M9"/>
    <mergeCell ref="A61:M61"/>
    <mergeCell ref="A99:M99"/>
    <mergeCell ref="C10:C38"/>
    <mergeCell ref="F47:F48"/>
    <mergeCell ref="F33:F34"/>
    <mergeCell ref="F35:F36"/>
    <mergeCell ref="B10:B38"/>
    <mergeCell ref="I39:I40"/>
    <mergeCell ref="A2:C2"/>
    <mergeCell ref="A3:R3"/>
    <mergeCell ref="F31:F32"/>
    <mergeCell ref="P10:P30"/>
    <mergeCell ref="P31:P38"/>
    <mergeCell ref="A4:R4"/>
    <mergeCell ref="G37:G38"/>
    <mergeCell ref="F37:F38"/>
    <mergeCell ref="A10:A38"/>
    <mergeCell ref="O31:O32"/>
    <mergeCell ref="A267:A271"/>
    <mergeCell ref="A272:A287"/>
    <mergeCell ref="A239:A265"/>
    <mergeCell ref="O250:O251"/>
    <mergeCell ref="B252:B253"/>
    <mergeCell ref="B279:B287"/>
    <mergeCell ref="B267:B271"/>
    <mergeCell ref="C267:C271"/>
    <mergeCell ref="B273:B278"/>
    <mergeCell ref="F250:F251"/>
    <mergeCell ref="A188:A192"/>
    <mergeCell ref="C173:C181"/>
    <mergeCell ref="C184:C187"/>
    <mergeCell ref="C188:C192"/>
    <mergeCell ref="B184:B187"/>
    <mergeCell ref="B188:B192"/>
    <mergeCell ref="A173:A181"/>
    <mergeCell ref="A184:A187"/>
    <mergeCell ref="B182:B183"/>
    <mergeCell ref="B173:B181"/>
    <mergeCell ref="F41:F42"/>
    <mergeCell ref="G47:G48"/>
    <mergeCell ref="J39:J40"/>
    <mergeCell ref="G45:G46"/>
    <mergeCell ref="H39:H40"/>
    <mergeCell ref="H43:H44"/>
    <mergeCell ref="J43:J44"/>
    <mergeCell ref="J47:J48"/>
    <mergeCell ref="I47:I48"/>
    <mergeCell ref="I43:I44"/>
    <mergeCell ref="G113:G114"/>
    <mergeCell ref="A112:M112"/>
    <mergeCell ref="G100:G101"/>
    <mergeCell ref="G43:G44"/>
    <mergeCell ref="J65:J66"/>
    <mergeCell ref="C39:C51"/>
    <mergeCell ref="I62:I63"/>
    <mergeCell ref="C62:C98"/>
    <mergeCell ref="D58:D59"/>
    <mergeCell ref="E58:E59"/>
    <mergeCell ref="H79:H80"/>
    <mergeCell ref="G62:G63"/>
    <mergeCell ref="E65:E66"/>
    <mergeCell ref="D55:D56"/>
    <mergeCell ref="D65:D66"/>
    <mergeCell ref="H62:H63"/>
    <mergeCell ref="E55:E56"/>
    <mergeCell ref="H76:H77"/>
    <mergeCell ref="G79:G80"/>
    <mergeCell ref="D79:D80"/>
    <mergeCell ref="I79:I80"/>
    <mergeCell ref="K49:K50"/>
    <mergeCell ref="G49:G50"/>
    <mergeCell ref="A52:A60"/>
    <mergeCell ref="A62:A98"/>
    <mergeCell ref="J79:J80"/>
    <mergeCell ref="K79:K80"/>
    <mergeCell ref="D62:D63"/>
    <mergeCell ref="E62:E63"/>
    <mergeCell ref="F62:F63"/>
    <mergeCell ref="A230:A237"/>
    <mergeCell ref="B230:B237"/>
    <mergeCell ref="C218:C227"/>
    <mergeCell ref="B228:B229"/>
    <mergeCell ref="A228:A229"/>
    <mergeCell ref="B100:B111"/>
    <mergeCell ref="C100:C111"/>
    <mergeCell ref="A162:A164"/>
    <mergeCell ref="C193:C210"/>
    <mergeCell ref="B113:B117"/>
    <mergeCell ref="A148:A161"/>
    <mergeCell ref="B148:B159"/>
    <mergeCell ref="B160:B161"/>
    <mergeCell ref="A144:A146"/>
    <mergeCell ref="B144:B146"/>
    <mergeCell ref="A169:A172"/>
    <mergeCell ref="B169:B172"/>
    <mergeCell ref="A119:A143"/>
    <mergeCell ref="A113:A117"/>
    <mergeCell ref="B119:B143"/>
    <mergeCell ref="B162:B164"/>
    <mergeCell ref="B165:B168"/>
    <mergeCell ref="A165:A168"/>
    <mergeCell ref="B212:B216"/>
    <mergeCell ref="B218:B227"/>
    <mergeCell ref="A193:A210"/>
    <mergeCell ref="A212:A213"/>
    <mergeCell ref="B193:B210"/>
    <mergeCell ref="A215:A216"/>
    <mergeCell ref="A218:A227"/>
    <mergeCell ref="A211:M211"/>
    <mergeCell ref="E223:E225"/>
    <mergeCell ref="C250:C251"/>
    <mergeCell ref="B254:B258"/>
    <mergeCell ref="B250:B251"/>
    <mergeCell ref="L165:L166"/>
    <mergeCell ref="K165:K166"/>
    <mergeCell ref="G165:G166"/>
    <mergeCell ref="L167:L168"/>
    <mergeCell ref="K167:K168"/>
    <mergeCell ref="I167:I168"/>
    <mergeCell ref="G167:G168"/>
    <mergeCell ref="S250:S251"/>
    <mergeCell ref="C230:C237"/>
    <mergeCell ref="C252:C253"/>
    <mergeCell ref="C254:C258"/>
    <mergeCell ref="D250:D251"/>
    <mergeCell ref="I250:I251"/>
    <mergeCell ref="R250:R251"/>
    <mergeCell ref="P250:P251"/>
    <mergeCell ref="Q250:Q251"/>
    <mergeCell ref="M250:M251"/>
    <mergeCell ref="W165:W166"/>
    <mergeCell ref="X167:X168"/>
    <mergeCell ref="H167:H168"/>
    <mergeCell ref="I165:I166"/>
    <mergeCell ref="H165:H166"/>
    <mergeCell ref="M165:M166"/>
    <mergeCell ref="J165:J166"/>
    <mergeCell ref="Q165:Q166"/>
    <mergeCell ref="J167:J168"/>
    <mergeCell ref="P165:P166"/>
    <mergeCell ref="Y250:Y251"/>
    <mergeCell ref="W250:W251"/>
    <mergeCell ref="X250:X251"/>
    <mergeCell ref="T165:T166"/>
    <mergeCell ref="U165:U166"/>
    <mergeCell ref="T167:T168"/>
    <mergeCell ref="U167:U168"/>
    <mergeCell ref="V250:V251"/>
    <mergeCell ref="T250:T251"/>
    <mergeCell ref="U250:U251"/>
    <mergeCell ref="Y113:Y114"/>
    <mergeCell ref="X113:X114"/>
    <mergeCell ref="Y167:Y168"/>
    <mergeCell ref="P167:P168"/>
    <mergeCell ref="W167:W168"/>
    <mergeCell ref="X165:X166"/>
    <mergeCell ref="Y165:Y166"/>
    <mergeCell ref="V167:V168"/>
    <mergeCell ref="R165:R166"/>
    <mergeCell ref="V165:V166"/>
    <mergeCell ref="W113:W114"/>
    <mergeCell ref="V113:V114"/>
    <mergeCell ref="U113:U114"/>
    <mergeCell ref="R113:R114"/>
    <mergeCell ref="T113:T114"/>
    <mergeCell ref="K113:K114"/>
    <mergeCell ref="S113:S114"/>
    <mergeCell ref="T105:T106"/>
    <mergeCell ref="U105:U106"/>
    <mergeCell ref="P105:P106"/>
    <mergeCell ref="Q113:Q114"/>
    <mergeCell ref="R105:R106"/>
    <mergeCell ref="S105:S106"/>
    <mergeCell ref="K105:K106"/>
    <mergeCell ref="L105:L106"/>
    <mergeCell ref="Y105:Y106"/>
    <mergeCell ref="X105:X106"/>
    <mergeCell ref="W100:W101"/>
    <mergeCell ref="V100:V101"/>
    <mergeCell ref="Y100:Y101"/>
    <mergeCell ref="X100:X101"/>
    <mergeCell ref="W105:W106"/>
    <mergeCell ref="V105:V106"/>
    <mergeCell ref="L79:L80"/>
    <mergeCell ref="M79:M80"/>
    <mergeCell ref="V76:V77"/>
    <mergeCell ref="T79:T80"/>
    <mergeCell ref="U79:U80"/>
    <mergeCell ref="V79:V80"/>
    <mergeCell ref="S79:S80"/>
    <mergeCell ref="O79:O80"/>
    <mergeCell ref="P79:P80"/>
    <mergeCell ref="R79:R80"/>
    <mergeCell ref="Y76:Y77"/>
    <mergeCell ref="Y79:Y80"/>
    <mergeCell ref="X76:X77"/>
    <mergeCell ref="W76:W77"/>
    <mergeCell ref="X79:X80"/>
    <mergeCell ref="W79:W80"/>
    <mergeCell ref="V72:V73"/>
    <mergeCell ref="V68:V69"/>
    <mergeCell ref="W68:W69"/>
    <mergeCell ref="Y68:Y69"/>
    <mergeCell ref="Y72:Y73"/>
    <mergeCell ref="X70:X71"/>
    <mergeCell ref="X72:X73"/>
    <mergeCell ref="Y70:Y71"/>
    <mergeCell ref="X68:X69"/>
    <mergeCell ref="V62:V63"/>
    <mergeCell ref="K62:K63"/>
    <mergeCell ref="W72:W73"/>
    <mergeCell ref="V70:V71"/>
    <mergeCell ref="V65:V66"/>
    <mergeCell ref="U72:U73"/>
    <mergeCell ref="P72:P73"/>
    <mergeCell ref="S72:S73"/>
    <mergeCell ref="T72:T73"/>
    <mergeCell ref="W70:W71"/>
    <mergeCell ref="Y49:Y50"/>
    <mergeCell ref="Y62:Y63"/>
    <mergeCell ref="W62:W63"/>
    <mergeCell ref="Y65:Y66"/>
    <mergeCell ref="W49:W50"/>
    <mergeCell ref="X62:X63"/>
    <mergeCell ref="W65:W66"/>
    <mergeCell ref="X65:X66"/>
    <mergeCell ref="X49:X50"/>
    <mergeCell ref="V49:V50"/>
    <mergeCell ref="V47:V48"/>
    <mergeCell ref="P49:P50"/>
    <mergeCell ref="U47:U48"/>
    <mergeCell ref="U49:U50"/>
    <mergeCell ref="S49:S50"/>
    <mergeCell ref="R49:R50"/>
    <mergeCell ref="R47:R48"/>
    <mergeCell ref="X43:X44"/>
    <mergeCell ref="Y43:Y44"/>
    <mergeCell ref="W41:W42"/>
    <mergeCell ref="I45:I46"/>
    <mergeCell ref="X45:X46"/>
    <mergeCell ref="U45:U46"/>
    <mergeCell ref="V45:V46"/>
    <mergeCell ref="M45:M46"/>
    <mergeCell ref="W43:W44"/>
    <mergeCell ref="W45:W46"/>
    <mergeCell ref="K45:K46"/>
    <mergeCell ref="Y45:Y46"/>
    <mergeCell ref="S47:S48"/>
    <mergeCell ref="X47:X48"/>
    <mergeCell ref="P47:P48"/>
    <mergeCell ref="W47:W48"/>
    <mergeCell ref="L45:L46"/>
    <mergeCell ref="R45:R46"/>
    <mergeCell ref="L47:L48"/>
    <mergeCell ref="Y47:Y48"/>
    <mergeCell ref="X31:X32"/>
    <mergeCell ref="W33:W34"/>
    <mergeCell ref="X37:X38"/>
    <mergeCell ref="T35:T36"/>
    <mergeCell ref="V37:V38"/>
    <mergeCell ref="V33:V34"/>
    <mergeCell ref="X33:X34"/>
    <mergeCell ref="X35:X36"/>
    <mergeCell ref="T37:T38"/>
    <mergeCell ref="T33:T34"/>
    <mergeCell ref="U35:U36"/>
    <mergeCell ref="U37:U38"/>
    <mergeCell ref="Y35:Y36"/>
    <mergeCell ref="Y33:Y34"/>
    <mergeCell ref="U33:U34"/>
    <mergeCell ref="W37:W38"/>
    <mergeCell ref="W35:W36"/>
    <mergeCell ref="Y37:Y38"/>
    <mergeCell ref="Y31:Y32"/>
    <mergeCell ref="L43:L44"/>
    <mergeCell ref="M43:M44"/>
    <mergeCell ref="Y39:Y40"/>
    <mergeCell ref="X39:X40"/>
    <mergeCell ref="U39:U40"/>
    <mergeCell ref="V39:V40"/>
    <mergeCell ref="Y41:Y42"/>
    <mergeCell ref="U31:U32"/>
    <mergeCell ref="X41:X42"/>
    <mergeCell ref="T39:T40"/>
    <mergeCell ref="O37:O38"/>
    <mergeCell ref="Q39:Q40"/>
    <mergeCell ref="T41:T42"/>
    <mergeCell ref="S41:S42"/>
    <mergeCell ref="R41:R42"/>
    <mergeCell ref="Q41:Q42"/>
    <mergeCell ref="W39:W40"/>
    <mergeCell ref="U41:U42"/>
    <mergeCell ref="A5:A8"/>
    <mergeCell ref="D52:D53"/>
    <mergeCell ref="E52:E53"/>
    <mergeCell ref="H45:H46"/>
    <mergeCell ref="H35:H36"/>
    <mergeCell ref="A39:A51"/>
    <mergeCell ref="F43:F44"/>
    <mergeCell ref="B39:B51"/>
    <mergeCell ref="F45:F46"/>
    <mergeCell ref="F39:F40"/>
    <mergeCell ref="C119:C143"/>
    <mergeCell ref="F65:F66"/>
    <mergeCell ref="A100:A111"/>
    <mergeCell ref="F113:F114"/>
    <mergeCell ref="F72:F73"/>
    <mergeCell ref="E76:E77"/>
    <mergeCell ref="F76:F77"/>
    <mergeCell ref="E109:E111"/>
    <mergeCell ref="F100:F101"/>
    <mergeCell ref="D76:D77"/>
    <mergeCell ref="L33:L34"/>
    <mergeCell ref="S62:S63"/>
    <mergeCell ref="S45:S46"/>
    <mergeCell ref="P43:P44"/>
    <mergeCell ref="O39:O40"/>
    <mergeCell ref="O43:O44"/>
    <mergeCell ref="P41:P42"/>
    <mergeCell ref="P39:P40"/>
    <mergeCell ref="P62:P63"/>
    <mergeCell ref="O49:O50"/>
    <mergeCell ref="M37:M38"/>
    <mergeCell ref="W29:W30"/>
    <mergeCell ref="V29:V30"/>
    <mergeCell ref="S31:S32"/>
    <mergeCell ref="T31:T32"/>
    <mergeCell ref="W31:W32"/>
    <mergeCell ref="V35:V36"/>
    <mergeCell ref="O35:O36"/>
    <mergeCell ref="N31:N32"/>
    <mergeCell ref="N33:N34"/>
    <mergeCell ref="L35:L36"/>
    <mergeCell ref="O33:O34"/>
    <mergeCell ref="O41:O42"/>
    <mergeCell ref="L41:L42"/>
    <mergeCell ref="M39:M40"/>
    <mergeCell ref="M41:M42"/>
    <mergeCell ref="N39:N40"/>
    <mergeCell ref="N41:N42"/>
    <mergeCell ref="L39:L40"/>
    <mergeCell ref="L37:L38"/>
    <mergeCell ref="H31:H32"/>
    <mergeCell ref="K33:K34"/>
    <mergeCell ref="I33:I34"/>
    <mergeCell ref="I35:I36"/>
    <mergeCell ref="K31:K32"/>
    <mergeCell ref="K35:K36"/>
    <mergeCell ref="J35:J36"/>
    <mergeCell ref="L31:L32"/>
    <mergeCell ref="M31:M32"/>
    <mergeCell ref="K37:K38"/>
    <mergeCell ref="I31:I32"/>
    <mergeCell ref="J33:J34"/>
    <mergeCell ref="J37:J38"/>
    <mergeCell ref="J31:J32"/>
    <mergeCell ref="I37:I38"/>
    <mergeCell ref="M33:M34"/>
    <mergeCell ref="M35:M36"/>
    <mergeCell ref="G39:G40"/>
    <mergeCell ref="K43:K44"/>
    <mergeCell ref="K41:K42"/>
    <mergeCell ref="K39:K40"/>
    <mergeCell ref="J41:J42"/>
    <mergeCell ref="I41:I42"/>
    <mergeCell ref="J113:J114"/>
    <mergeCell ref="G31:G32"/>
    <mergeCell ref="G35:G36"/>
    <mergeCell ref="G33:G34"/>
    <mergeCell ref="H49:H50"/>
    <mergeCell ref="H47:H48"/>
    <mergeCell ref="H33:H34"/>
    <mergeCell ref="H37:H38"/>
    <mergeCell ref="H41:H42"/>
    <mergeCell ref="G41:G42"/>
    <mergeCell ref="J105:J106"/>
    <mergeCell ref="H100:H101"/>
    <mergeCell ref="J100:J101"/>
    <mergeCell ref="I100:I101"/>
    <mergeCell ref="D105:D107"/>
    <mergeCell ref="G105:G106"/>
    <mergeCell ref="H105:H106"/>
    <mergeCell ref="L295:L297"/>
    <mergeCell ref="L288:L294"/>
    <mergeCell ref="G250:G251"/>
    <mergeCell ref="K250:K251"/>
    <mergeCell ref="L250:L251"/>
    <mergeCell ref="H250:H251"/>
    <mergeCell ref="J250:J251"/>
    <mergeCell ref="P76:P77"/>
    <mergeCell ref="C160:C161"/>
    <mergeCell ref="E113:E114"/>
    <mergeCell ref="C113:C117"/>
    <mergeCell ref="I105:I106"/>
    <mergeCell ref="C144:C146"/>
    <mergeCell ref="E105:E107"/>
    <mergeCell ref="H113:H114"/>
    <mergeCell ref="I113:I114"/>
    <mergeCell ref="C148:C159"/>
    <mergeCell ref="J70:J71"/>
    <mergeCell ref="I76:I77"/>
    <mergeCell ref="T76:T77"/>
    <mergeCell ref="J76:J77"/>
    <mergeCell ref="K76:K77"/>
    <mergeCell ref="L76:L77"/>
    <mergeCell ref="M76:M77"/>
    <mergeCell ref="O76:O77"/>
    <mergeCell ref="Q76:Q77"/>
    <mergeCell ref="N76:N77"/>
    <mergeCell ref="Q70:Q71"/>
    <mergeCell ref="P70:P71"/>
    <mergeCell ref="E79:E80"/>
    <mergeCell ref="F79:F80"/>
    <mergeCell ref="G76:G77"/>
    <mergeCell ref="M70:M71"/>
    <mergeCell ref="O70:O71"/>
    <mergeCell ref="G70:G71"/>
    <mergeCell ref="H70:H71"/>
    <mergeCell ref="I70:I71"/>
    <mergeCell ref="R76:R77"/>
    <mergeCell ref="S76:S77"/>
    <mergeCell ref="U76:U77"/>
    <mergeCell ref="U65:U66"/>
    <mergeCell ref="R72:R73"/>
    <mergeCell ref="R70:R71"/>
    <mergeCell ref="S70:S71"/>
    <mergeCell ref="Q65:Q66"/>
    <mergeCell ref="S68:S69"/>
    <mergeCell ref="T68:T69"/>
    <mergeCell ref="S65:S66"/>
    <mergeCell ref="T65:T66"/>
    <mergeCell ref="R65:R66"/>
    <mergeCell ref="L70:L71"/>
    <mergeCell ref="M68:M69"/>
    <mergeCell ref="O68:O69"/>
    <mergeCell ref="U68:U69"/>
    <mergeCell ref="P68:P69"/>
    <mergeCell ref="R68:R69"/>
    <mergeCell ref="T70:T71"/>
    <mergeCell ref="U70:U71"/>
    <mergeCell ref="N68:N69"/>
    <mergeCell ref="N70:N71"/>
    <mergeCell ref="I65:I66"/>
    <mergeCell ref="Q68:Q69"/>
    <mergeCell ref="L65:L66"/>
    <mergeCell ref="K68:K69"/>
    <mergeCell ref="J68:J69"/>
    <mergeCell ref="M65:M66"/>
    <mergeCell ref="O65:O66"/>
    <mergeCell ref="P65:P66"/>
    <mergeCell ref="K65:K66"/>
    <mergeCell ref="N65:N66"/>
    <mergeCell ref="U62:U63"/>
    <mergeCell ref="V31:V32"/>
    <mergeCell ref="T45:T46"/>
    <mergeCell ref="T47:T48"/>
    <mergeCell ref="T49:T50"/>
    <mergeCell ref="T43:T44"/>
    <mergeCell ref="V41:V42"/>
    <mergeCell ref="U43:U44"/>
    <mergeCell ref="V43:V44"/>
    <mergeCell ref="T62:T63"/>
    <mergeCell ref="C279:C287"/>
    <mergeCell ref="K70:K71"/>
    <mergeCell ref="G72:G73"/>
    <mergeCell ref="H72:H73"/>
    <mergeCell ref="I72:I73"/>
    <mergeCell ref="J72:J73"/>
    <mergeCell ref="K72:K73"/>
    <mergeCell ref="D113:D114"/>
    <mergeCell ref="K100:K101"/>
    <mergeCell ref="F70:F71"/>
    <mergeCell ref="M62:M63"/>
    <mergeCell ref="O62:O63"/>
    <mergeCell ref="L49:L50"/>
    <mergeCell ref="M49:M50"/>
    <mergeCell ref="N62:N63"/>
    <mergeCell ref="P45:P46"/>
    <mergeCell ref="O45:O46"/>
    <mergeCell ref="Q45:Q46"/>
    <mergeCell ref="I49:I50"/>
    <mergeCell ref="O47:O48"/>
    <mergeCell ref="N47:N48"/>
    <mergeCell ref="N49:N50"/>
    <mergeCell ref="K47:K48"/>
    <mergeCell ref="M47:M48"/>
    <mergeCell ref="J45:J46"/>
    <mergeCell ref="Q47:Q48"/>
    <mergeCell ref="Q49:Q50"/>
    <mergeCell ref="Q62:Q63"/>
    <mergeCell ref="R62:R63"/>
    <mergeCell ref="S33:S34"/>
    <mergeCell ref="S35:S36"/>
    <mergeCell ref="S37:S38"/>
    <mergeCell ref="R43:R44"/>
    <mergeCell ref="R39:R40"/>
    <mergeCell ref="S39:S40"/>
    <mergeCell ref="S43:S44"/>
    <mergeCell ref="Q43:Q44"/>
    <mergeCell ref="R31:R32"/>
    <mergeCell ref="R33:R34"/>
    <mergeCell ref="R35:R36"/>
    <mergeCell ref="R37:R38"/>
    <mergeCell ref="Q31:Q32"/>
    <mergeCell ref="Q33:Q34"/>
    <mergeCell ref="Q35:Q36"/>
    <mergeCell ref="Q37:Q38"/>
    <mergeCell ref="U100:U101"/>
    <mergeCell ref="T100:T101"/>
    <mergeCell ref="S100:S101"/>
    <mergeCell ref="R100:R101"/>
    <mergeCell ref="R167:R168"/>
    <mergeCell ref="S167:S168"/>
    <mergeCell ref="S165:S166"/>
    <mergeCell ref="Q100:Q101"/>
    <mergeCell ref="Q105:Q106"/>
    <mergeCell ref="Q167:Q168"/>
    <mergeCell ref="P100:P101"/>
    <mergeCell ref="O100:O101"/>
    <mergeCell ref="L113:L114"/>
    <mergeCell ref="O105:O106"/>
    <mergeCell ref="O113:O114"/>
    <mergeCell ref="P113:P114"/>
    <mergeCell ref="L100:L101"/>
    <mergeCell ref="N113:N114"/>
    <mergeCell ref="O167:O168"/>
    <mergeCell ref="O165:O166"/>
    <mergeCell ref="M72:M73"/>
    <mergeCell ref="O72:O73"/>
    <mergeCell ref="M100:M101"/>
    <mergeCell ref="M113:M114"/>
    <mergeCell ref="M105:M106"/>
    <mergeCell ref="M167:M168"/>
    <mergeCell ref="A118:M118"/>
    <mergeCell ref="A147:M147"/>
    <mergeCell ref="F165:F166"/>
    <mergeCell ref="F167:F168"/>
    <mergeCell ref="E221:E222"/>
    <mergeCell ref="E198:E199"/>
    <mergeCell ref="A217:M217"/>
    <mergeCell ref="D221:D222"/>
    <mergeCell ref="C182:C183"/>
    <mergeCell ref="C212:C216"/>
    <mergeCell ref="D165:D166"/>
    <mergeCell ref="A182:A183"/>
    <mergeCell ref="L72:L73"/>
    <mergeCell ref="B62:B98"/>
    <mergeCell ref="F105:F106"/>
    <mergeCell ref="D148:D150"/>
    <mergeCell ref="E148:E150"/>
    <mergeCell ref="G65:G66"/>
    <mergeCell ref="H65:H66"/>
    <mergeCell ref="H68:H69"/>
    <mergeCell ref="J62:J63"/>
    <mergeCell ref="I68:I69"/>
    <mergeCell ref="Q79:Q80"/>
    <mergeCell ref="F49:F50"/>
    <mergeCell ref="B52:B59"/>
    <mergeCell ref="C52:C59"/>
    <mergeCell ref="L62:L63"/>
    <mergeCell ref="L68:L69"/>
    <mergeCell ref="Q72:Q73"/>
    <mergeCell ref="F68:F69"/>
    <mergeCell ref="J49:J50"/>
    <mergeCell ref="G68:G69"/>
    <mergeCell ref="D109:D111"/>
    <mergeCell ref="E165:E166"/>
    <mergeCell ref="E167:E168"/>
    <mergeCell ref="D167:D168"/>
    <mergeCell ref="D100:D102"/>
    <mergeCell ref="E100:E102"/>
    <mergeCell ref="D103:D104"/>
    <mergeCell ref="E103:E104"/>
    <mergeCell ref="C162:C164"/>
    <mergeCell ref="C165:C168"/>
    <mergeCell ref="D223:D225"/>
    <mergeCell ref="C273:C278"/>
    <mergeCell ref="C261:C264"/>
    <mergeCell ref="C169:C172"/>
    <mergeCell ref="C228:C229"/>
    <mergeCell ref="C259:C260"/>
    <mergeCell ref="D198:D199"/>
    <mergeCell ref="C239:C249"/>
    <mergeCell ref="N105:N106"/>
    <mergeCell ref="N35:N36"/>
    <mergeCell ref="N37:N38"/>
    <mergeCell ref="N43:N44"/>
    <mergeCell ref="N45:N46"/>
    <mergeCell ref="AB45:AB46"/>
    <mergeCell ref="AB47:AB48"/>
    <mergeCell ref="AB49:AB50"/>
    <mergeCell ref="AB62:AB63"/>
    <mergeCell ref="AB65:AB66"/>
    <mergeCell ref="AB68:AB69"/>
    <mergeCell ref="AB70:AB71"/>
    <mergeCell ref="N165:N166"/>
    <mergeCell ref="AB76:AB77"/>
    <mergeCell ref="AB79:AB80"/>
    <mergeCell ref="AB100:AB101"/>
    <mergeCell ref="N72:N73"/>
    <mergeCell ref="N79:N80"/>
    <mergeCell ref="N100:N101"/>
    <mergeCell ref="N167:N168"/>
    <mergeCell ref="N250:N251"/>
    <mergeCell ref="AB31:AB32"/>
    <mergeCell ref="AB33:AB34"/>
    <mergeCell ref="AB35:AB36"/>
    <mergeCell ref="AB37:AB38"/>
    <mergeCell ref="AB39:AB40"/>
    <mergeCell ref="AB41:AB42"/>
    <mergeCell ref="AB43:AB44"/>
    <mergeCell ref="AB72:AB73"/>
    <mergeCell ref="AB250:AB251"/>
    <mergeCell ref="AB105:AB106"/>
    <mergeCell ref="AB113:AB114"/>
    <mergeCell ref="AB165:AB166"/>
    <mergeCell ref="AB167:AB168"/>
  </mergeCells>
  <conditionalFormatting sqref="Z5:Z8 Z10:Z60 Z62:Z65 Z67:Z68 Z70 Z72 Z74:Z76 Z78:Z79 Z81:Z98 Z100 Z102:Z105 Z107:Z111 Z113 Z115:Z117 Z119:Z146 Z212:Z216 Z218:Z237 Z239:Z265 Z148:Z210 Z267:Z28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7" r:id="rId2"/>
  <ignoredErrors>
    <ignoredError sqref="AA289 AA9 AA61 AA99 AA112 AA118 AA147 AA211 AA217 AA238 AA266"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2013-11-27T10:56:58Z</cp:lastPrinted>
  <dcterms:created xsi:type="dcterms:W3CDTF">2013-05-07T14:09:25Z</dcterms:created>
  <dcterms:modified xsi:type="dcterms:W3CDTF">2013-12-23T11:11:01Z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